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ms-excel.slicerCache+xml" PartName="/xl/slicerCaches/slicerCache1.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7.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ms-excel.slicer+xml" PartName="/xl/slicers/slicer1.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stomer_Dim" sheetId="1" r:id="rId4"/>
    <sheet state="visible" name="Product_Dim" sheetId="2" r:id="rId5"/>
    <sheet state="visible" name="Store_Dim" sheetId="3" r:id="rId6"/>
    <sheet state="visible" name="Sales_Fact" sheetId="4" r:id="rId7"/>
    <sheet state="visible" name="Sales Analysis Table 1" sheetId="5" r:id="rId8"/>
    <sheet state="visible" name="Sales Pivot " sheetId="6" r:id="rId9"/>
    <sheet state="visible" name="All pivots " sheetId="7" r:id="rId10"/>
    <sheet state="visible" name="Statistical Analysis" sheetId="8" r:id="rId11"/>
    <sheet state="visible" name="Ecommerce Sales Dashboard" sheetId="9" r:id="rId12"/>
  </sheets>
  <definedNames>
    <definedName hidden="1" localSheetId="0" name="_xlnm._FilterDatabase">Customer_Dim!$A$1:$I$501</definedName>
    <definedName hidden="1" localSheetId="1" name="_xlnm._FilterDatabase">Product_Dim!$A$1:$G$101</definedName>
    <definedName hidden="1" localSheetId="4" name="_xlnm._FilterDatabase">'Sales Analysis Table 1'!$A$1:$AO$2001</definedName>
    <definedName hidden="1" localSheetId="6" name="_xlnm._FilterDatabase">'All pivots '!$A$57:$A$70</definedName>
    <definedName hidden="1" localSheetId="4" name="Z_9330A541_B3E4_49ED_A16D_EC5629809A6B_.wvu.FilterData">'Sales Analysis Table 1'!$A$1:$Z$2001</definedName>
    <definedName hidden="1" localSheetId="4" name="Z_9330A541_B3E4_49ED_A16D_EC5629809A6B_.wvu.FilterData">'Sales Analysis Table 1'!$A$1:$Z$2001</definedName>
    <definedName hidden="1" localSheetId="5" name="Z_9330A541_B3E4_49ED_A16D_EC5629809A6B_.wvu.FilterData">'Sales Pivot '!$A$1:$B$26</definedName>
    <definedName hidden="1" localSheetId="6" name="Z_9330A541_B3E4_49ED_A16D_EC5629809A6B_.wvu.FilterData">'All pivots '!$A$56:$B$83</definedName>
    <definedName hidden="1" localSheetId="6" name="Z_9330A541_B3E4_49ED_A16D_EC5629809A6B_.wvu.FilterData">'All pivots '!$K$1:$L$6</definedName>
    <definedName name="SlicerCache_Table_1_Col_1">#N/A</definedName>
  </definedNames>
  <calcPr/>
  <customWorkbookViews>
    <customWorkbookView activeSheetId="0" maximized="1" windowHeight="0" windowWidth="0" guid="{9330A541-B3E4-49ED-A16D-EC5629809A6B}" name="Filter 1"/>
  </customWorkbookViews>
  <pivotCaches>
    <pivotCache cacheId="0" r:id="rId13"/>
    <pivotCache cacheId="1" r:id="rId14"/>
    <pivotCache cacheId="2" r:id="rId15"/>
    <pivotCache cacheId="3" r:id="rId16"/>
  </pivotCaches>
  <extLst>
    <ext uri="GoogleSheetsCustomDataVersion2">
      <go:sheetsCustomData xmlns:go="http://customooxmlschemas.google.com/" r:id="rId18" roundtripDataChecksum="DlfEJ//O+MYCqVLcVgbntIBBiZ/RxVFuvCk8Vsa5AB8="/>
    </ext>
    <ext uri="{46BE6895-7355-4a93-B00E-2C351335B9C9}">
      <x15:slicerCaches>
        <x14:slicerCache r:id="rId17"/>
      </x15:slicerCaches>
    </ext>
  </extLst>
</workbook>
</file>

<file path=xl/sharedStrings.xml><?xml version="1.0" encoding="utf-8"?>
<sst xmlns="http://schemas.openxmlformats.org/spreadsheetml/2006/main" count="28435" uniqueCount="4044">
  <si>
    <t>Customer_ID</t>
  </si>
  <si>
    <t>Name</t>
  </si>
  <si>
    <t>Age</t>
  </si>
  <si>
    <t>Gender</t>
  </si>
  <si>
    <t>City</t>
  </si>
  <si>
    <t>State</t>
  </si>
  <si>
    <t>Country</t>
  </si>
  <si>
    <t>Loyalty_Level</t>
  </si>
  <si>
    <t>CUST1464</t>
  </si>
  <si>
    <t>David Pierce</t>
  </si>
  <si>
    <t>Female</t>
  </si>
  <si>
    <t>Grayland</t>
  </si>
  <si>
    <t>Washington</t>
  </si>
  <si>
    <t>USA</t>
  </si>
  <si>
    <t>Platinum</t>
  </si>
  <si>
    <t>CUST1486</t>
  </si>
  <si>
    <t>Eric Lee</t>
  </si>
  <si>
    <t>Lake April</t>
  </si>
  <si>
    <t>Vermont</t>
  </si>
  <si>
    <t>Bronze</t>
  </si>
  <si>
    <t>CUST1491</t>
  </si>
  <si>
    <t>Kaitlin Brown</t>
  </si>
  <si>
    <t>Kellyberg</t>
  </si>
  <si>
    <t>South Dakota</t>
  </si>
  <si>
    <t>Gold</t>
  </si>
  <si>
    <t>CUST1499</t>
  </si>
  <si>
    <t>Philip Pennington</t>
  </si>
  <si>
    <t>East Valerieview</t>
  </si>
  <si>
    <t>Oregon</t>
  </si>
  <si>
    <t>CUST1000</t>
  </si>
  <si>
    <t>Sheena Bonilla</t>
  </si>
  <si>
    <t>Male</t>
  </si>
  <si>
    <t>Donaldton</t>
  </si>
  <si>
    <t>North Carolina</t>
  </si>
  <si>
    <t>CUST1001</t>
  </si>
  <si>
    <t>Eugene Nelson</t>
  </si>
  <si>
    <t>Phillipsmouth</t>
  </si>
  <si>
    <t>North Dakota</t>
  </si>
  <si>
    <t>CUST1002</t>
  </si>
  <si>
    <t>Dr. Benjamin Price</t>
  </si>
  <si>
    <t>Kylebury</t>
  </si>
  <si>
    <t>Alabama</t>
  </si>
  <si>
    <t>CUST1003</t>
  </si>
  <si>
    <t>Jeremy Harris</t>
  </si>
  <si>
    <t>Thomastown</t>
  </si>
  <si>
    <t>Ohio</t>
  </si>
  <si>
    <t>CUST1004</t>
  </si>
  <si>
    <t>Caroline Collins</t>
  </si>
  <si>
    <t>Nicholasshire</t>
  </si>
  <si>
    <t>California</t>
  </si>
  <si>
    <t>Silver</t>
  </si>
  <si>
    <t>CUST1005</t>
  </si>
  <si>
    <t>Christine Vaughn</t>
  </si>
  <si>
    <t>East Amandamouth</t>
  </si>
  <si>
    <t>CUST1006</t>
  </si>
  <si>
    <t>Amber Jackson</t>
  </si>
  <si>
    <t>Deborahborough</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</si>
  <si>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</si>
  <si>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</si>
  <si>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</si>
  <si>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</si>
  <si>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</si>
  <si>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</si>
  <si>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</si>
  <si>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</si>
  <si>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</si>
  <si>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</si>
  <si>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</si>
  <si>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</si>
  <si>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</si>
  <si>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</si>
  <si>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</si>
  <si>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</si>
  <si>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</si>
  <si>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</si>
  <si>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</si>
  <si>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</si>
  <si>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</si>
  <si>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</si>
  <si>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</si>
  <si>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</si>
  <si>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</si>
  <si>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</si>
  <si>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</si>
  <si>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</si>
  <si>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</si>
  <si>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</si>
  <si>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</si>
  <si>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</si>
  <si>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</si>
  <si>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</si>
  <si>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</si>
  <si>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</si>
  <si>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</si>
  <si>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</si>
  <si>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</si>
  <si>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</si>
  <si>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</si>
  <si>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</si>
  <si>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</si>
  <si>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</si>
  <si>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</si>
  <si>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</si>
  <si>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</si>
  <si>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</si>
  <si>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</si>
  <si>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</si>
  <si>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</si>
  <si>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</si>
  <si>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</si>
  <si>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</si>
  <si>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</si>
  <si>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</si>
  <si>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</si>
  <si>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Paul Fox</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</si>
  <si>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</si>
  <si>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</si>
  <si>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</si>
  <si>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</si>
  <si>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</si>
  <si>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</si>
  <si>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</si>
  <si>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</si>
  <si>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</si>
  <si>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</si>
  <si>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</si>
  <si>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</si>
  <si>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</si>
  <si>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</si>
  <si>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</si>
  <si>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</si>
  <si>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</si>
  <si>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</si>
  <si>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</si>
  <si>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</si>
  <si>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</si>
  <si>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</si>
  <si>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</si>
  <si>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</si>
  <si>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</si>
  <si>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</si>
  <si>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</si>
  <si>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</si>
  <si>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</si>
  <si>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</si>
  <si>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</si>
  <si>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</si>
  <si>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</si>
  <si>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</si>
  <si>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</si>
  <si>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</si>
  <si>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</si>
  <si>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</si>
  <si>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</si>
  <si>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</si>
  <si>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</si>
  <si>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</si>
  <si>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</si>
  <si>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</si>
  <si>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</si>
  <si>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</si>
  <si>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</si>
  <si>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</si>
  <si>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</si>
  <si>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</si>
  <si>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</si>
  <si>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</si>
  <si>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</si>
  <si>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</si>
  <si>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</si>
  <si>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</si>
  <si>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</si>
  <si>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</si>
  <si>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</si>
  <si>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</si>
  <si>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</si>
  <si>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</si>
  <si>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</si>
  <si>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</si>
  <si>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</si>
  <si>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</si>
  <si>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</si>
  <si>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</si>
  <si>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</si>
  <si>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</si>
  <si>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</si>
  <si>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</si>
  <si>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</si>
  <si>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</si>
  <si>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</si>
  <si>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</si>
  <si>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</si>
  <si>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</si>
  <si>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</si>
  <si>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</si>
  <si>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</si>
  <si>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</si>
  <si>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</si>
  <si>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</si>
  <si>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</si>
  <si>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</si>
  <si>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</si>
  <si>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</si>
  <si>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</si>
  <si>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</si>
  <si>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</si>
  <si>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</si>
  <si>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</si>
  <si>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</si>
  <si>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</si>
  <si>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</si>
  <si>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</si>
  <si>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</si>
  <si>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</si>
  <si>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</si>
  <si>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</si>
  <si>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</si>
  <si>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</si>
  <si>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</si>
  <si>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</si>
  <si>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</si>
  <si>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</si>
  <si>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</si>
  <si>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</si>
  <si>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</si>
  <si>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</si>
  <si>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</si>
  <si>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</si>
  <si>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</si>
  <si>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</si>
  <si>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</si>
  <si>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</si>
  <si>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</si>
  <si>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</si>
  <si>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</si>
  <si>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</si>
  <si>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</si>
  <si>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</si>
  <si>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</si>
  <si>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</si>
  <si>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</si>
  <si>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</si>
  <si>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</si>
  <si>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</si>
  <si>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</si>
  <si>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</si>
  <si>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</si>
  <si>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</si>
  <si>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</si>
  <si>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</si>
  <si>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</si>
  <si>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</si>
  <si>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</si>
  <si>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</si>
  <si>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</si>
  <si>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</si>
  <si>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</si>
  <si>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</si>
  <si>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</si>
  <si>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</si>
  <si>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</si>
  <si>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</si>
  <si>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</si>
  <si>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</si>
  <si>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</si>
  <si>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</si>
  <si>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</si>
  <si>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</si>
  <si>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</si>
  <si>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</si>
  <si>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</si>
  <si>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</si>
  <si>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</si>
  <si>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</si>
  <si>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</si>
  <si>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</si>
  <si>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</si>
  <si>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</si>
  <si>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</si>
  <si>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</si>
  <si>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</si>
  <si>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</si>
  <si>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</si>
  <si>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</si>
  <si>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</si>
  <si>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</si>
  <si>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</si>
  <si>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</si>
  <si>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</si>
  <si>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</si>
  <si>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</si>
  <si>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</si>
  <si>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</si>
  <si>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</si>
  <si>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</si>
  <si>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</si>
  <si>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</si>
  <si>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</si>
  <si>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</si>
  <si>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</si>
  <si>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</si>
  <si>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</si>
  <si>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</si>
  <si>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</si>
  <si>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</si>
  <si>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</si>
  <si>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</si>
  <si>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</si>
  <si>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</si>
  <si>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</si>
  <si>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</si>
  <si>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</si>
  <si>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</si>
  <si>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</si>
  <si>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</si>
  <si>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</si>
  <si>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</si>
  <si>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</si>
  <si>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</si>
  <si>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</si>
  <si>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</si>
  <si>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</si>
  <si>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</si>
  <si>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</si>
  <si>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</si>
  <si>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</si>
  <si>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</si>
  <si>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</si>
  <si>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</si>
  <si>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</si>
  <si>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</si>
  <si>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</si>
  <si>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</si>
  <si>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</si>
  <si>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</si>
  <si>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</si>
  <si>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</si>
  <si>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</si>
  <si>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</si>
  <si>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</si>
  <si>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</si>
  <si>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</si>
  <si>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</si>
  <si>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</si>
  <si>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</si>
  <si>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</si>
  <si>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</si>
  <si>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</si>
  <si>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</si>
  <si>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</si>
  <si>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</si>
  <si>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</si>
  <si>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</si>
  <si>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</si>
  <si>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</si>
  <si>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</si>
  <si>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</si>
  <si>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</si>
  <si>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</si>
  <si>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</si>
  <si>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</si>
  <si>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</si>
  <si>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</si>
  <si>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</si>
  <si>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</si>
  <si>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</si>
  <si>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</si>
  <si>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</si>
  <si>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</si>
  <si>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</si>
  <si>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</si>
  <si>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</si>
  <si>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</si>
  <si>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</si>
  <si>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</si>
  <si>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</si>
  <si>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</si>
  <si>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</si>
  <si>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</si>
  <si>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</si>
  <si>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</si>
  <si>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</si>
  <si>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</si>
  <si>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</si>
  <si>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</si>
  <si>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</si>
  <si>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</si>
  <si>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</si>
  <si>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</si>
  <si>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</si>
  <si>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</si>
  <si>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</si>
  <si>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</si>
  <si>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</si>
  <si>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</si>
  <si>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</si>
  <si>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</si>
  <si>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</si>
  <si>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</si>
  <si>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</si>
  <si>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</si>
  <si>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</si>
  <si>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</si>
  <si>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</si>
  <si>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</si>
  <si>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</si>
  <si>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</si>
  <si>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</si>
  <si>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</si>
  <si>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</si>
  <si>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</si>
  <si>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</si>
  <si>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</si>
  <si>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</si>
  <si>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</si>
  <si>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</si>
  <si>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</si>
  <si>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</si>
  <si>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</si>
  <si>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</si>
  <si>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</si>
  <si>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</si>
  <si>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</si>
  <si>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</si>
  <si>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</si>
  <si>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</si>
  <si>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</si>
  <si>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</si>
  <si>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</si>
  <si>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</si>
  <si>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</si>
  <si>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</si>
  <si>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</si>
  <si>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</si>
  <si>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</si>
  <si>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lake tylerfort</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</si>
  <si>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</si>
  <si>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</si>
  <si>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</si>
  <si>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</si>
  <si>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</si>
  <si>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</si>
  <si>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</si>
  <si>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</si>
  <si>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</si>
  <si>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</si>
  <si>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</si>
  <si>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</si>
  <si>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</si>
  <si>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</si>
  <si>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</si>
  <si>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</si>
  <si>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</si>
  <si>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</si>
  <si>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</si>
  <si>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</si>
  <si>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</si>
  <si>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</si>
  <si>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</si>
  <si>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</si>
  <si>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</si>
  <si>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</si>
  <si>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</si>
  <si>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</si>
  <si>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</si>
  <si>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</si>
  <si>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 xml:space="preserve">   jonesbury </t>
  </si>
  <si>
    <t>United States of America</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</si>
  <si>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</si>
  <si>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</si>
  <si>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</si>
  <si>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</si>
  <si>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</si>
  <si>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</si>
  <si>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</si>
  <si>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</si>
  <si>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</si>
  <si>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</si>
  <si>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</si>
  <si>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</si>
  <si>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</si>
  <si>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</si>
  <si>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</si>
  <si>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</si>
  <si>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</si>
  <si>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</si>
  <si>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</si>
  <si>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</si>
  <si>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</si>
  <si>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</si>
  <si>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</si>
  <si>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</si>
  <si>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</si>
  <si>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</si>
  <si>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</si>
  <si>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</si>
  <si>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</si>
  <si>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</si>
  <si>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</si>
  <si>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</si>
  <si>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</si>
  <si>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</si>
  <si>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</si>
  <si>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</si>
  <si>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</si>
  <si>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</si>
  <si>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</si>
  <si>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</si>
  <si>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</si>
  <si>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</si>
  <si>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</si>
  <si>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</si>
  <si>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</si>
  <si>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</si>
  <si>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</si>
  <si>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</si>
  <si>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</si>
  <si>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</si>
  <si>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</si>
  <si>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</si>
  <si>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</si>
  <si>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</si>
  <si>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</si>
  <si>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</si>
  <si>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</si>
  <si>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</si>
  <si>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</si>
  <si>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</si>
  <si>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</si>
  <si>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</si>
  <si>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</si>
  <si>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</si>
  <si>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</si>
  <si>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</si>
  <si>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</si>
  <si>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</si>
  <si>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</si>
  <si>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</si>
  <si>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</si>
  <si>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</si>
  <si>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</si>
  <si>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</si>
  <si>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</si>
  <si>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</si>
  <si>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</si>
  <si>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</si>
  <si>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</si>
  <si>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</si>
  <si>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</si>
  <si>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</si>
  <si>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</si>
  <si>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</si>
  <si>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</si>
  <si>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</si>
  <si>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</si>
  <si>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</si>
  <si>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</si>
  <si>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</si>
  <si>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</si>
  <si>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</si>
  <si>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</si>
  <si>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</si>
  <si>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</si>
  <si>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</si>
  <si>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</si>
  <si>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</si>
  <si>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</si>
  <si>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</si>
  <si>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</si>
  <si>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</si>
  <si>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</si>
  <si>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</si>
  <si>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</si>
  <si>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</si>
  <si>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</si>
  <si>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</si>
  <si>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</si>
  <si>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</si>
  <si>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</si>
  <si>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</si>
  <si>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</si>
  <si>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</si>
  <si>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</si>
  <si>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</si>
  <si>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</si>
  <si>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</si>
  <si>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</si>
  <si>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</si>
  <si>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</si>
  <si>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</si>
  <si>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</si>
  <si>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</si>
  <si>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</si>
  <si>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</si>
  <si>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</si>
  <si>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usa</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</si>
  <si>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</si>
  <si>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</si>
  <si>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</si>
  <si>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</si>
  <si>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</si>
  <si>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</si>
  <si>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</si>
  <si>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</si>
  <si>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</si>
  <si>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</si>
  <si>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</si>
  <si>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</si>
  <si>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</si>
  <si>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</si>
  <si>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</si>
  <si>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</si>
  <si>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</si>
  <si>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</si>
  <si>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</si>
  <si>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</si>
  <si>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</si>
  <si>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</si>
  <si>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</si>
  <si>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</si>
  <si>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</si>
  <si>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</si>
  <si>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</si>
  <si>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</si>
  <si>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</si>
  <si>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</si>
  <si>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</si>
  <si>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</si>
  <si>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</si>
  <si>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</si>
  <si>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</si>
  <si>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</si>
  <si>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</si>
  <si>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</si>
  <si>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</si>
  <si>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</si>
  <si>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</si>
  <si>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</si>
  <si>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</si>
  <si>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</si>
  <si>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</si>
  <si>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</si>
  <si>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</si>
  <si>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</si>
  <si>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</si>
  <si>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</si>
  <si>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</si>
  <si>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</si>
  <si>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</si>
  <si>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</si>
  <si>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</si>
  <si>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</si>
  <si>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</si>
  <si>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</si>
  <si>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</si>
  <si>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</si>
  <si>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</si>
  <si>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</si>
  <si>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</si>
  <si>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</si>
  <si>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</si>
  <si>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</si>
  <si>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</si>
  <si>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</si>
  <si>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</si>
  <si>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</si>
  <si>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</si>
  <si>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</si>
  <si>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</si>
  <si>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</si>
  <si>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</si>
  <si>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</si>
  <si>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</si>
  <si>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</si>
  <si>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</si>
  <si>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</si>
  <si>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</si>
  <si>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</si>
  <si>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</si>
  <si>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</si>
  <si>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</si>
  <si>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</si>
  <si>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</si>
  <si>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</si>
  <si>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</si>
  <si>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</si>
  <si>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</si>
  <si>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</si>
  <si>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</si>
  <si>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</si>
  <si>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</si>
  <si>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</si>
  <si>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</si>
  <si>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</si>
  <si>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</si>
  <si>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</si>
  <si>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</si>
  <si>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</si>
  <si>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</si>
  <si>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</si>
  <si>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</si>
  <si>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</si>
  <si>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</si>
  <si>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</si>
  <si>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</si>
  <si>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</si>
  <si>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</si>
  <si>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</si>
  <si>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</si>
  <si>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</si>
  <si>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</si>
  <si>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</si>
  <si>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</si>
  <si>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</si>
  <si>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</si>
  <si>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</si>
  <si>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</si>
  <si>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</si>
  <si>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</si>
  <si>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</si>
  <si>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</si>
  <si>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</si>
  <si>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</si>
  <si>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</si>
  <si>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</si>
  <si>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</si>
  <si>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</si>
  <si>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</si>
  <si>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</si>
  <si>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</si>
  <si>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</si>
  <si>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</si>
  <si>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</si>
  <si>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 xml:space="preserve">Phillipschester   </t>
  </si>
  <si>
    <t>CUST1220</t>
  </si>
  <si>
    <t>George Davis</t>
  </si>
  <si>
    <t xml:space="preserve">    lake lisa</t>
  </si>
  <si>
    <t>Massachusetts</t>
  </si>
  <si>
    <t>CUST1221</t>
  </si>
  <si>
    <t>Lisa Young</t>
  </si>
  <si>
    <t>Maybury</t>
  </si>
  <si>
    <t>CUST1222</t>
  </si>
  <si>
    <t>Alejandro Doyle</t>
  </si>
  <si>
    <t>East Crystalton</t>
  </si>
  <si>
    <t>CUST1223</t>
  </si>
  <si>
    <t>Robert Harris</t>
  </si>
  <si>
    <t>East jeremy</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</si>
  <si>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</si>
  <si>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</si>
  <si>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</si>
  <si>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</si>
  <si>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</si>
  <si>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</si>
  <si>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</si>
  <si>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</si>
  <si>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</si>
  <si>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</si>
  <si>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</si>
  <si>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</si>
  <si>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</si>
  <si>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</si>
  <si>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</si>
  <si>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</si>
  <si>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</si>
  <si>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</si>
  <si>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</si>
  <si>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</si>
  <si>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</si>
  <si>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</si>
  <si>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</si>
  <si>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</si>
  <si>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</si>
  <si>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</si>
  <si>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</si>
  <si>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</si>
  <si>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</si>
  <si>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</si>
  <si>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</si>
  <si>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</si>
  <si>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</si>
  <si>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</si>
  <si>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</si>
  <si>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</si>
  <si>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</si>
  <si>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</si>
  <si>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</si>
  <si>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</si>
  <si>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</si>
  <si>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</si>
  <si>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</si>
  <si>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</si>
  <si>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</si>
  <si>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</si>
  <si>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</si>
  <si>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</si>
  <si>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</si>
  <si>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</si>
  <si>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</si>
  <si>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</si>
  <si>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</si>
  <si>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</si>
  <si>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</si>
  <si>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</si>
  <si>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</si>
  <si>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</si>
  <si>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</si>
  <si>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</si>
  <si>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</si>
  <si>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</si>
  <si>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</si>
  <si>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</si>
  <si>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</si>
  <si>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</si>
  <si>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</si>
  <si>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</si>
  <si>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</si>
  <si>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</si>
  <si>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</si>
  <si>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</si>
  <si>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</si>
  <si>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</si>
  <si>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</si>
  <si>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</si>
  <si>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</si>
  <si>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</si>
  <si>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</si>
  <si>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</si>
  <si>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</si>
  <si>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</si>
  <si>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</si>
  <si>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</si>
  <si>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</si>
  <si>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</si>
  <si>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</si>
  <si>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</si>
  <si>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</si>
  <si>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</si>
  <si>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</si>
  <si>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</si>
  <si>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</si>
  <si>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</si>
  <si>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</si>
  <si>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</si>
  <si>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</si>
  <si>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</si>
  <si>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</si>
  <si>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</si>
  <si>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</si>
  <si>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</si>
  <si>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</si>
  <si>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</si>
  <si>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</si>
  <si>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</si>
  <si>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</si>
  <si>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</si>
  <si>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</si>
  <si>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</si>
  <si>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</si>
  <si>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</si>
  <si>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</si>
  <si>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</si>
  <si>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</si>
  <si>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</si>
  <si>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</si>
  <si>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</si>
  <si>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</si>
  <si>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</si>
  <si>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</si>
  <si>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</si>
  <si>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</si>
  <si>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</si>
  <si>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</si>
  <si>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</si>
  <si>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</si>
  <si>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</si>
  <si>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</si>
  <si>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</si>
  <si>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</si>
  <si>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</si>
  <si>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</si>
  <si>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</si>
  <si>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</si>
  <si>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</si>
  <si>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</si>
  <si>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</si>
  <si>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</si>
  <si>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</si>
  <si>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</si>
  <si>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</si>
  <si>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</si>
  <si>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</si>
  <si>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</si>
  <si>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</si>
  <si>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</si>
  <si>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</si>
  <si>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</si>
  <si>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</si>
  <si>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</si>
  <si>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</si>
  <si>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</si>
  <si>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</si>
  <si>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</si>
  <si>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</si>
  <si>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</si>
  <si>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</si>
  <si>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</si>
  <si>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</si>
  <si>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</si>
  <si>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</si>
  <si>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</si>
  <si>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</si>
  <si>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</si>
  <si>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</si>
  <si>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</si>
  <si>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</si>
  <si>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</si>
  <si>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</si>
  <si>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</si>
  <si>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</si>
  <si>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</si>
  <si>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</si>
  <si>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</si>
  <si>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</si>
  <si>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</si>
  <si>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</si>
  <si>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</si>
  <si>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</si>
  <si>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</si>
  <si>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</si>
  <si>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</si>
  <si>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</si>
  <si>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</si>
  <si>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</si>
  <si>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</si>
  <si>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</si>
  <si>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</si>
  <si>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</si>
  <si>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</si>
  <si>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</si>
  <si>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</si>
  <si>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</si>
  <si>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</si>
  <si>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</si>
  <si>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</si>
  <si>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</si>
  <si>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</si>
  <si>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</si>
  <si>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</si>
  <si>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</si>
  <si>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</si>
  <si>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</si>
  <si>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</si>
  <si>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</si>
  <si>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</si>
  <si>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</si>
  <si>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</si>
  <si>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</si>
  <si>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</si>
  <si>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</si>
  <si>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</si>
  <si>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</si>
  <si>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</si>
  <si>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</si>
  <si>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</si>
  <si>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</si>
  <si>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</si>
  <si>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</si>
  <si>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</si>
  <si>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</si>
  <si>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</si>
  <si>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</si>
  <si>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</si>
  <si>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</si>
  <si>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</si>
  <si>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</si>
  <si>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</si>
  <si>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</si>
  <si>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</si>
  <si>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</si>
  <si>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</si>
  <si>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</si>
  <si>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</si>
  <si>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</si>
  <si>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</si>
  <si>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</si>
  <si>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</si>
  <si>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</si>
  <si>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</si>
  <si>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</si>
  <si>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</si>
  <si>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</si>
  <si>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</si>
  <si>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</si>
  <si>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</si>
  <si>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</si>
  <si>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</si>
  <si>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</si>
  <si>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</si>
  <si>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</si>
  <si>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</si>
  <si>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</si>
  <si>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</si>
  <si>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</si>
  <si>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</si>
  <si>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</si>
  <si>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</si>
  <si>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</si>
  <si>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</si>
  <si>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</si>
  <si>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</si>
  <si>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</si>
  <si>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</si>
  <si>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</si>
  <si>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</si>
  <si>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</si>
  <si>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</si>
  <si>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</si>
  <si>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</si>
  <si>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</si>
  <si>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</si>
  <si>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</si>
  <si>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</si>
  <si>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</si>
  <si>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</si>
  <si>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</si>
  <si>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</si>
  <si>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</si>
  <si>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</si>
  <si>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</si>
  <si>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</si>
  <si>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</si>
  <si>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</si>
  <si>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</si>
  <si>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</si>
  <si>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</si>
  <si>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</si>
  <si>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</si>
  <si>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</si>
  <si>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</si>
  <si>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</si>
  <si>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</si>
  <si>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</si>
  <si>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</si>
  <si>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</si>
  <si>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</si>
  <si>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</si>
  <si>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</si>
  <si>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</si>
  <si>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</si>
  <si>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</si>
  <si>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</si>
  <si>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</si>
  <si>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</si>
  <si>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</si>
  <si>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</si>
  <si>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</si>
  <si>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</si>
  <si>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</si>
  <si>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</si>
  <si>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</si>
  <si>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</si>
  <si>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</si>
  <si>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</si>
  <si>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</si>
  <si>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</si>
  <si>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</si>
  <si>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</si>
  <si>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</si>
  <si>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</si>
  <si>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</si>
  <si>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</si>
  <si>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</si>
  <si>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</si>
  <si>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</si>
  <si>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</si>
  <si>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</si>
  <si>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</si>
  <si>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</si>
  <si>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</si>
  <si>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</si>
  <si>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</si>
  <si>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</si>
  <si>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</si>
  <si>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</si>
  <si>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</si>
  <si>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</si>
  <si>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</si>
  <si>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</si>
  <si>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</si>
  <si>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</si>
  <si>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</si>
  <si>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</si>
  <si>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</si>
  <si>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</si>
  <si>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</si>
  <si>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</si>
  <si>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</si>
  <si>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</si>
  <si>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</si>
  <si>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</si>
  <si>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</si>
  <si>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</si>
  <si>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</si>
  <si>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</si>
  <si>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</si>
  <si>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</si>
  <si>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</si>
  <si>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</si>
  <si>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</si>
  <si>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</si>
  <si>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</si>
  <si>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</si>
  <si>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</si>
  <si>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</si>
  <si>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</si>
  <si>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</si>
  <si>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</si>
  <si>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</si>
  <si>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</si>
  <si>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</si>
  <si>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</si>
  <si>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</si>
  <si>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</si>
  <si>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</si>
  <si>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</si>
  <si>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</si>
  <si>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</si>
  <si>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</si>
  <si>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</si>
  <si>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</si>
  <si>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</si>
  <si>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Laura Green</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</si>
  <si>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</si>
  <si>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</si>
  <si>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</si>
  <si>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</si>
  <si>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</si>
  <si>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</si>
  <si>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</si>
  <si>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</si>
  <si>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</si>
  <si>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</si>
  <si>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</si>
  <si>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</si>
  <si>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</si>
  <si>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</si>
  <si>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</si>
  <si>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</si>
  <si>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</si>
  <si>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</si>
  <si>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</si>
  <si>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</si>
  <si>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</si>
  <si>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</si>
  <si>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</si>
  <si>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</si>
  <si>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</si>
  <si>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</si>
  <si>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</si>
  <si>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</si>
  <si>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</si>
  <si>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</si>
  <si>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</si>
  <si>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</si>
  <si>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</si>
  <si>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</si>
  <si>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</si>
  <si>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</si>
  <si>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</si>
  <si>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</si>
  <si>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</si>
  <si>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</si>
  <si>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</si>
  <si>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</si>
  <si>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</si>
  <si>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</si>
  <si>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</si>
  <si>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</si>
  <si>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</si>
  <si>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</si>
  <si>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</si>
  <si>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</si>
  <si>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</si>
  <si>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</si>
  <si>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</si>
  <si>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</si>
  <si>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</si>
  <si>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</si>
  <si>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</si>
  <si>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</si>
  <si>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</si>
  <si>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</si>
  <si>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</si>
  <si>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</si>
  <si>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</si>
  <si>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</si>
  <si>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</si>
  <si>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</si>
  <si>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</si>
  <si>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</si>
  <si>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</si>
  <si>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</si>
  <si>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</si>
  <si>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</si>
  <si>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</si>
  <si>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</si>
  <si>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</si>
  <si>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</si>
  <si>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</si>
  <si>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</si>
  <si>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</si>
  <si>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</si>
  <si>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</si>
  <si>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</si>
  <si>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</si>
  <si>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</si>
  <si>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</si>
  <si>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</si>
  <si>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</si>
  <si>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</si>
  <si>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</si>
  <si>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</si>
  <si>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</si>
  <si>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</si>
  <si>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</si>
  <si>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</si>
  <si>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</si>
  <si>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</si>
  <si>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</si>
  <si>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</si>
  <si>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</si>
  <si>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</si>
  <si>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</si>
  <si>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</si>
  <si>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</si>
  <si>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</si>
  <si>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</si>
  <si>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</si>
  <si>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</si>
  <si>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</si>
  <si>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</si>
  <si>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</si>
  <si>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</si>
  <si>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</si>
  <si>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</si>
  <si>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</si>
  <si>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</si>
  <si>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</si>
  <si>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</si>
  <si>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</si>
  <si>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</si>
  <si>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</si>
  <si>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</si>
  <si>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</si>
  <si>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</si>
  <si>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</si>
  <si>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</si>
  <si>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</si>
  <si>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</si>
  <si>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</si>
  <si>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</si>
  <si>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</si>
  <si>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</si>
  <si>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</si>
  <si>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</si>
  <si>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</si>
  <si>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</si>
  <si>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</si>
  <si>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</si>
  <si>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</si>
  <si>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</si>
  <si>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</si>
  <si>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</si>
  <si>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</si>
  <si>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</si>
  <si>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</si>
  <si>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</si>
  <si>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</si>
  <si>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</si>
  <si>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</si>
  <si>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</si>
  <si>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</si>
  <si>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</si>
  <si>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</si>
  <si>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</si>
  <si>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</si>
  <si>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</si>
  <si>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</si>
  <si>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</si>
  <si>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</si>
  <si>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</si>
  <si>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</si>
  <si>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</si>
  <si>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</si>
  <si>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</si>
  <si>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</si>
  <si>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</si>
  <si>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</si>
  <si>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</si>
  <si>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</si>
  <si>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</si>
  <si>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</si>
  <si>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</si>
  <si>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</si>
  <si>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</si>
  <si>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</si>
  <si>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</si>
  <si>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</si>
  <si>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</si>
  <si>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</si>
  <si>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</si>
  <si>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</si>
  <si>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</si>
  <si>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</si>
  <si>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</si>
  <si>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</si>
  <si>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</si>
  <si>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</si>
  <si>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</si>
  <si>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</si>
  <si>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</si>
  <si>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</si>
  <si>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</si>
  <si>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</si>
  <si>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</si>
  <si>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</si>
  <si>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</si>
  <si>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</si>
  <si>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</si>
  <si>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</si>
  <si>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</si>
  <si>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</si>
  <si>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</si>
  <si>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</si>
  <si>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</si>
  <si>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</si>
  <si>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</si>
  <si>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</si>
  <si>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</si>
  <si>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</si>
  <si>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</si>
  <si>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</si>
  <si>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</si>
  <si>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</si>
  <si>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</si>
  <si>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</si>
  <si>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</si>
  <si>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</si>
  <si>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</si>
  <si>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</si>
  <si>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</si>
  <si>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</si>
  <si>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</si>
  <si>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</si>
  <si>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</si>
  <si>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</si>
  <si>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</si>
  <si>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</si>
  <si>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</si>
  <si>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</si>
  <si>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</si>
  <si>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</si>
  <si>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</si>
  <si>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</si>
  <si>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</si>
  <si>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</si>
  <si>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</si>
  <si>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</si>
  <si>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</si>
  <si>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</si>
  <si>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</si>
  <si>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</si>
  <si>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</si>
  <si>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</si>
  <si>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</si>
  <si>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</si>
  <si>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</si>
  <si>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</si>
  <si>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</si>
  <si>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</si>
  <si>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</si>
  <si>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</si>
  <si>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</si>
  <si>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</si>
  <si>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</si>
  <si>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</si>
  <si>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</si>
  <si>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</si>
  <si>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</si>
  <si>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</si>
  <si>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</si>
  <si>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</si>
  <si>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</si>
  <si>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</si>
  <si>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</si>
  <si>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</si>
  <si>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</si>
  <si>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</si>
  <si>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</si>
  <si>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</si>
  <si>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</si>
  <si>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</si>
  <si>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</si>
  <si>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</si>
  <si>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</si>
  <si>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</si>
  <si>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</si>
  <si>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</si>
  <si>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</si>
  <si>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</si>
  <si>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</si>
  <si>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</si>
  <si>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</si>
  <si>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</si>
  <si>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</si>
  <si>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</si>
  <si>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</si>
  <si>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</si>
  <si>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</si>
  <si>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</si>
  <si>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</si>
  <si>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</si>
  <si>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</si>
  <si>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</si>
  <si>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</si>
  <si>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</si>
  <si>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</si>
  <si>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</si>
  <si>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</si>
  <si>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</si>
  <si>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</si>
  <si>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</si>
  <si>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</si>
  <si>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</si>
  <si>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</si>
  <si>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</si>
  <si>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</si>
  <si>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</si>
  <si>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</si>
  <si>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</si>
  <si>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</si>
  <si>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</si>
  <si>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</si>
  <si>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</si>
  <si>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</si>
  <si>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</si>
  <si>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</si>
  <si>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</si>
  <si>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</si>
  <si>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</si>
  <si>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</si>
  <si>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</si>
  <si>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</si>
  <si>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</si>
  <si>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</si>
  <si>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</si>
  <si>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</si>
  <si>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</si>
  <si>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</si>
  <si>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</si>
  <si>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</si>
  <si>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</si>
  <si>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</si>
  <si>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</si>
  <si>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</si>
  <si>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</si>
  <si>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</si>
  <si>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</si>
  <si>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</si>
  <si>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</si>
  <si>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</si>
  <si>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</si>
  <si>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</si>
  <si>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</si>
  <si>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</si>
  <si>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</si>
  <si>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</si>
  <si>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</si>
  <si>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</si>
  <si>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</si>
  <si>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</si>
  <si>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</si>
  <si>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</si>
  <si>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</si>
  <si>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</si>
  <si>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</si>
  <si>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</si>
  <si>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</si>
  <si>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</si>
  <si>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</si>
  <si>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</si>
  <si>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</si>
  <si>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</si>
  <si>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</si>
  <si>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</si>
  <si>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</si>
  <si>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</si>
  <si>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</si>
  <si>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</si>
  <si>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</si>
  <si>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</si>
  <si>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</si>
  <si>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</si>
  <si>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</si>
  <si>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</si>
  <si>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</si>
  <si>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</si>
  <si>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</si>
  <si>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</si>
  <si>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</si>
  <si>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</si>
  <si>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</si>
  <si>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</si>
  <si>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</si>
  <si>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</si>
  <si>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</si>
  <si>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CUST1487</t>
  </si>
  <si>
    <t>Amanda Medina</t>
  </si>
  <si>
    <t>East Patriciastad</t>
  </si>
  <si>
    <t>CUST1488</t>
  </si>
  <si>
    <t>Zachary Andrade</t>
  </si>
  <si>
    <t>South Davidport</t>
  </si>
  <si>
    <t>CUST1489</t>
  </si>
  <si>
    <t>Melinda Thomas</t>
  </si>
  <si>
    <t>Lake Elizabethside</t>
  </si>
  <si>
    <t>CUST1490</t>
  </si>
  <si>
    <t>Scott Harris</t>
  </si>
  <si>
    <t>North Nataliemouth</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</si>
  <si>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</si>
  <si>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</si>
  <si>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</si>
  <si>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</si>
  <si>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</si>
  <si>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</si>
  <si>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</si>
  <si>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</si>
  <si>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</si>
  <si>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</si>
  <si>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</si>
  <si>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</si>
  <si>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</si>
  <si>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</si>
  <si>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</si>
  <si>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</si>
  <si>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</si>
  <si>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</si>
  <si>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</si>
  <si>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</si>
  <si>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Product_ID</t>
  </si>
  <si>
    <t>Product_Name</t>
  </si>
  <si>
    <t>Category</t>
  </si>
  <si>
    <t>Sub_Category</t>
  </si>
  <si>
    <t>Brand</t>
  </si>
  <si>
    <t>Cost</t>
  </si>
  <si>
    <t>Stock</t>
  </si>
  <si>
    <t>PROD0</t>
  </si>
  <si>
    <t>Brother Laser Printer</t>
  </si>
  <si>
    <t>Electronics</t>
  </si>
  <si>
    <t>Computer</t>
  </si>
  <si>
    <t>Hunt Inc</t>
  </si>
  <si>
    <t>PROD1</t>
  </si>
  <si>
    <t>Men's Graphic T-Shirt</t>
  </si>
  <si>
    <t>Clothing</t>
  </si>
  <si>
    <t>Tops</t>
  </si>
  <si>
    <t>Terry-Moore</t>
  </si>
  <si>
    <t>PROD2</t>
  </si>
  <si>
    <t>Women's Casual Hoodie</t>
  </si>
  <si>
    <t>Outerwear</t>
  </si>
  <si>
    <t>Sims Inc</t>
  </si>
  <si>
    <t>PROD3</t>
  </si>
  <si>
    <t>Men's Running Jacket</t>
  </si>
  <si>
    <t>Pineda Ltd</t>
  </si>
  <si>
    <t>PROD4</t>
  </si>
  <si>
    <t>Women's Yoga Pants</t>
  </si>
  <si>
    <t>Bottoms</t>
  </si>
  <si>
    <t>Gonzales-Davis</t>
  </si>
  <si>
    <t>PROD5</t>
  </si>
  <si>
    <t>Men's Leather Belt</t>
  </si>
  <si>
    <t>Accessories</t>
  </si>
  <si>
    <t>Baldwin, Garza and Gonzalez</t>
  </si>
  <si>
    <t>PROD6</t>
  </si>
  <si>
    <t>Herbal Face Moisturizer</t>
  </si>
  <si>
    <t>Beauty</t>
  </si>
  <si>
    <t>Skincare</t>
  </si>
  <si>
    <t>Davidson PLC</t>
  </si>
  <si>
    <t>PROD7</t>
  </si>
  <si>
    <t>LED Table Lamp</t>
  </si>
  <si>
    <t>Home</t>
  </si>
  <si>
    <t>Lighting</t>
  </si>
  <si>
    <t>Harrell LLC</t>
  </si>
  <si>
    <t>PROD8</t>
  </si>
  <si>
    <t>Wireless Bluetooth Earbuds</t>
  </si>
  <si>
    <t>Audio</t>
  </si>
  <si>
    <t>Perez-Johnston</t>
  </si>
  <si>
    <t>PROD9</t>
  </si>
  <si>
    <t>Adjustable Dumbbell Set</t>
  </si>
  <si>
    <t>Sports</t>
  </si>
  <si>
    <t>Fitness</t>
  </si>
  <si>
    <t>Hill PLC</t>
  </si>
  <si>
    <t>PROD10</t>
  </si>
  <si>
    <t>Ceramic Kitchen Bowl Set</t>
  </si>
  <si>
    <t>Kitchen</t>
  </si>
  <si>
    <t>Hamilton Group</t>
  </si>
  <si>
    <t>PROD11</t>
  </si>
  <si>
    <t>HD Smart TV Stick</t>
  </si>
  <si>
    <t>Gibson, Hobbs and Weaver</t>
  </si>
  <si>
    <t>PROD12</t>
  </si>
  <si>
    <t>Hair Strengthening Shampoo</t>
  </si>
  <si>
    <t>Haircare</t>
  </si>
  <si>
    <t>Rice LLC</t>
  </si>
  <si>
    <t>PROD13</t>
  </si>
  <si>
    <t>USB-C Fast Charger</t>
  </si>
  <si>
    <t>Dawson-Perkins</t>
  </si>
  <si>
    <t>PROD14</t>
  </si>
  <si>
    <t>Decorative Wall Mirror</t>
  </si>
  <si>
    <t>Decor</t>
  </si>
  <si>
    <t>Luna, Anderson and Bowman</t>
  </si>
  <si>
    <t>PROD15</t>
  </si>
  <si>
    <t>4K Home Projector</t>
  </si>
  <si>
    <t>Appliances</t>
  </si>
  <si>
    <t>Thomas LLC</t>
  </si>
  <si>
    <t>PROD16</t>
  </si>
  <si>
    <t>Beard Grooming Kit</t>
  </si>
  <si>
    <t>Grooming</t>
  </si>
  <si>
    <t>Erickson-Green</t>
  </si>
  <si>
    <t>PROD17</t>
  </si>
  <si>
    <t>Soccer Training Cone Set</t>
  </si>
  <si>
    <t>Ford, Murphy and Wilson</t>
  </si>
  <si>
    <t>PROD18</t>
  </si>
  <si>
    <t>Women's Denim Jeans</t>
  </si>
  <si>
    <t>Guerra-Hendrix</t>
  </si>
  <si>
    <t>PROD19</t>
  </si>
  <si>
    <t>Knee Support Brace</t>
  </si>
  <si>
    <t>Equipment</t>
  </si>
  <si>
    <t>May-Reese</t>
  </si>
  <si>
    <t>PROD20</t>
  </si>
  <si>
    <t>Outdoor Sports Water Bottle</t>
  </si>
  <si>
    <t>Soto-Ellis</t>
  </si>
  <si>
    <t>PROD21</t>
  </si>
  <si>
    <t>Multi-Purpose Storage Box</t>
  </si>
  <si>
    <t>Storage</t>
  </si>
  <si>
    <t>Gardner-Montes</t>
  </si>
  <si>
    <t>PROD22</t>
  </si>
  <si>
    <t>Carbon Fiber Tennis Racket</t>
  </si>
  <si>
    <t>Flores, Pineda and Rodriguez</t>
  </si>
  <si>
    <t>PROD23</t>
  </si>
  <si>
    <t>Men's Formal Shirt</t>
  </si>
  <si>
    <t>Moon, Mora and Santos</t>
  </si>
  <si>
    <t>PROD24</t>
  </si>
  <si>
    <t>Foldable Camping Chair</t>
  </si>
  <si>
    <t>Outdoor</t>
  </si>
  <si>
    <t>Cook Ltd</t>
  </si>
  <si>
    <t>PROD25</t>
  </si>
  <si>
    <t>Women's Scarf Set</t>
  </si>
  <si>
    <t>Brown and Sons</t>
  </si>
  <si>
    <t>PROD26</t>
  </si>
  <si>
    <t>Wireless Bluetooth Speaker</t>
  </si>
  <si>
    <t>Reed-Schmidt</t>
  </si>
  <si>
    <t>PROD27</t>
  </si>
  <si>
    <t>Decorative Floor Vase</t>
  </si>
  <si>
    <t>Khan, Jones and Paul</t>
  </si>
  <si>
    <t>PROD28</t>
  </si>
  <si>
    <t>Sports Stopwatch Timer</t>
  </si>
  <si>
    <t>Burns-Hansen</t>
  </si>
  <si>
    <t>PROD29</t>
  </si>
  <si>
    <t>Fabric Sofa Throw Blanket</t>
  </si>
  <si>
    <t>Hoffman Group</t>
  </si>
  <si>
    <t>PROD30</t>
  </si>
  <si>
    <t>Stainless Steel Cutlery Set</t>
  </si>
  <si>
    <t>Stevens, Fernandez and Martin</t>
  </si>
  <si>
    <t>PROD31</t>
  </si>
  <si>
    <t>Basketball</t>
  </si>
  <si>
    <t>Team Sports</t>
  </si>
  <si>
    <t>Nolan-Snow</t>
  </si>
  <si>
    <t>PROD32</t>
  </si>
  <si>
    <t>Vitamin C Face Serum</t>
  </si>
  <si>
    <t>Griffin Ltd</t>
  </si>
  <si>
    <t>PROD33</t>
  </si>
  <si>
    <t>Modern Wall Clock</t>
  </si>
  <si>
    <t>Weiss-Watson</t>
  </si>
  <si>
    <t>PROD34</t>
  </si>
  <si>
    <t>Gaming Mechanical Keyboard</t>
  </si>
  <si>
    <t>Lucero LLC</t>
  </si>
  <si>
    <t>PROD35</t>
  </si>
  <si>
    <t>Bedroom Table Lamp</t>
  </si>
  <si>
    <t>Jones LLC</t>
  </si>
  <si>
    <t>PROD36</t>
  </si>
  <si>
    <t>Women's Summer Dress</t>
  </si>
  <si>
    <t>Smith-Mills</t>
  </si>
  <si>
    <t>PROD37</t>
  </si>
  <si>
    <t>Men's Casual Sneakers</t>
  </si>
  <si>
    <t>Footwear</t>
  </si>
  <si>
    <t>Hogan-Lee</t>
  </si>
  <si>
    <t>PROD38</t>
  </si>
  <si>
    <t>Sports Water Hydration Pack</t>
  </si>
  <si>
    <t>Sims-Smith</t>
  </si>
  <si>
    <t>PROD39</t>
  </si>
  <si>
    <t>Portable Power Bank</t>
  </si>
  <si>
    <t>Mobile</t>
  </si>
  <si>
    <t>Cummings and Sons</t>
  </si>
  <si>
    <t>PROD40</t>
  </si>
  <si>
    <t>Noise-Canceling Headphones</t>
  </si>
  <si>
    <t>Taylor-Hart</t>
  </si>
  <si>
    <t>PROD41</t>
  </si>
  <si>
    <t>Yoga Exercise Mat</t>
  </si>
  <si>
    <t>Carroll, Long and Mendoza</t>
  </si>
  <si>
    <t>PROD42</t>
  </si>
  <si>
    <t>Smart Home WiFi Camera</t>
  </si>
  <si>
    <t>Holmes LLC</t>
  </si>
  <si>
    <t>PROD43</t>
  </si>
  <si>
    <t>USB External Hard Drive</t>
  </si>
  <si>
    <t>Robinson Inc</t>
  </si>
  <si>
    <t>PROD44</t>
  </si>
  <si>
    <t>Adjustable Jump Rope</t>
  </si>
  <si>
    <t>Cox Inc</t>
  </si>
  <si>
    <t>PROD45</t>
  </si>
  <si>
    <t>High-Grip Football</t>
  </si>
  <si>
    <t>Bridges, Banks and Cummings</t>
  </si>
  <si>
    <t>PROD46</t>
  </si>
  <si>
    <t>Men's Winter Jacket</t>
  </si>
  <si>
    <t>Kelly, Smith and Perez</t>
  </si>
  <si>
    <t>PROD47</t>
  </si>
  <si>
    <t>Makeup Brush Set</t>
  </si>
  <si>
    <t>Makeup</t>
  </si>
  <si>
    <t>Cook Inc</t>
  </si>
  <si>
    <t>PROD48</t>
  </si>
  <si>
    <t>Car Dashboard Phone Holder</t>
  </si>
  <si>
    <t>Byrd, Stewart and Valdez</t>
  </si>
  <si>
    <t>PROD49</t>
  </si>
  <si>
    <t>Men's Roll-On Perfume</t>
  </si>
  <si>
    <t>Fragrance</t>
  </si>
  <si>
    <t>Sullivan and Sons</t>
  </si>
  <si>
    <t>PROD50</t>
  </si>
  <si>
    <t>Boxing Hand Wraps</t>
  </si>
  <si>
    <t>Smith-King</t>
  </si>
  <si>
    <t>PROD51</t>
  </si>
  <si>
    <t>HDMI Cable – 2m</t>
  </si>
  <si>
    <t>Bautista, Green and Hale</t>
  </si>
  <si>
    <t>PROD52</t>
  </si>
  <si>
    <t>Rugby Ball</t>
  </si>
  <si>
    <t>Harris Inc</t>
  </si>
  <si>
    <t>PROD53</t>
  </si>
  <si>
    <t>Men's Track Pants</t>
  </si>
  <si>
    <t>Hamilton, Woods and Walker</t>
  </si>
  <si>
    <t>PROD54</t>
  </si>
  <si>
    <t>Sports Stopwatch Pro</t>
  </si>
  <si>
    <t>Thompson-French</t>
  </si>
  <si>
    <t>PROD55</t>
  </si>
  <si>
    <t>Ceramic Plant Pot</t>
  </si>
  <si>
    <t>Hatfield, Baird and Torres</t>
  </si>
  <si>
    <t>PROD56</t>
  </si>
  <si>
    <t>Premium Blanket Throw</t>
  </si>
  <si>
    <t>Hernandez, Kennedy and Porter</t>
  </si>
  <si>
    <t>PROD57</t>
  </si>
  <si>
    <t>Foam Roller</t>
  </si>
  <si>
    <t>Atkinson, Camacho and Oliver</t>
  </si>
  <si>
    <t>PROD58</t>
  </si>
  <si>
    <t>Womens Cotton Scarf</t>
  </si>
  <si>
    <t>Shepherd-Gould</t>
  </si>
  <si>
    <t>PROD59</t>
  </si>
  <si>
    <t>Men's Hair Styling Gel</t>
  </si>
  <si>
    <t>Cline-Mccarthy</t>
  </si>
  <si>
    <t>PROD60</t>
  </si>
  <si>
    <t>Luxury Perfume Spray</t>
  </si>
  <si>
    <t>Gibson, Green and Lopez</t>
  </si>
  <si>
    <t>PROD61</t>
  </si>
  <si>
    <t>Tennis Ball 3-Pack</t>
  </si>
  <si>
    <t>Lopez LLC</t>
  </si>
  <si>
    <t>PROD62</t>
  </si>
  <si>
    <t>Laptop Cooling Pad</t>
  </si>
  <si>
    <t>Murray, Gould and Ware</t>
  </si>
  <si>
    <t>PROD63</t>
  </si>
  <si>
    <t>Organic Sunscreen Lotion</t>
  </si>
  <si>
    <t>Anderson-Riley</t>
  </si>
  <si>
    <t>PROD64</t>
  </si>
  <si>
    <t>Matte Lipstick Set</t>
  </si>
  <si>
    <t>Zhang Inc</t>
  </si>
  <si>
    <t>PROD65</t>
  </si>
  <si>
    <t>Adjustable Dumbbells 20kg</t>
  </si>
  <si>
    <t>Montgomery, Benton and Miller</t>
  </si>
  <si>
    <t>PROD66</t>
  </si>
  <si>
    <t>Women's Hair Dryer Brush</t>
  </si>
  <si>
    <t>Torres, Spencer and Potter</t>
  </si>
  <si>
    <t>PROD67</t>
  </si>
  <si>
    <t>Smart LED Light Strip</t>
  </si>
  <si>
    <t>Flores-Davis</t>
  </si>
  <si>
    <t>PROD68</t>
  </si>
  <si>
    <t>Wooden Nightstand</t>
  </si>
  <si>
    <t>Furniture</t>
  </si>
  <si>
    <t>Wolfe, Ross and Hester</t>
  </si>
  <si>
    <t>PROD69</t>
  </si>
  <si>
    <t>Men's Sports Shorts</t>
  </si>
  <si>
    <t>Fitzpatrick Ltd</t>
  </si>
  <si>
    <t>PROD70</t>
  </si>
  <si>
    <t>Kitchen Storage Rack</t>
  </si>
  <si>
    <t>Duran Group</t>
  </si>
  <si>
    <t>PROD71</t>
  </si>
  <si>
    <t>Hair Repair Oil Treatment</t>
  </si>
  <si>
    <t>Hopkins Ltd</t>
  </si>
  <si>
    <t>PROD72</t>
  </si>
  <si>
    <t>Professional Jump Rope</t>
  </si>
  <si>
    <t>Davis PLC</t>
  </si>
  <si>
    <t>PROD73</t>
  </si>
  <si>
    <t>Shin Guards – Adult</t>
  </si>
  <si>
    <t>French Ltd</t>
  </si>
  <si>
    <t>PROD74</t>
  </si>
  <si>
    <t>Bluetooth Car Audio System</t>
  </si>
  <si>
    <t>Bruce-Bowen</t>
  </si>
  <si>
    <t>PROD75</t>
  </si>
  <si>
    <t>Women's Ankle Boots</t>
  </si>
  <si>
    <t>Poole PLC</t>
  </si>
  <si>
    <t>PROD76</t>
  </si>
  <si>
    <t>Wireless Mouse</t>
  </si>
  <si>
    <t>Larson Ltd</t>
  </si>
  <si>
    <t>PROD77</t>
  </si>
  <si>
    <t>WiFi Mesh Router</t>
  </si>
  <si>
    <t>White, Reeves and Woods</t>
  </si>
  <si>
    <t>PROD78</t>
  </si>
  <si>
    <t>Essential Oil Diffuser</t>
  </si>
  <si>
    <t>Hernandez Inc</t>
  </si>
  <si>
    <t>PROD79</t>
  </si>
  <si>
    <t>Decorative Lamp Shade</t>
  </si>
  <si>
    <t>Ramirez-Hanson</t>
  </si>
  <si>
    <t>PROD80</t>
  </si>
  <si>
    <t>Wall-Mounted Spice Rack</t>
  </si>
  <si>
    <t>Allison Ltd</t>
  </si>
  <si>
    <t>PROD81</t>
  </si>
  <si>
    <t>Badminton Racket Set</t>
  </si>
  <si>
    <t>Robinson-Brown</t>
  </si>
  <si>
    <t>PROD82</t>
  </si>
  <si>
    <t>Fitness Resistance Bands</t>
  </si>
  <si>
    <t>Reese-Watson</t>
  </si>
  <si>
    <t>PROD83</t>
  </si>
  <si>
    <t>Hydrating Face Cleanser</t>
  </si>
  <si>
    <t>Butler Group</t>
  </si>
  <si>
    <t>PROD84</t>
  </si>
  <si>
    <t>Wooden Bookshelf</t>
  </si>
  <si>
    <t>Collins-Stephenson</t>
  </si>
  <si>
    <t>PROD85</t>
  </si>
  <si>
    <t>Women's Beanie Hat</t>
  </si>
  <si>
    <t>Richardson-Carrillo</t>
  </si>
  <si>
    <t>PROD86</t>
  </si>
  <si>
    <t>Kitchen Cutting Board</t>
  </si>
  <si>
    <t>Taylor, Dodson and Johnston</t>
  </si>
  <si>
    <t>PROD87</t>
  </si>
  <si>
    <t>LED Bedside Lamp</t>
  </si>
  <si>
    <t>Aguilar, Horton and Lewis</t>
  </si>
  <si>
    <t>PROD88</t>
  </si>
  <si>
    <t>Sports Wrist Sweatbands</t>
  </si>
  <si>
    <t>Olsen-Daniels</t>
  </si>
  <si>
    <t>PROD89</t>
  </si>
  <si>
    <t>Face Foundation Kit</t>
  </si>
  <si>
    <t>Taylor-Elliott</t>
  </si>
  <si>
    <t>PROD90</t>
  </si>
  <si>
    <t>Gaming Mouse Pad XL</t>
  </si>
  <si>
    <t>Sharp, Taylor and Rodriguez</t>
  </si>
  <si>
    <t>PROD91</t>
  </si>
  <si>
    <t>Women's High Heels</t>
  </si>
  <si>
    <t>Smith-Charles</t>
  </si>
  <si>
    <t>PROD92</t>
  </si>
  <si>
    <t>Microwave Oven</t>
  </si>
  <si>
    <t>Green, Powell and Palmer</t>
  </si>
  <si>
    <t>PROD93</t>
  </si>
  <si>
    <t>USB-C Laptop Charger</t>
  </si>
  <si>
    <t>Martin LLC</t>
  </si>
  <si>
    <t>PROD94</t>
  </si>
  <si>
    <t>Vitamin E Body Lotion</t>
  </si>
  <si>
    <t>Hoffman-Williams</t>
  </si>
  <si>
    <t>PROD95</t>
  </si>
  <si>
    <t>Sports Stopwatch Basic</t>
  </si>
  <si>
    <t>Wilson Group</t>
  </si>
  <si>
    <t>PROD96</t>
  </si>
  <si>
    <t>Women's Formal Blazer</t>
  </si>
  <si>
    <t>Phillips and Sons</t>
  </si>
  <si>
    <t>PROD97</t>
  </si>
  <si>
    <t>Cricket Bat</t>
  </si>
  <si>
    <t>Khan LLC</t>
  </si>
  <si>
    <t>PROD98</t>
  </si>
  <si>
    <t>Portable Bluetooth Speaker</t>
  </si>
  <si>
    <t>Flores-King</t>
  </si>
  <si>
    <t>PROD99</t>
  </si>
  <si>
    <t>Stainless Steel Cookware Set</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</si>
  <si>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</si>
  <si>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</si>
  <si>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</si>
  <si>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</si>
  <si>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</si>
  <si>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</si>
  <si>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</si>
  <si>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</si>
  <si>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</si>
  <si>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</si>
  <si>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</si>
  <si>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</si>
  <si>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</si>
  <si>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</si>
  <si>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</si>
  <si>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</si>
  <si>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</si>
  <si>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</si>
  <si>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</si>
  <si>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</si>
  <si>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</si>
  <si>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</si>
  <si>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</si>
  <si>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</si>
  <si>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</si>
  <si>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</si>
  <si>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</si>
  <si>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</si>
  <si>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</si>
  <si>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</si>
  <si>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</si>
  <si>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</si>
  <si>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</si>
  <si>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</si>
  <si>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</si>
  <si>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</si>
  <si>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</si>
  <si>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</si>
  <si>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</si>
  <si>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</si>
  <si>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</si>
  <si>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</si>
  <si>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</si>
  <si>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</si>
  <si>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</si>
  <si>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</si>
  <si>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</si>
  <si>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</si>
  <si>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</si>
  <si>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</si>
  <si>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</si>
  <si>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</si>
  <si>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</si>
  <si>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</si>
  <si>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</si>
  <si>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</si>
  <si>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</si>
  <si>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</si>
  <si>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</si>
  <si>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</si>
  <si>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</si>
  <si>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</si>
  <si>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</si>
  <si>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</si>
  <si>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</si>
  <si>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</si>
  <si>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</si>
  <si>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</si>
  <si>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</si>
  <si>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</si>
  <si>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</si>
  <si>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</si>
  <si>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</si>
  <si>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</si>
  <si>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</si>
  <si>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</si>
  <si>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</si>
  <si>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</si>
  <si>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</si>
  <si>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</si>
  <si>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</si>
  <si>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</si>
  <si>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</si>
  <si>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</si>
  <si>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</si>
  <si>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</si>
  <si>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</si>
  <si>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</si>
  <si>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</si>
  <si>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</si>
  <si>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</si>
  <si>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</si>
  <si>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</si>
  <si>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</si>
  <si>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</si>
  <si>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</si>
  <si>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</si>
  <si>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</si>
  <si>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</si>
  <si>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</si>
  <si>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</si>
  <si>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</si>
  <si>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</si>
  <si>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</si>
  <si>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</si>
  <si>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</si>
  <si>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</si>
  <si>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</si>
  <si>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</si>
  <si>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</si>
  <si>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</si>
  <si>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</si>
  <si>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</si>
  <si>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</si>
  <si>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</si>
  <si>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</si>
  <si>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</si>
  <si>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</si>
  <si>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</si>
  <si>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</si>
  <si>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</si>
  <si>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</si>
  <si>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</si>
  <si>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</si>
  <si>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</si>
  <si>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</si>
  <si>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</si>
  <si>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</si>
  <si>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</si>
  <si>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</si>
  <si>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</si>
  <si>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</si>
  <si>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</si>
  <si>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</si>
  <si>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</si>
  <si>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</si>
  <si>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</si>
  <si>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</si>
  <si>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</si>
  <si>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</si>
  <si>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</si>
  <si>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</si>
  <si>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</si>
  <si>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</si>
  <si>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</si>
  <si>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</si>
  <si>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</si>
  <si>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</si>
  <si>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</si>
  <si>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</si>
  <si>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</si>
  <si>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</si>
  <si>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</si>
  <si>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</si>
  <si>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</si>
  <si>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</si>
  <si>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</si>
  <si>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</si>
  <si>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</si>
  <si>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</si>
  <si>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</si>
  <si>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</si>
  <si>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</si>
  <si>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</si>
  <si>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</si>
  <si>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</si>
  <si>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</si>
  <si>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</si>
  <si>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</si>
  <si>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</si>
  <si>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</si>
  <si>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</si>
  <si>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</si>
  <si>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</si>
  <si>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</si>
  <si>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</si>
  <si>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</si>
  <si>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</si>
  <si>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</si>
  <si>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</si>
  <si>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</si>
  <si>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</si>
  <si>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</si>
  <si>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</si>
  <si>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</si>
  <si>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</si>
  <si>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</si>
  <si>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</si>
  <si>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</si>
  <si>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</si>
  <si>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</si>
  <si>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</si>
  <si>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</si>
  <si>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</si>
  <si>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</si>
  <si>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</si>
  <si>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</si>
  <si>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</si>
  <si>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</si>
  <si>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</si>
  <si>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</si>
  <si>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</si>
  <si>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</si>
  <si>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</si>
  <si>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</si>
  <si>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</si>
  <si>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</si>
  <si>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</si>
  <si>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</si>
  <si>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</si>
  <si>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</si>
  <si>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</si>
  <si>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</si>
  <si>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</si>
  <si>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</si>
  <si>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</si>
  <si>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</si>
  <si>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</si>
  <si>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</si>
  <si>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</si>
  <si>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</si>
  <si>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</si>
  <si>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</si>
  <si>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</si>
  <si>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</si>
  <si>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</si>
  <si>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</si>
  <si>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</si>
  <si>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</si>
  <si>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</si>
  <si>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</si>
  <si>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</si>
  <si>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</si>
  <si>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</si>
  <si>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</si>
  <si>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</si>
  <si>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</si>
  <si>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</si>
  <si>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</si>
  <si>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</si>
  <si>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</si>
  <si>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</si>
  <si>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</si>
  <si>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</si>
  <si>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</si>
  <si>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</si>
  <si>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</si>
  <si>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</si>
  <si>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</si>
  <si>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</si>
  <si>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</si>
  <si>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</si>
  <si>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</si>
  <si>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</si>
  <si>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</si>
  <si>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</si>
  <si>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</si>
  <si>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</si>
  <si>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</si>
  <si>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</si>
  <si>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</si>
  <si>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</si>
  <si>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</si>
  <si>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</si>
  <si>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</si>
  <si>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</si>
  <si>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</si>
  <si>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</si>
  <si>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</si>
  <si>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</si>
  <si>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</si>
  <si>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</si>
  <si>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</si>
  <si>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</si>
  <si>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</si>
  <si>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</si>
  <si>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</si>
  <si>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</si>
  <si>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</si>
  <si>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</si>
  <si>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</si>
  <si>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</si>
  <si>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</si>
  <si>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</si>
  <si>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</si>
  <si>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</si>
  <si>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</si>
  <si>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</si>
  <si>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</si>
  <si>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</si>
  <si>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</si>
  <si>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</si>
  <si>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</si>
  <si>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</si>
  <si>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</si>
  <si>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</si>
  <si>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</si>
  <si>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</si>
  <si>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</si>
  <si>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</si>
  <si>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</si>
  <si>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</si>
  <si>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</si>
  <si>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</si>
  <si>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</si>
  <si>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</si>
  <si>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</si>
  <si>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</si>
  <si>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</si>
  <si>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</si>
  <si>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</si>
  <si>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</si>
  <si>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</si>
  <si>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</si>
  <si>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</si>
  <si>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</si>
  <si>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</si>
  <si>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</si>
  <si>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</si>
  <si>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</si>
  <si>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</si>
  <si>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</si>
  <si>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</si>
  <si>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</si>
  <si>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</si>
  <si>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</si>
  <si>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</si>
  <si>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</si>
  <si>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</si>
  <si>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</si>
  <si>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</si>
  <si>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</si>
  <si>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</si>
  <si>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</si>
  <si>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</si>
  <si>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</si>
  <si>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</si>
  <si>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</si>
  <si>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</si>
  <si>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</si>
  <si>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</si>
  <si>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</si>
  <si>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</si>
  <si>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</si>
  <si>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</si>
  <si>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</si>
  <si>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</si>
  <si>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</si>
  <si>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</si>
  <si>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</si>
  <si>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</si>
  <si>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</si>
  <si>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</si>
  <si>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</si>
  <si>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</si>
  <si>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</si>
  <si>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</si>
  <si>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</si>
  <si>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</si>
  <si>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</si>
  <si>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</si>
  <si>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</si>
  <si>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</si>
  <si>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</si>
  <si>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</si>
  <si>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</si>
  <si>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</si>
  <si>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</si>
  <si>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</si>
  <si>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</si>
  <si>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</si>
  <si>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</si>
  <si>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</si>
  <si>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</si>
  <si>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</si>
  <si>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</si>
  <si>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</si>
  <si>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</si>
  <si>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</si>
  <si>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</si>
  <si>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</si>
  <si>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</si>
  <si>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</si>
  <si>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</si>
  <si>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</si>
  <si>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</si>
  <si>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</si>
  <si>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</si>
  <si>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</si>
  <si>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</si>
  <si>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</si>
  <si>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</si>
  <si>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</si>
  <si>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</si>
  <si>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</si>
  <si>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</si>
  <si>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</si>
  <si>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</si>
  <si>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</si>
  <si>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</si>
  <si>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</si>
  <si>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</si>
  <si>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</si>
  <si>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</si>
  <si>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</si>
  <si>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</si>
  <si>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</si>
  <si>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</si>
  <si>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</si>
  <si>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</si>
  <si>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</si>
  <si>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</si>
  <si>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</si>
  <si>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</si>
  <si>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</si>
  <si>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</si>
  <si>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</si>
  <si>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</si>
  <si>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</si>
  <si>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</si>
  <si>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</si>
  <si>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</si>
  <si>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</si>
  <si>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</si>
  <si>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</si>
  <si>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</si>
  <si>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</si>
  <si>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</si>
  <si>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</si>
  <si>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</si>
  <si>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</si>
  <si>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</si>
  <si>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</si>
  <si>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</si>
  <si>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</si>
  <si>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</si>
  <si>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</si>
  <si>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</si>
  <si>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</si>
  <si>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</si>
  <si>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</si>
  <si>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</si>
  <si>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</si>
  <si>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</si>
  <si>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</si>
  <si>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</si>
  <si>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</si>
  <si>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</si>
  <si>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</si>
  <si>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</si>
  <si>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</si>
  <si>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</si>
  <si>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</si>
  <si>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</si>
  <si>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</si>
  <si>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</si>
  <si>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</si>
  <si>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</si>
  <si>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</si>
  <si>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</si>
  <si>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</si>
  <si>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</si>
  <si>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</si>
  <si>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</si>
  <si>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</si>
  <si>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</si>
  <si>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</si>
  <si>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</si>
  <si>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</si>
  <si>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</si>
  <si>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</si>
  <si>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</si>
  <si>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</si>
  <si>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</si>
  <si>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</si>
  <si>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</si>
  <si>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</si>
  <si>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</si>
  <si>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</si>
  <si>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</si>
  <si>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</si>
  <si>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</si>
  <si>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</si>
  <si>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</si>
  <si>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</si>
  <si>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</si>
  <si>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</si>
  <si>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</si>
  <si>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</si>
  <si>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</si>
  <si>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</si>
  <si>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</si>
  <si>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</si>
  <si>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</si>
  <si>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</si>
  <si>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</si>
  <si>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</si>
  <si>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</si>
  <si>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</si>
  <si>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</si>
  <si>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</si>
  <si>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</si>
  <si>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</si>
  <si>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</si>
  <si>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</si>
  <si>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</si>
  <si>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</si>
  <si>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</si>
  <si>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</si>
  <si>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</si>
  <si>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</si>
  <si>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</si>
  <si>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</si>
  <si>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</si>
  <si>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</si>
  <si>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</si>
  <si>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</si>
  <si>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</si>
  <si>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</si>
  <si>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</si>
  <si>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</si>
  <si>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</si>
  <si>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</si>
  <si>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</si>
  <si>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</si>
  <si>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</si>
  <si>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</si>
  <si>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</si>
  <si>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</si>
  <si>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</si>
  <si>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</si>
  <si>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</si>
  <si>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</si>
  <si>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</si>
  <si>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</si>
  <si>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</si>
  <si>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</si>
  <si>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</si>
  <si>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</si>
  <si>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</si>
  <si>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</si>
  <si>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</si>
  <si>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</si>
  <si>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</si>
  <si>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</si>
  <si>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</si>
  <si>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</si>
  <si>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</si>
  <si>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</si>
  <si>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</si>
  <si>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</si>
  <si>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</si>
  <si>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</si>
  <si>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</si>
  <si>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</si>
  <si>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</si>
  <si>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</si>
  <si>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</si>
  <si>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</si>
  <si>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</si>
  <si>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</si>
  <si>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</si>
  <si>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</si>
  <si>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</si>
  <si>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</si>
  <si>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</si>
  <si>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</si>
  <si>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</si>
  <si>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</si>
  <si>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</si>
  <si>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</si>
  <si>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</si>
  <si>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</si>
  <si>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</si>
  <si>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</si>
  <si>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</si>
  <si>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</si>
  <si>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</si>
  <si>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</si>
  <si>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</si>
  <si>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</si>
  <si>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</si>
  <si>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</si>
  <si>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</si>
  <si>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</si>
  <si>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</si>
  <si>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</si>
  <si>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</si>
  <si>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</si>
  <si>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</si>
  <si>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</si>
  <si>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</si>
  <si>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</si>
  <si>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</si>
  <si>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</si>
  <si>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</si>
  <si>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</si>
  <si>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</si>
  <si>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</si>
  <si>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</si>
  <si>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</si>
  <si>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</si>
  <si>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</si>
  <si>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</si>
  <si>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</si>
  <si>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</si>
  <si>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</si>
  <si>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</si>
  <si>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</si>
  <si>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</si>
  <si>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</si>
  <si>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</si>
  <si>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</si>
  <si>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</si>
  <si>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</si>
  <si>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</si>
  <si>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</si>
  <si>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</si>
  <si>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</si>
  <si>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</si>
  <si>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</si>
  <si>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</si>
  <si>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</si>
  <si>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</si>
  <si>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</si>
  <si>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</si>
  <si>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</si>
  <si>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</si>
  <si>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</si>
  <si>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</si>
  <si>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</si>
  <si>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</si>
  <si>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</si>
  <si>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</si>
  <si>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</si>
  <si>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</si>
  <si>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</si>
  <si>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</si>
  <si>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</si>
  <si>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</si>
  <si>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</si>
  <si>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</si>
  <si>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</si>
  <si>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</si>
  <si>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</si>
  <si>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</si>
  <si>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</si>
  <si>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</si>
  <si>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</si>
  <si>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</si>
  <si>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</si>
  <si>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</si>
  <si>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</si>
  <si>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</si>
  <si>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</si>
  <si>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</si>
  <si>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</si>
  <si>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</si>
  <si>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</si>
  <si>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</si>
  <si>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</si>
  <si>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</si>
  <si>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</si>
  <si>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</si>
  <si>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</si>
  <si>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</si>
  <si>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</si>
  <si>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</si>
  <si>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</si>
  <si>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</si>
  <si>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</si>
  <si>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</si>
  <si>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</si>
  <si>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</si>
  <si>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</si>
  <si>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</si>
  <si>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</si>
  <si>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</si>
  <si>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</si>
  <si>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</si>
  <si>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</si>
  <si>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</si>
  <si>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</si>
  <si>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</si>
  <si>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</si>
  <si>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</si>
  <si>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</si>
  <si>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</si>
  <si>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</si>
  <si>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</si>
  <si>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</si>
  <si>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</si>
  <si>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</si>
  <si>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</si>
  <si>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</si>
  <si>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</si>
  <si>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</si>
  <si>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</si>
  <si>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</si>
  <si>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</si>
  <si>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</si>
  <si>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</si>
  <si>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</si>
  <si>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</si>
  <si>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</si>
  <si>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</si>
  <si>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</si>
  <si>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</si>
  <si>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</si>
  <si>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</si>
  <si>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</si>
  <si>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</si>
  <si>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</si>
  <si>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</si>
  <si>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</si>
  <si>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</si>
  <si>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</si>
  <si>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</si>
  <si>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</si>
  <si>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</si>
  <si>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</si>
  <si>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</si>
  <si>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</si>
  <si>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</si>
  <si>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</si>
  <si>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</si>
  <si>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</si>
  <si>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</si>
  <si>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</si>
  <si>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</si>
  <si>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</si>
  <si>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</si>
  <si>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</si>
  <si>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</si>
  <si>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</si>
  <si>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</si>
  <si>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</si>
  <si>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</si>
  <si>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</si>
  <si>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</si>
  <si>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</si>
  <si>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</si>
  <si>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</si>
  <si>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</si>
  <si>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</si>
  <si>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</si>
  <si>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</si>
  <si>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</si>
  <si>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</si>
  <si>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</si>
  <si>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</si>
  <si>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</si>
  <si>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</si>
  <si>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</si>
  <si>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</si>
  <si>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</si>
  <si>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</si>
  <si>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</si>
  <si>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</si>
  <si>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</si>
  <si>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</si>
  <si>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</si>
  <si>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</si>
  <si>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</si>
  <si>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</si>
  <si>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</si>
  <si>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</si>
  <si>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</si>
  <si>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</si>
  <si>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</si>
  <si>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</si>
  <si>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</si>
  <si>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</si>
  <si>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</si>
  <si>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</si>
  <si>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</si>
  <si>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</si>
  <si>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</si>
  <si>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</si>
  <si>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</si>
  <si>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</si>
  <si>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</si>
  <si>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</si>
  <si>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</si>
  <si>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</si>
  <si>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</si>
  <si>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</si>
  <si>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</si>
  <si>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</si>
  <si>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</si>
  <si>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</si>
  <si>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</si>
  <si>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</si>
  <si>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</si>
  <si>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</si>
  <si>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</si>
  <si>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</si>
  <si>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</si>
  <si>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</si>
  <si>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</si>
  <si>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</si>
  <si>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</si>
  <si>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</si>
  <si>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</si>
  <si>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</si>
  <si>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</si>
  <si>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</si>
  <si>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</si>
  <si>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</si>
  <si>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</si>
  <si>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</si>
  <si>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</si>
  <si>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</si>
  <si>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</si>
  <si>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</si>
  <si>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</si>
  <si>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</si>
  <si>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</si>
  <si>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</si>
  <si>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</si>
  <si>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</si>
  <si>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</si>
  <si>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</si>
  <si>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</si>
  <si>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</si>
  <si>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</si>
  <si>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</si>
  <si>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</si>
  <si>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</si>
  <si>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</si>
  <si>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</si>
  <si>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</si>
  <si>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</si>
  <si>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</si>
  <si>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</si>
  <si>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</si>
  <si>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</si>
  <si>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</si>
  <si>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</si>
  <si>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</si>
  <si>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</si>
  <si>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</si>
  <si>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</si>
  <si>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</si>
  <si>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</si>
  <si>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</si>
  <si>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</si>
  <si>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</si>
  <si>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</si>
  <si>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</si>
  <si>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</si>
  <si>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</si>
  <si>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</si>
  <si>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</si>
  <si>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</si>
  <si>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</si>
  <si>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</si>
  <si>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</si>
  <si>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</si>
  <si>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</si>
  <si>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</si>
  <si>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</si>
  <si>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</si>
  <si>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</si>
  <si>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</si>
  <si>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</si>
  <si>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</si>
  <si>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</si>
  <si>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</si>
  <si>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</si>
  <si>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</si>
  <si>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</si>
  <si>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</si>
  <si>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</si>
  <si>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</si>
  <si>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</si>
  <si>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</si>
  <si>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</si>
  <si>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</si>
  <si>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</si>
  <si>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</si>
  <si>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</si>
  <si>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</si>
  <si>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</si>
  <si>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</si>
  <si>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</si>
  <si>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</si>
  <si>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</si>
  <si>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</si>
  <si>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</si>
  <si>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</si>
  <si>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</si>
  <si>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</si>
  <si>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</si>
  <si>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</si>
  <si>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</si>
  <si>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</si>
  <si>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</si>
  <si>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</si>
  <si>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</si>
  <si>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</si>
  <si>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</si>
  <si>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</si>
  <si>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</si>
  <si>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</si>
  <si>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</si>
  <si>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</si>
  <si>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</si>
  <si>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</si>
  <si>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</si>
  <si>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</si>
  <si>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</si>
  <si>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</si>
  <si>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</si>
  <si>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</si>
  <si>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</si>
  <si>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</si>
  <si>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</si>
  <si>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</si>
  <si>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</si>
  <si>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</si>
  <si>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</si>
  <si>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</si>
  <si>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</si>
  <si>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</si>
  <si>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</si>
  <si>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</si>
  <si>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</si>
  <si>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</si>
  <si>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</si>
  <si>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</si>
  <si>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</si>
  <si>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</si>
  <si>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</si>
  <si>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</si>
  <si>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</si>
  <si>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</si>
  <si>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</si>
  <si>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</si>
  <si>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</si>
  <si>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</si>
  <si>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</si>
  <si>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</si>
  <si>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</si>
  <si>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</si>
  <si>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</si>
  <si>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</si>
  <si>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</si>
  <si>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</si>
  <si>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</si>
  <si>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</si>
  <si>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</si>
  <si>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</si>
  <si>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</si>
  <si>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</si>
  <si>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</si>
  <si>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</si>
  <si>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</si>
  <si>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</si>
  <si>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</si>
  <si>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</si>
  <si>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</si>
  <si>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</si>
  <si>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</si>
  <si>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</si>
  <si>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</si>
  <si>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</si>
  <si>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</si>
  <si>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</si>
  <si>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</si>
  <si>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</si>
  <si>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</si>
  <si>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</si>
  <si>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</si>
  <si>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</si>
  <si>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</si>
  <si>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</si>
  <si>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</si>
  <si>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</si>
  <si>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</si>
  <si>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</si>
  <si>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</si>
  <si>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</si>
  <si>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</si>
  <si>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</si>
  <si>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</si>
  <si>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</si>
  <si>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</si>
  <si>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</si>
  <si>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</si>
  <si>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</si>
  <si>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</si>
  <si>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</si>
  <si>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</si>
  <si>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</si>
  <si>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</si>
  <si>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</si>
  <si>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</si>
  <si>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</si>
  <si>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</si>
  <si>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</si>
  <si>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</si>
  <si>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</si>
  <si>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</si>
  <si>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</si>
  <si>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</si>
  <si>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</si>
  <si>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</si>
  <si>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</si>
  <si>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</si>
  <si>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</si>
  <si>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</si>
  <si>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</si>
  <si>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</si>
  <si>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</si>
  <si>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</si>
  <si>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</si>
  <si>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</si>
  <si>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</si>
  <si>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</si>
  <si>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</si>
  <si>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</si>
  <si>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</si>
  <si>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</si>
  <si>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</si>
  <si>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</si>
  <si>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</si>
  <si>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</si>
  <si>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</si>
  <si>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</si>
  <si>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</si>
  <si>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</si>
  <si>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</si>
  <si>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</si>
  <si>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</si>
  <si>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</si>
  <si>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</si>
  <si>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</si>
  <si>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</si>
  <si>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</si>
  <si>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</si>
  <si>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</si>
  <si>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</si>
  <si>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</si>
  <si>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</si>
  <si>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</si>
  <si>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</si>
  <si>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</si>
  <si>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</si>
  <si>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</si>
  <si>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</si>
  <si>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</si>
  <si>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</si>
  <si>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</si>
  <si>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</si>
  <si>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</si>
  <si>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</si>
  <si>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</si>
  <si>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</si>
  <si>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</si>
  <si>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</si>
  <si>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</si>
  <si>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</si>
  <si>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</si>
  <si>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</si>
  <si>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</si>
  <si>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</si>
  <si>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</si>
  <si>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</si>
  <si>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</si>
  <si>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</si>
  <si>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</si>
  <si>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</si>
  <si>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</si>
  <si>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</si>
  <si>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</si>
  <si>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</si>
  <si>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</si>
  <si>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</si>
  <si>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</si>
  <si>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</si>
  <si>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</si>
  <si>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</si>
  <si>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</si>
  <si>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</si>
  <si>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</si>
  <si>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</si>
  <si>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</si>
  <si>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</si>
  <si>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</si>
  <si>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</si>
  <si>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</si>
  <si>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</si>
  <si>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</si>
  <si>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</si>
  <si>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</si>
  <si>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</si>
  <si>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</si>
  <si>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</si>
  <si>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</si>
  <si>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</si>
  <si>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</si>
  <si>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</si>
  <si>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</si>
  <si>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</si>
  <si>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</si>
  <si>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</si>
  <si>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</si>
  <si>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</si>
  <si>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</si>
  <si>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</si>
  <si>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</si>
  <si>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</si>
  <si>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</si>
  <si>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</si>
  <si>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</si>
  <si>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</si>
  <si>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</si>
  <si>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</si>
  <si>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</si>
  <si>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</si>
  <si>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</si>
  <si>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</si>
  <si>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</si>
  <si>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</si>
  <si>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</si>
  <si>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</si>
  <si>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</si>
  <si>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</si>
  <si>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</si>
  <si>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</si>
  <si>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</si>
  <si>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</si>
  <si>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</si>
  <si>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</si>
  <si>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</si>
  <si>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</si>
  <si>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</si>
  <si>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</si>
  <si>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</si>
  <si>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</si>
  <si>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</si>
  <si>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</si>
  <si>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</si>
  <si>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</si>
  <si>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</si>
  <si>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</si>
  <si>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</si>
  <si>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</si>
  <si>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</si>
  <si>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</si>
  <si>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</si>
  <si>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</si>
  <si>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</si>
  <si>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</si>
  <si>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</si>
  <si>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</si>
  <si>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</si>
  <si>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</si>
  <si>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</si>
  <si>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</si>
  <si>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</si>
  <si>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</si>
  <si>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</si>
  <si>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</si>
  <si>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</si>
  <si>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</si>
  <si>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</si>
  <si>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</si>
  <si>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</si>
  <si>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</si>
  <si>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</si>
  <si>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</si>
  <si>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</si>
  <si>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</si>
  <si>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</si>
  <si>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</si>
  <si>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</si>
  <si>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</si>
  <si>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</si>
  <si>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</si>
  <si>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</si>
  <si>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</si>
  <si>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</si>
  <si>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</si>
  <si>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</si>
  <si>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</si>
  <si>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</si>
  <si>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</si>
  <si>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</si>
  <si>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</si>
  <si>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</si>
  <si>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</si>
  <si>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</si>
  <si>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</si>
  <si>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</si>
  <si>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</si>
  <si>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</si>
  <si>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</si>
  <si>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</si>
  <si>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</si>
  <si>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</si>
  <si>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</si>
  <si>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</si>
  <si>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</si>
  <si>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</si>
  <si>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</si>
  <si>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</si>
  <si>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</si>
  <si>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</si>
  <si>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</si>
  <si>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</si>
  <si>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</si>
  <si>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</si>
  <si>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</si>
  <si>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</si>
  <si>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</si>
  <si>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</si>
  <si>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</si>
  <si>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</si>
  <si>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</si>
  <si>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</si>
  <si>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</si>
  <si>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</si>
  <si>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</si>
  <si>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</si>
  <si>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</si>
  <si>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</si>
  <si>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</si>
  <si>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</si>
  <si>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</si>
  <si>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</si>
  <si>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</si>
  <si>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</si>
  <si>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</si>
  <si>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</si>
  <si>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</si>
  <si>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</si>
  <si>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</si>
  <si>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</si>
  <si>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</si>
  <si>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</si>
  <si>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</si>
  <si>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</si>
  <si>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</si>
  <si>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</si>
  <si>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</si>
  <si>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</si>
  <si>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</si>
  <si>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</si>
  <si>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</si>
  <si>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</si>
  <si>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</si>
  <si>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</si>
  <si>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</si>
  <si>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</si>
  <si>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</si>
  <si>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</si>
  <si>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</si>
  <si>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</si>
  <si>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</si>
  <si>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</si>
  <si>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</si>
  <si>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</si>
  <si>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</si>
  <si>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</si>
  <si>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</si>
  <si>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</si>
  <si>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</si>
  <si>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</si>
  <si>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</si>
  <si>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</si>
  <si>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</si>
  <si>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</si>
  <si>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</si>
  <si>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</si>
  <si>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</si>
  <si>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</si>
  <si>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</si>
  <si>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</si>
  <si>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</si>
  <si>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</si>
  <si>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</si>
  <si>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</si>
  <si>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</si>
  <si>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</si>
  <si>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</si>
  <si>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</si>
  <si>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</si>
  <si>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</si>
  <si>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</si>
  <si>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</si>
  <si>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</si>
  <si>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</si>
  <si>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</si>
  <si>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</si>
  <si>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</si>
  <si>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</si>
  <si>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</si>
  <si>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</si>
  <si>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</si>
  <si>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</si>
  <si>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</si>
  <si>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</si>
  <si>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</si>
  <si>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</si>
  <si>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</si>
  <si>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</si>
  <si>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</si>
  <si>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</si>
  <si>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</si>
  <si>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</si>
  <si>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</si>
  <si>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</si>
  <si>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</si>
  <si>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</si>
  <si>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</si>
  <si>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</si>
  <si>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</si>
  <si>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</si>
  <si>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</si>
  <si>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</si>
  <si>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</si>
  <si>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</si>
  <si>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</si>
  <si>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</si>
  <si>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</si>
  <si>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</si>
  <si>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</si>
  <si>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</si>
  <si>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</si>
  <si>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</si>
  <si>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</si>
  <si>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</si>
  <si>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</si>
  <si>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</si>
  <si>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</si>
  <si>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</si>
  <si>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</si>
  <si>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</si>
  <si>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</si>
  <si>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</si>
  <si>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</si>
  <si>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</si>
  <si>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</si>
  <si>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</si>
  <si>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</si>
  <si>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</si>
  <si>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</si>
  <si>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</si>
  <si>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</si>
  <si>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</si>
  <si>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</si>
  <si>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</si>
  <si>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</si>
  <si>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</si>
  <si>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</si>
  <si>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</si>
  <si>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</si>
  <si>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</si>
  <si>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</si>
  <si>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</si>
  <si>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</si>
  <si>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</si>
  <si>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</si>
  <si>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</si>
  <si>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</si>
  <si>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</si>
  <si>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</si>
  <si>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</si>
  <si>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</si>
  <si>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</si>
  <si>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</si>
  <si>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</si>
  <si>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</si>
  <si>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</si>
  <si>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</si>
  <si>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</si>
  <si>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</si>
  <si>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</si>
  <si>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</si>
  <si>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</si>
  <si>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</si>
  <si>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</si>
  <si>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</si>
  <si>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</si>
  <si>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</si>
  <si>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</si>
  <si>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</si>
  <si>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</si>
  <si>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</si>
  <si>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</si>
  <si>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</si>
  <si>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</si>
  <si>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</si>
  <si>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</si>
  <si>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</si>
  <si>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</si>
  <si>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</si>
  <si>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</si>
  <si>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</si>
  <si>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</si>
  <si>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</si>
  <si>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</si>
  <si>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</si>
  <si>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</si>
  <si>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</si>
  <si>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</si>
  <si>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</si>
  <si>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</si>
  <si>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</si>
  <si>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</si>
  <si>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</si>
  <si>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</si>
  <si>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</si>
  <si>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</si>
  <si>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</si>
  <si>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</si>
  <si>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</si>
  <si>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</si>
  <si>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</si>
  <si>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</si>
  <si>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</si>
  <si>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</si>
  <si>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</si>
  <si>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</si>
  <si>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</si>
  <si>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</si>
  <si>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</si>
  <si>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</si>
  <si>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</si>
  <si>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</si>
  <si>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</si>
  <si>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</si>
  <si>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</si>
  <si>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</si>
  <si>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</si>
  <si>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</si>
  <si>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</si>
  <si>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</si>
  <si>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</si>
  <si>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</si>
  <si>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</si>
  <si>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</si>
  <si>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</si>
  <si>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</si>
  <si>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</si>
  <si>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</si>
  <si>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</si>
  <si>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</si>
  <si>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</si>
  <si>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</si>
  <si>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</si>
  <si>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</si>
  <si>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</si>
  <si>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</si>
  <si>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</si>
  <si>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</si>
  <si>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</si>
  <si>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</si>
  <si>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</si>
  <si>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</si>
  <si>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</si>
  <si>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</si>
  <si>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</si>
  <si>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</si>
  <si>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</si>
  <si>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</si>
  <si>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</si>
  <si>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</si>
  <si>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</si>
  <si>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</si>
  <si>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</si>
  <si>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</si>
  <si>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</si>
  <si>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</si>
  <si>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</si>
  <si>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</si>
  <si>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</si>
  <si>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</si>
  <si>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</si>
  <si>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</si>
  <si>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</si>
  <si>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</si>
  <si>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</si>
  <si>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</si>
  <si>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</si>
  <si>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</si>
  <si>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</si>
  <si>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</si>
  <si>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</si>
  <si>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</si>
  <si>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</si>
  <si>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</si>
  <si>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</si>
  <si>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</si>
  <si>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</si>
  <si>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</si>
  <si>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</si>
  <si>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</si>
  <si>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</si>
  <si>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</si>
  <si>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</si>
  <si>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</si>
  <si>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</si>
  <si>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</si>
  <si>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</si>
  <si>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</si>
  <si>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</si>
  <si>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</si>
  <si>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</si>
  <si>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</si>
  <si>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</si>
  <si>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</si>
  <si>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</si>
  <si>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</si>
  <si>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</si>
  <si>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</si>
  <si>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</si>
  <si>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</si>
  <si>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</si>
  <si>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</si>
  <si>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</si>
  <si>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</si>
  <si>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</si>
  <si>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</si>
  <si>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</si>
  <si>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</si>
  <si>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</si>
  <si>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</si>
  <si>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</si>
  <si>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</si>
  <si>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</si>
  <si>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</si>
  <si>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</si>
  <si>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</si>
  <si>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</si>
  <si>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</si>
  <si>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</si>
  <si>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</si>
  <si>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</si>
  <si>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</si>
  <si>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</si>
  <si>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</si>
  <si>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</si>
  <si>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</si>
  <si>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</si>
  <si>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</si>
  <si>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</si>
  <si>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</si>
  <si>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</si>
  <si>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</si>
  <si>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</si>
  <si>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</si>
  <si>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</si>
  <si>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</si>
  <si>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</si>
  <si>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</si>
  <si>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</si>
  <si>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</si>
  <si>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</si>
  <si>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</si>
  <si>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</si>
  <si>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</si>
  <si>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</si>
  <si>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</si>
  <si>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</si>
  <si>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</si>
  <si>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</si>
  <si>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</si>
  <si>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</si>
  <si>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</si>
  <si>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</si>
  <si>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</si>
  <si>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</si>
  <si>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</si>
  <si>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</si>
  <si>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</si>
  <si>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</si>
  <si>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</si>
  <si>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</si>
  <si>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</si>
  <si>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</si>
  <si>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</si>
  <si>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</si>
  <si>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</si>
  <si>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</si>
  <si>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</si>
  <si>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</si>
  <si>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</si>
  <si>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</si>
  <si>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</si>
  <si>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</si>
  <si>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</si>
  <si>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</si>
  <si>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</si>
  <si>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</si>
  <si>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</si>
  <si>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</si>
  <si>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</si>
  <si>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</si>
  <si>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</si>
  <si>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</si>
  <si>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</si>
  <si>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</si>
  <si>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</si>
  <si>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</si>
  <si>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</si>
  <si>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</si>
  <si>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</si>
  <si>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</si>
  <si>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</si>
  <si>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</si>
  <si>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</si>
  <si>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</si>
  <si>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</si>
  <si>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</si>
  <si>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</si>
  <si>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</si>
  <si>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</si>
  <si>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</si>
  <si>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</si>
  <si>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</si>
  <si>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</si>
  <si>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</si>
  <si>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</si>
  <si>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</si>
  <si>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</si>
  <si>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</si>
  <si>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</si>
  <si>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</si>
  <si>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</si>
  <si>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</si>
  <si>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</si>
  <si>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</si>
  <si>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</si>
  <si>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</si>
  <si>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</si>
  <si>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</si>
  <si>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</si>
  <si>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</si>
  <si>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</si>
  <si>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</si>
  <si>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</si>
  <si>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</si>
  <si>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</si>
  <si>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</si>
  <si>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</si>
  <si>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</si>
  <si>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</si>
  <si>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</si>
  <si>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</si>
  <si>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</si>
  <si>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</si>
  <si>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</si>
  <si>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</si>
  <si>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</si>
  <si>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</si>
  <si>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</si>
  <si>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</si>
  <si>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</si>
  <si>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</si>
  <si>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</si>
  <si>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</si>
  <si>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</si>
  <si>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</si>
  <si>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</si>
  <si>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</si>
  <si>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</si>
  <si>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</si>
  <si>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</si>
  <si>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</si>
  <si>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</si>
  <si>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</si>
  <si>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</si>
  <si>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</si>
  <si>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</si>
  <si>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</si>
  <si>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</si>
  <si>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</si>
  <si>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</si>
  <si>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</si>
  <si>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</si>
  <si>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</si>
  <si>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</si>
  <si>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</si>
  <si>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</si>
  <si>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</si>
  <si>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</si>
  <si>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</si>
  <si>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</si>
  <si>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</si>
  <si>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</si>
  <si>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</si>
  <si>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</si>
  <si>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</si>
  <si>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</si>
  <si>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</si>
  <si>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</si>
  <si>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</si>
  <si>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</si>
  <si>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</si>
  <si>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</si>
  <si>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</si>
  <si>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</si>
  <si>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</si>
  <si>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</si>
  <si>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</si>
  <si>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</si>
  <si>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</si>
  <si>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</si>
  <si>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</si>
  <si>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</si>
  <si>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</si>
  <si>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</si>
  <si>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</si>
  <si>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</si>
  <si>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</si>
  <si>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</si>
  <si>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</si>
  <si>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</si>
  <si>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</si>
  <si>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</si>
  <si>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</si>
  <si>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</si>
  <si>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</si>
  <si>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</si>
  <si>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</si>
  <si>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</si>
  <si>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</si>
  <si>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</si>
  <si>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</si>
  <si>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</si>
  <si>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</si>
  <si>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</si>
  <si>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</si>
  <si>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</si>
  <si>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</si>
  <si>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</si>
  <si>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</si>
  <si>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</si>
  <si>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</si>
  <si>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</si>
  <si>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</si>
  <si>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</si>
  <si>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</si>
  <si>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</si>
  <si>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</si>
  <si>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</si>
  <si>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</si>
  <si>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</si>
  <si>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</si>
  <si>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</si>
  <si>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</si>
  <si>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</si>
  <si>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</si>
  <si>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</si>
  <si>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</si>
  <si>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</si>
  <si>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</si>
  <si>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</si>
  <si>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</si>
  <si>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</si>
  <si>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</si>
  <si>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</si>
  <si>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</si>
  <si>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</si>
  <si>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</si>
  <si>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</si>
  <si>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</si>
  <si>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</si>
  <si>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</si>
  <si>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</si>
  <si>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</si>
  <si>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</si>
  <si>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</si>
  <si>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</si>
  <si>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</si>
  <si>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</si>
  <si>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</si>
  <si>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</si>
  <si>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</si>
  <si>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</si>
  <si>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</si>
  <si>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</si>
  <si>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</si>
  <si>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</si>
  <si>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</si>
  <si>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</si>
  <si>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</si>
  <si>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</si>
  <si>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</si>
  <si>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</si>
  <si>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</si>
  <si>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</si>
  <si>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</si>
  <si>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</si>
  <si>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</si>
  <si>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</si>
  <si>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</si>
  <si>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</si>
  <si>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</si>
  <si>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</si>
  <si>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</si>
  <si>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</si>
  <si>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</si>
  <si>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</si>
  <si>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</si>
  <si>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</si>
  <si>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</si>
  <si>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</si>
  <si>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</si>
  <si>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</si>
  <si>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</si>
  <si>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</si>
  <si>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</si>
  <si>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</si>
  <si>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</si>
  <si>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</si>
  <si>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</si>
  <si>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</si>
  <si>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</si>
  <si>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</si>
  <si>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</si>
  <si>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</si>
  <si>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</si>
  <si>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</si>
  <si>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</si>
  <si>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</si>
  <si>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</si>
  <si>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</si>
  <si>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</si>
  <si>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</si>
  <si>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</si>
  <si>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</si>
  <si>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</si>
  <si>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</si>
  <si>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</si>
  <si>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</si>
  <si>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</si>
  <si>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</si>
  <si>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</si>
  <si>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</si>
  <si>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</si>
  <si>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</si>
  <si>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</si>
  <si>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</si>
  <si>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</si>
  <si>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</si>
  <si>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</si>
  <si>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</si>
  <si>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</si>
  <si>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</si>
  <si>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</si>
  <si>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</si>
  <si>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</si>
  <si>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</si>
  <si>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</si>
  <si>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</si>
  <si>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</si>
  <si>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</si>
  <si>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</si>
  <si>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</si>
  <si>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</si>
  <si>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</si>
  <si>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</si>
  <si>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</si>
  <si>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</si>
  <si>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</si>
  <si>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</si>
  <si>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</si>
  <si>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</si>
  <si>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</si>
  <si>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</si>
  <si>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</si>
  <si>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</si>
  <si>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</si>
  <si>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</si>
  <si>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</si>
  <si>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</si>
  <si>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</si>
  <si>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</si>
  <si>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</si>
  <si>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</si>
  <si>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</si>
  <si>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</si>
  <si>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</si>
  <si>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</si>
  <si>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</si>
  <si>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</si>
  <si>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</si>
  <si>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</si>
  <si>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</si>
  <si>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</si>
  <si>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</si>
  <si>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</si>
  <si>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</si>
  <si>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</si>
  <si>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</si>
  <si>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</si>
  <si>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</si>
  <si>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</si>
  <si>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</si>
  <si>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</si>
  <si>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</si>
  <si>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</si>
  <si>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</si>
  <si>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</si>
  <si>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</si>
  <si>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</si>
  <si>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</si>
  <si>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</si>
  <si>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</si>
  <si>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</si>
  <si>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</si>
  <si>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</si>
  <si>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</si>
  <si>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</si>
  <si>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</si>
  <si>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</si>
  <si>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</si>
  <si>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</si>
  <si>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</si>
  <si>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</si>
  <si>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</si>
  <si>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</si>
  <si>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</si>
  <si>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</si>
  <si>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</si>
  <si>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</si>
  <si>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</si>
  <si>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</si>
  <si>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</si>
  <si>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</si>
  <si>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</si>
  <si>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</si>
  <si>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</si>
  <si>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</si>
  <si>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</si>
  <si>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</si>
  <si>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</si>
  <si>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</si>
  <si>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</si>
  <si>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</si>
  <si>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</si>
  <si>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</si>
  <si>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</si>
  <si>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</si>
  <si>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</si>
  <si>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</si>
  <si>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</si>
  <si>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</si>
  <si>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</si>
  <si>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</si>
  <si>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</si>
  <si>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</si>
  <si>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</si>
  <si>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</si>
  <si>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</si>
  <si>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</si>
  <si>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</si>
  <si>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</si>
  <si>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</si>
  <si>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</si>
  <si>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</si>
  <si>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</si>
  <si>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</si>
  <si>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</si>
  <si>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</si>
  <si>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</si>
  <si>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</si>
  <si>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</si>
  <si>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</si>
  <si>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</si>
  <si>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</si>
  <si>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</si>
  <si>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</si>
  <si>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</si>
  <si>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</si>
  <si>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</si>
  <si>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</si>
  <si>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</si>
  <si>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</si>
  <si>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</si>
  <si>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</si>
  <si>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</si>
  <si>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</si>
  <si>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</si>
  <si>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</si>
  <si>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</si>
  <si>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</si>
  <si>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</si>
  <si>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</si>
  <si>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</si>
  <si>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</si>
  <si>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</si>
  <si>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</si>
  <si>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</si>
  <si>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</si>
  <si>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</si>
  <si>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</si>
  <si>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</si>
  <si>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</si>
  <si>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</si>
  <si>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</si>
  <si>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</si>
  <si>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</si>
  <si>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</si>
  <si>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</si>
  <si>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</si>
  <si>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</si>
  <si>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</si>
  <si>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</si>
  <si>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</si>
  <si>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</si>
  <si>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</si>
  <si>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</si>
  <si>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</si>
  <si>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</si>
  <si>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</si>
  <si>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</si>
  <si>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</si>
  <si>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</si>
  <si>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</si>
  <si>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</si>
  <si>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</si>
  <si>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</si>
  <si>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</si>
  <si>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</si>
  <si>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</si>
  <si>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</si>
  <si>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</si>
  <si>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</si>
  <si>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</si>
  <si>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</si>
  <si>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</si>
  <si>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</si>
  <si>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</si>
  <si>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</si>
  <si>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</si>
  <si>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</si>
  <si>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</si>
  <si>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</si>
  <si>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</si>
  <si>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</si>
  <si>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</si>
  <si>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</si>
  <si>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</si>
  <si>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</si>
  <si>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</si>
  <si>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</si>
  <si>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</si>
  <si>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</si>
  <si>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</si>
  <si>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</si>
  <si>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</si>
  <si>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</si>
  <si>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</si>
  <si>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</si>
  <si>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</si>
  <si>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</si>
  <si>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</si>
  <si>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</si>
  <si>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</si>
  <si>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</si>
  <si>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</si>
  <si>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</si>
  <si>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</si>
  <si>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</si>
  <si>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</si>
  <si>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</si>
  <si>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</si>
  <si>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</si>
  <si>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</si>
  <si>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</si>
  <si>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</si>
  <si>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</si>
  <si>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</si>
  <si>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</si>
  <si>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 xml:space="preserve">Month </t>
  </si>
  <si>
    <t>Year</t>
  </si>
  <si>
    <t>Customer_Age</t>
  </si>
  <si>
    <t>Age Range</t>
  </si>
  <si>
    <t>Product_Category</t>
  </si>
  <si>
    <t>Product_SubCategory</t>
  </si>
  <si>
    <t>Product</t>
  </si>
  <si>
    <t>July</t>
  </si>
  <si>
    <t>December</t>
  </si>
  <si>
    <t>June</t>
  </si>
  <si>
    <t>November</t>
  </si>
  <si>
    <t>January</t>
  </si>
  <si>
    <t>May</t>
  </si>
  <si>
    <t>February</t>
  </si>
  <si>
    <t>August</t>
  </si>
  <si>
    <t>September</t>
  </si>
  <si>
    <t>March</t>
  </si>
  <si>
    <t>April</t>
  </si>
  <si>
    <t>October</t>
  </si>
  <si>
    <t>Order_Date - Year-Month</t>
  </si>
  <si>
    <t>SUM of Total_Amount</t>
  </si>
  <si>
    <t>2023-Oct</t>
  </si>
  <si>
    <t>2023-Nov</t>
  </si>
  <si>
    <t>2023-Dec</t>
  </si>
  <si>
    <t>2024-Jan</t>
  </si>
  <si>
    <t>2024-Feb</t>
  </si>
  <si>
    <t>2024-Mar</t>
  </si>
  <si>
    <t>2024-Apr</t>
  </si>
  <si>
    <t>2024-May</t>
  </si>
  <si>
    <t>2024-Jun</t>
  </si>
  <si>
    <t>2024-Jul</t>
  </si>
  <si>
    <t>2024-Aug</t>
  </si>
  <si>
    <t>2024-Sep</t>
  </si>
  <si>
    <t>2024-Oct</t>
  </si>
  <si>
    <t>2024-Nov</t>
  </si>
  <si>
    <t>2024-Dec</t>
  </si>
  <si>
    <t>2025-Jan</t>
  </si>
  <si>
    <t>2025-Feb</t>
  </si>
  <si>
    <t>2025-Mar</t>
  </si>
  <si>
    <t>2025-Apr</t>
  </si>
  <si>
    <t>2025-May</t>
  </si>
  <si>
    <t>2025-Jun</t>
  </si>
  <si>
    <t>2025-Jul</t>
  </si>
  <si>
    <t>2025-Aug</t>
  </si>
  <si>
    <t>2025-Sep</t>
  </si>
  <si>
    <t>2025-Oct</t>
  </si>
  <si>
    <t xml:space="preserve">Age wise Sales Analysis </t>
  </si>
  <si>
    <t>Region Based Sales</t>
  </si>
  <si>
    <t>Gender Wise Sales Analysis</t>
  </si>
  <si>
    <t xml:space="preserve">Count of sales </t>
  </si>
  <si>
    <t>% of Total Amount</t>
  </si>
  <si>
    <t>% of Sales Orders</t>
  </si>
  <si>
    <t>COUNTA of Gender</t>
  </si>
  <si>
    <t>18-25</t>
  </si>
  <si>
    <t>26-35</t>
  </si>
  <si>
    <t>36-45</t>
  </si>
  <si>
    <t>Grand Total</t>
  </si>
  <si>
    <t>46-55</t>
  </si>
  <si>
    <t>56-65</t>
  </si>
  <si>
    <t>Category Vs % of Sales</t>
  </si>
  <si>
    <t>Loyalty_Level Sales %</t>
  </si>
  <si>
    <t>Beauty Total</t>
  </si>
  <si>
    <t>Top 15 Results</t>
  </si>
  <si>
    <t>No</t>
  </si>
  <si>
    <t>Clothing Total</t>
  </si>
  <si>
    <t>Electronics Total</t>
  </si>
  <si>
    <t>Home Total</t>
  </si>
  <si>
    <t>Sports Total</t>
  </si>
  <si>
    <t>Yearly Report</t>
  </si>
  <si>
    <t>Statistics</t>
  </si>
  <si>
    <t>Mean</t>
  </si>
  <si>
    <t>Median</t>
  </si>
  <si>
    <t>Mode</t>
  </si>
  <si>
    <t xml:space="preserve">Minimum </t>
  </si>
  <si>
    <t>Maximum</t>
  </si>
  <si>
    <t>Count</t>
  </si>
  <si>
    <t>Variance (Sample)</t>
  </si>
  <si>
    <t>Variance (Population)</t>
  </si>
  <si>
    <t>S.D(Sample)</t>
  </si>
  <si>
    <t>S.D(Population)</t>
  </si>
  <si>
    <t>Kurtosis</t>
  </si>
  <si>
    <t>Skewness</t>
  </si>
  <si>
    <t>Ecommerce Sales Analysis Dashboard</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</si>
</sst>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d&quot;-&quot;mmm&quot;-&quot;yyyy"/>
    <numFmt numFmtId="166" formatCode="&quot;$&quot;#,##0.00"/>
    <numFmt numFmtId="167" formatCode="m/d/yyyy h:mm:ss"/>
  </numFmts>
  <fonts count="8">
    <font>
      <sz val="11.0"/>
      <color theme="1"/>
      <name val="Calibri"/>
      <scheme val="minor"/>
    </font>
    <font>
      <b/>
      <sz val="11.0"/>
      <color theme="1"/>
      <name val="Calibri"/>
    </font>
    <font>
      <color theme="1"/>
      <name val="Calibri"/>
      <scheme val="minor"/>
    </font>
    <font>
      <sz val="11.0"/>
      <color theme="1"/>
      <name val="Calibri"/>
    </font>
    <font>
      <color rgb="FFFFFFFF"/>
      <name val="Calibri"/>
      <scheme val="minor"/>
    </font>
    <font/>
    <font>
      <b/>
      <sz val="11.0"/>
      <color rgb="FFFFFFFF"/>
      <name val="Calibri"/>
    </font>
    <font>
      <b/>
      <sz val="37.0"/>
      <color rgb="FFFFFFFF"/>
      <name val="Calibri"/>
      <scheme val="minor"/>
    </font>
  </fonts>
  <fills count="6">
    <fill>
      <patternFill patternType="none"/>
    </fill>
    <fill>
      <patternFill patternType="lightGray"/>
    </fill>
    <fill>
      <patternFill patternType="solid">
        <fgColor rgb="FF0B5394"/>
        <bgColor rgb="FF0B5394"/>
      </patternFill>
    </fill>
    <fill>
      <patternFill patternType="solid">
        <fgColor rgb="FFFFFFFF"/>
        <bgColor rgb="FFFFFFFF"/>
      </patternFill>
    </fill>
    <fill>
      <patternFill patternType="solid">
        <fgColor rgb="FF1155CC"/>
        <bgColor rgb="FF1155CC"/>
      </patternFill>
    </fill>
    <fill>
      <patternFill patternType="solid">
        <fgColor rgb="FFC27BA0"/>
        <bgColor rgb="FFC27BA0"/>
      </patternFill>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351C75"/>
      </left>
      <right style="thin">
        <color rgb="FF351C75"/>
      </right>
      <top style="thin">
        <color rgb="FF351C75"/>
      </top>
      <bottom style="thin">
        <color rgb="FF351C75"/>
      </bottom>
    </border>
    <border>
      <left style="thin">
        <color rgb="FF000000"/>
      </left>
      <right style="thin">
        <color rgb="FF000000"/>
      </right>
      <bottom style="thin">
        <color rgb="FF000000"/>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left" vertical="top"/>
    </xf>
    <xf borderId="0" fillId="0" fontId="2" numFmtId="0" xfId="0" applyAlignment="1" applyFont="1">
      <alignment readingOrder="0"/>
    </xf>
    <xf borderId="0" fillId="0" fontId="2" numFmtId="0" xfId="0" applyFont="1"/>
    <xf borderId="0" fillId="0" fontId="3" numFmtId="164" xfId="0" applyFont="1" applyNumberFormat="1"/>
    <xf borderId="1" fillId="0" fontId="1" numFmtId="165" xfId="0" applyAlignment="1" applyBorder="1" applyFont="1" applyNumberFormat="1">
      <alignment horizontal="center" readingOrder="0" vertical="top"/>
    </xf>
    <xf borderId="1" fillId="0" fontId="1" numFmtId="0" xfId="0" applyAlignment="1" applyBorder="1" applyFont="1">
      <alignment horizontal="center" readingOrder="0" vertical="top"/>
    </xf>
    <xf borderId="1" fillId="0" fontId="1" numFmtId="0" xfId="0" applyAlignment="1" applyBorder="1" applyFont="1">
      <alignment horizontal="left" readingOrder="0" vertical="top"/>
    </xf>
    <xf borderId="1" fillId="0" fontId="1" numFmtId="166" xfId="0" applyAlignment="1" applyBorder="1" applyFont="1" applyNumberFormat="1">
      <alignment horizontal="center" vertical="top"/>
    </xf>
    <xf borderId="1" fillId="0" fontId="1" numFmtId="9" xfId="0" applyAlignment="1" applyBorder="1" applyFont="1" applyNumberFormat="1">
      <alignment horizontal="center" vertical="top"/>
    </xf>
    <xf borderId="1" fillId="0" fontId="1" numFmtId="166" xfId="0" applyAlignment="1" applyBorder="1" applyFont="1" applyNumberFormat="1">
      <alignment horizontal="center" vertical="top"/>
    </xf>
    <xf borderId="0" fillId="0" fontId="2" numFmtId="165" xfId="0" applyFont="1" applyNumberFormat="1"/>
    <xf borderId="0" fillId="0" fontId="2" numFmtId="166" xfId="0" applyFont="1" applyNumberFormat="1"/>
    <xf borderId="0" fillId="0" fontId="2" numFmtId="9" xfId="0" applyFont="1" applyNumberFormat="1"/>
    <xf borderId="0" fillId="0" fontId="2" numFmtId="3" xfId="0" applyFont="1" applyNumberFormat="1"/>
    <xf borderId="0" fillId="0" fontId="2" numFmtId="166" xfId="0" applyFont="1" applyNumberFormat="1"/>
    <xf borderId="0" fillId="0" fontId="2" numFmtId="1" xfId="0" applyFont="1" applyNumberFormat="1"/>
    <xf borderId="0" fillId="0" fontId="2" numFmtId="167" xfId="0" applyFont="1" applyNumberFormat="1"/>
    <xf borderId="0" fillId="0" fontId="2" numFmtId="0" xfId="0" applyAlignment="1" applyFont="1">
      <alignment horizontal="center"/>
    </xf>
    <xf borderId="2" fillId="2" fontId="4" numFmtId="0" xfId="0" applyAlignment="1" applyBorder="1" applyFill="1" applyFont="1">
      <alignment horizontal="center" readingOrder="0"/>
    </xf>
    <xf borderId="3" fillId="0" fontId="5" numFmtId="0" xfId="0" applyBorder="1" applyFont="1"/>
    <xf borderId="4" fillId="0" fontId="5" numFmtId="0" xfId="0" applyBorder="1" applyFont="1"/>
    <xf borderId="5" fillId="2" fontId="4" numFmtId="0" xfId="0" applyAlignment="1" applyBorder="1" applyFont="1">
      <alignment horizontal="center" readingOrder="0"/>
    </xf>
    <xf borderId="6" fillId="0" fontId="5" numFmtId="0" xfId="0" applyBorder="1" applyFont="1"/>
    <xf borderId="7" fillId="0" fontId="5" numFmtId="0" xfId="0" applyBorder="1" applyFont="1"/>
    <xf borderId="1" fillId="0" fontId="2" numFmtId="0" xfId="0" applyAlignment="1" applyBorder="1" applyFont="1">
      <alignment horizontal="center"/>
    </xf>
    <xf borderId="8" fillId="0" fontId="2" numFmtId="0" xfId="0" applyAlignment="1" applyBorder="1" applyFont="1">
      <alignment horizontal="center"/>
    </xf>
    <xf borderId="8" fillId="0" fontId="2" numFmtId="0" xfId="0" applyBorder="1" applyFont="1"/>
    <xf borderId="0" fillId="3" fontId="2" numFmtId="0" xfId="0" applyAlignment="1" applyFill="1" applyFont="1">
      <alignment horizontal="center"/>
    </xf>
    <xf borderId="1" fillId="3" fontId="2" numFmtId="0" xfId="0" applyAlignment="1" applyBorder="1" applyFont="1">
      <alignment horizontal="center"/>
    </xf>
    <xf borderId="1" fillId="3" fontId="2" numFmtId="166" xfId="0" applyAlignment="1" applyBorder="1" applyFont="1" applyNumberFormat="1">
      <alignment horizontal="center"/>
    </xf>
    <xf borderId="0" fillId="0" fontId="2" numFmtId="10" xfId="0" applyFont="1" applyNumberFormat="1"/>
    <xf borderId="8" fillId="0" fontId="2" numFmtId="10" xfId="0" applyAlignment="1" applyBorder="1" applyFont="1" applyNumberFormat="1">
      <alignment horizontal="center"/>
    </xf>
    <xf borderId="9" fillId="0" fontId="2" numFmtId="0" xfId="0" applyAlignment="1" applyBorder="1" applyFont="1">
      <alignment horizontal="center"/>
    </xf>
    <xf borderId="9" fillId="0" fontId="2" numFmtId="10" xfId="0" applyAlignment="1" applyBorder="1" applyFont="1" applyNumberFormat="1">
      <alignment horizontal="center"/>
    </xf>
    <xf borderId="1" fillId="0" fontId="2" numFmtId="166" xfId="0" applyAlignment="1" applyBorder="1" applyFont="1" applyNumberFormat="1">
      <alignment horizontal="center"/>
    </xf>
    <xf borderId="1" fillId="0" fontId="2" numFmtId="10" xfId="0" applyAlignment="1" applyBorder="1" applyFont="1" applyNumberFormat="1">
      <alignment horizontal="center"/>
    </xf>
    <xf borderId="1" fillId="0" fontId="2" numFmtId="0" xfId="0" applyAlignment="1" applyBorder="1" applyFont="1">
      <alignment horizontal="center" readingOrder="0"/>
    </xf>
    <xf borderId="1" fillId="0" fontId="2" numFmtId="0" xfId="0" applyAlignment="1" applyBorder="1" applyFont="1">
      <alignment readingOrder="0"/>
    </xf>
    <xf borderId="1" fillId="0" fontId="2" numFmtId="0" xfId="0" applyBorder="1" applyFont="1"/>
    <xf borderId="1" fillId="0" fontId="2" numFmtId="167" xfId="0" applyAlignment="1" applyBorder="1" applyFont="1" applyNumberFormat="1">
      <alignment horizontal="center"/>
    </xf>
    <xf borderId="0" fillId="0" fontId="2" numFmtId="10" xfId="0" applyAlignment="1" applyFont="1" applyNumberFormat="1">
      <alignment horizontal="center"/>
    </xf>
    <xf borderId="1" fillId="4" fontId="4" numFmtId="0" xfId="0" applyAlignment="1" applyBorder="1" applyFill="1" applyFont="1">
      <alignment horizontal="left" readingOrder="0"/>
    </xf>
    <xf borderId="1" fillId="4" fontId="6" numFmtId="166" xfId="0" applyAlignment="1" applyBorder="1" applyFont="1" applyNumberFormat="1">
      <alignment horizontal="left" vertical="top"/>
    </xf>
    <xf borderId="1" fillId="4" fontId="6" numFmtId="166" xfId="0" applyAlignment="1" applyBorder="1" applyFont="1" applyNumberFormat="1">
      <alignment horizontal="left" vertical="top"/>
    </xf>
    <xf borderId="1" fillId="4" fontId="6" numFmtId="9" xfId="0" applyAlignment="1" applyBorder="1" applyFont="1" applyNumberFormat="1">
      <alignment horizontal="left" vertical="top"/>
    </xf>
    <xf borderId="1" fillId="4" fontId="6" numFmtId="0" xfId="0" applyAlignment="1" applyBorder="1" applyFont="1">
      <alignment horizontal="left" readingOrder="0" vertical="top"/>
    </xf>
    <xf borderId="1" fillId="4" fontId="6" numFmtId="0" xfId="0" applyAlignment="1" applyBorder="1" applyFont="1">
      <alignment horizontal="left" vertical="top"/>
    </xf>
    <xf borderId="1" fillId="0" fontId="2" numFmtId="0" xfId="0" applyAlignment="1" applyBorder="1" applyFont="1">
      <alignment horizontal="left" readingOrder="0"/>
    </xf>
    <xf borderId="1" fillId="0" fontId="2" numFmtId="166" xfId="0" applyAlignment="1" applyBorder="1" applyFont="1" applyNumberFormat="1">
      <alignment horizontal="left"/>
    </xf>
    <xf borderId="1" fillId="0" fontId="2" numFmtId="166" xfId="0" applyAlignment="1" applyBorder="1" applyFont="1" applyNumberFormat="1">
      <alignment horizontal="left"/>
    </xf>
    <xf borderId="1" fillId="0" fontId="2" numFmtId="9" xfId="0" applyAlignment="1" applyBorder="1" applyFont="1" applyNumberFormat="1">
      <alignment horizontal="left"/>
    </xf>
    <xf borderId="1" fillId="0" fontId="2" numFmtId="0" xfId="0" applyAlignment="1" applyBorder="1" applyFont="1">
      <alignment horizontal="left"/>
    </xf>
    <xf borderId="0" fillId="5" fontId="7" numFmtId="0" xfId="0" applyAlignment="1" applyFill="1" applyFont="1">
      <alignment horizontal="center" readingOrder="0"/>
    </xf>
    <xf borderId="0" fillId="5" fontId="2" numFmtId="0" xfId="0" applyFont="1"/>
    <xf borderId="0" fillId="3" fontId="2" numFmtId="0" xfId="0" applyFont="1"/>
    <xf borderId="0" fillId="5" fontId="4" numFmtId="0" xfId="0" applyAlignment="1" applyFont="1">
      <alignment horizontal="center" readingOrder="0"/>
    </xf>
    <xf borderId="0" fillId="3" fontId="4" numFmtId="0" xfId="0" applyAlignment="1" applyFont="1">
      <alignment horizontal="center"/>
    </xf>
    <xf borderId="0" fillId="3" fontId="4" numFmtId="166" xfId="0" applyAlignment="1" applyFont="1" applyNumberFormat="1">
      <alignment horizontal="center"/>
    </xf>
    <xf borderId="0" fillId="3" fontId="4" numFmtId="10" xfId="0" applyAlignment="1" applyFont="1" applyNumberFormat="1">
      <alignment horizontal="center"/>
    </xf>
    <xf borderId="0" fillId="5" fontId="4" numFmtId="0" xfId="0" applyAlignment="1" applyFont="1">
      <alignment horizontal="center"/>
    </xf>
    <xf borderId="0" fillId="5" fontId="4" numFmtId="166" xfId="0" applyAlignment="1" applyFont="1" applyNumberFormat="1">
      <alignment horizontal="center"/>
    </xf>
    <xf borderId="0" fillId="5" fontId="4" numFmtId="10" xfId="0" applyAlignment="1" applyFont="1" applyNumberFormat="1">
      <alignment horizontal="center"/>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pivotCacheDefinition" Target="pivotCache/pivotCacheDefinition1.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pivotCacheDefinition" Target="pivotCache/pivotCacheDefinition3.xml"/><Relationship Id="rId14" Type="http://schemas.openxmlformats.org/officeDocument/2006/relationships/pivotCacheDefinition" Target="pivotCache/pivotCacheDefinition2.xml"/><Relationship Id="rId17" Type="http://schemas.microsoft.com/office/2007/relationships/slicerCache" Target="slicerCaches/slicerCache1.xml"/><Relationship Id="rId16" Type="http://schemas.openxmlformats.org/officeDocument/2006/relationships/pivotCacheDefinition" Target="pivotCache/pivotCacheDefinition4.xml"/><Relationship Id="rId5" Type="http://schemas.openxmlformats.org/officeDocument/2006/relationships/worksheet" Target="worksheets/sheet2.xml"/><Relationship Id="rId6" Type="http://schemas.openxmlformats.org/officeDocument/2006/relationships/worksheet" Target="worksheets/sheet3.xml"/><Relationship Id="rId18"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Total_Amount vs. Order_Date - Year-Month</a:t>
            </a:r>
          </a:p>
        </c:rich>
      </c:tx>
      <c:overlay val="0"/>
    </c:title>
    <c:plotArea>
      <c:layout/>
      <c:lineChart>
        <c:varyColors val="0"/>
        <c:ser>
          <c:idx val="0"/>
          <c:order val="0"/>
          <c:tx>
            <c:strRef>
              <c:f>'Sales Pivot '!$B$1</c:f>
            </c:strRef>
          </c:tx>
          <c:spPr>
            <a:ln cmpd="sng">
              <a:solidFill>
                <a:srgbClr val="4F81BD"/>
              </a:solidFill>
            </a:ln>
          </c:spPr>
          <c:marker>
            <c:symbol val="none"/>
          </c:marker>
          <c:cat>
            <c:strRef>
              <c:f>'Sales Pivot '!$A$2:$A$26</c:f>
            </c:strRef>
          </c:cat>
          <c:val>
            <c:numRef>
              <c:f>'Sales Pivot '!$B$2:$B$26</c:f>
              <c:numCache/>
            </c:numRef>
          </c:val>
          <c:smooth val="0"/>
        </c:ser>
        <c:axId val="300888278"/>
        <c:axId val="1558563079"/>
      </c:lineChart>
      <c:catAx>
        <c:axId val="3008882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Order_Date - Year-Month</a:t>
                </a:r>
              </a:p>
            </c:rich>
          </c:tx>
          <c:overlay val="0"/>
        </c:title>
        <c:numFmt formatCode="General" sourceLinked="1"/>
        <c:majorTickMark val="none"/>
        <c:minorTickMark val="none"/>
        <c:spPr/>
        <c:txPr>
          <a:bodyPr/>
          <a:lstStyle/>
          <a:p>
            <a:pPr lvl="0">
              <a:defRPr b="0">
                <a:solidFill>
                  <a:srgbClr val="000000"/>
                </a:solidFill>
                <a:latin typeface="+mn-lt"/>
              </a:defRPr>
            </a:pPr>
          </a:p>
        </c:txPr>
        <c:crossAx val="1558563079"/>
      </c:catAx>
      <c:valAx>
        <c:axId val="15585630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Total_Amount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00888278"/>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Total_Amount vs. Order_Date - Year-Month</a:t>
            </a:r>
          </a:p>
        </c:rich>
      </c:tx>
      <c:overlay val="0"/>
    </c:title>
    <c:plotArea>
      <c:layout/>
      <c:lineChart>
        <c:varyColors val="0"/>
        <c:ser>
          <c:idx val="0"/>
          <c:order val="0"/>
          <c:tx>
            <c:strRef>
              <c:f>'Sales Pivot '!$B$1</c:f>
            </c:strRef>
          </c:tx>
          <c:spPr>
            <a:ln cmpd="sng">
              <a:solidFill>
                <a:srgbClr val="4F81BD"/>
              </a:solidFill>
            </a:ln>
          </c:spPr>
          <c:marker>
            <c:symbol val="none"/>
          </c:marker>
          <c:cat>
            <c:strRef>
              <c:f>'Sales Pivot '!$A$2:$A$26</c:f>
            </c:strRef>
          </c:cat>
          <c:val>
            <c:numRef>
              <c:f>'Sales Pivot '!$B$2:$B$26</c:f>
              <c:numCache/>
            </c:numRef>
          </c:val>
          <c:smooth val="0"/>
        </c:ser>
        <c:axId val="1063959311"/>
        <c:axId val="31121919"/>
      </c:lineChart>
      <c:catAx>
        <c:axId val="10639593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Order_Date - Year-Month</a:t>
                </a:r>
              </a:p>
            </c:rich>
          </c:tx>
          <c:overlay val="0"/>
        </c:title>
        <c:numFmt formatCode="General" sourceLinked="1"/>
        <c:majorTickMark val="none"/>
        <c:minorTickMark val="none"/>
        <c:spPr/>
        <c:txPr>
          <a:bodyPr/>
          <a:lstStyle/>
          <a:p>
            <a:pPr lvl="0">
              <a:defRPr b="0">
                <a:solidFill>
                  <a:srgbClr val="000000"/>
                </a:solidFill>
                <a:latin typeface="+mn-lt"/>
              </a:defRPr>
            </a:pPr>
          </a:p>
        </c:txPr>
        <c:crossAx val="31121919"/>
      </c:catAx>
      <c:valAx>
        <c:axId val="311219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Total_Amount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63959311"/>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Yearly Sales Analysis </a:t>
            </a:r>
          </a:p>
        </c:rich>
      </c:tx>
      <c:overlay val="0"/>
    </c:title>
    <c:plotArea>
      <c:layout/>
      <c:lineChart>
        <c:varyColors val="0"/>
        <c:ser>
          <c:idx val="0"/>
          <c:order val="0"/>
          <c:tx>
            <c:strRef>
              <c:f>'All pivots '!$B$56:$B$57</c:f>
            </c:strRef>
          </c:tx>
          <c:spPr>
            <a:ln cmpd="sng">
              <a:solidFill>
                <a:srgbClr val="674EA7">
                  <a:alpha val="100000"/>
                </a:srgbClr>
              </a:solidFill>
              <a:prstDash val="solid"/>
            </a:ln>
          </c:spPr>
          <c:marker>
            <c:symbol val="circle"/>
            <c:size val="2"/>
            <c:spPr>
              <a:solidFill>
                <a:srgbClr val="674EA7">
                  <a:alpha val="100000"/>
                </a:srgbClr>
              </a:solidFill>
              <a:ln cmpd="sng">
                <a:solidFill>
                  <a:srgbClr val="674EA7">
                    <a:alpha val="100000"/>
                  </a:srgbClr>
                </a:solidFill>
              </a:ln>
            </c:spPr>
          </c:marker>
          <c:cat>
            <c:strRef>
              <c:f>'All pivots '!$A$58:$A$82</c:f>
            </c:strRef>
          </c:cat>
          <c:val>
            <c:numRef>
              <c:f>'All pivots '!$B$58:$B$82</c:f>
              <c:numCache/>
            </c:numRef>
          </c:val>
          <c:smooth val="1"/>
        </c:ser>
        <c:axId val="807113596"/>
        <c:axId val="1141519190"/>
      </c:lineChart>
      <c:catAx>
        <c:axId val="8071135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spPr/>
        <c:txPr>
          <a:bodyPr/>
          <a:lstStyle/>
          <a:p>
            <a:pPr lvl="0">
              <a:defRPr b="0">
                <a:solidFill>
                  <a:srgbClr val="FFFFFF"/>
                </a:solidFill>
                <a:latin typeface="+mn-lt"/>
              </a:defRPr>
            </a:pPr>
          </a:p>
        </c:txPr>
        <c:crossAx val="1141519190"/>
      </c:catAx>
      <c:valAx>
        <c:axId val="11415191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807113596"/>
      </c:valAx>
    </c:plotArea>
    <c:plotVisOnly val="1"/>
  </c:chart>
  <c:spPr>
    <a:solidFill>
      <a:srgbClr val="351C75"/>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Total_Amount</a:t>
            </a:r>
          </a:p>
        </c:rich>
      </c:tx>
      <c:overlay val="0"/>
    </c:title>
    <c:plotArea>
      <c:layout/>
      <c:pieChart>
        <c:varyColors val="1"/>
        <c:ser>
          <c:idx val="0"/>
          <c:order val="0"/>
          <c:tx>
            <c:strRef>
              <c:f>'All pivots '!$B$87</c:f>
            </c:strRef>
          </c:tx>
          <c:dPt>
            <c:idx val="0"/>
            <c:spPr>
              <a:solidFill>
                <a:srgbClr val="4F81BD"/>
              </a:solidFill>
            </c:spPr>
          </c:dPt>
          <c:dPt>
            <c:idx val="1"/>
            <c:spPr>
              <a:solidFill>
                <a:srgbClr val="C0504D"/>
              </a:solidFill>
            </c:spPr>
          </c:dPt>
          <c:dPt>
            <c:idx val="2"/>
            <c:spPr>
              <a:solidFill>
                <a:srgbClr val="9BBB59"/>
              </a:solidFill>
            </c:spPr>
          </c:dPt>
          <c:dPt>
            <c:idx val="3"/>
            <c:spPr>
              <a:solidFill>
                <a:srgbClr val="8064A2"/>
              </a:solidFill>
            </c:spPr>
          </c:dPt>
          <c:dPt>
            <c:idx val="4"/>
            <c:spPr>
              <a:solidFill>
                <a:srgbClr val="4BACC6"/>
              </a:solidFill>
            </c:spPr>
          </c:dPt>
          <c:dLbls>
            <c:showLegendKey val="0"/>
            <c:showVal val="0"/>
            <c:showCatName val="0"/>
            <c:showSerName val="0"/>
            <c:showPercent val="0"/>
            <c:showBubbleSize val="0"/>
            <c:showLeaderLines val="1"/>
          </c:dLbls>
          <c:cat>
            <c:strRef>
              <c:f>'All pivots '!$A$88:$A$92</c:f>
            </c:strRef>
          </c:cat>
          <c:val>
            <c:numRef>
              <c:f>'All pivots '!$B$88:$B$92</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Total_Amount vs. Order_Date - Year-Month</a:t>
            </a:r>
          </a:p>
        </c:rich>
      </c:tx>
      <c:overlay val="0"/>
    </c:title>
    <c:plotArea>
      <c:layout/>
      <c:lineChart>
        <c:varyColors val="0"/>
        <c:ser>
          <c:idx val="0"/>
          <c:order val="0"/>
          <c:tx>
            <c:strRef>
              <c:f>'Sales Pivot '!$B$1</c:f>
            </c:strRef>
          </c:tx>
          <c:spPr>
            <a:ln cmpd="sng">
              <a:solidFill>
                <a:srgbClr val="4F81BD"/>
              </a:solidFill>
            </a:ln>
          </c:spPr>
          <c:marker>
            <c:symbol val="none"/>
          </c:marker>
          <c:cat>
            <c:strRef>
              <c:f>'Sales Pivot '!$A$2:$A$26</c:f>
            </c:strRef>
          </c:cat>
          <c:val>
            <c:numRef>
              <c:f>'Sales Pivot '!$B$2:$B$26</c:f>
              <c:numCache/>
            </c:numRef>
          </c:val>
          <c:smooth val="0"/>
        </c:ser>
        <c:axId val="999998918"/>
        <c:axId val="165903587"/>
      </c:lineChart>
      <c:catAx>
        <c:axId val="9999989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Order_Date - Year-Month</a:t>
                </a:r>
              </a:p>
            </c:rich>
          </c:tx>
          <c:overlay val="0"/>
        </c:title>
        <c:numFmt formatCode="General" sourceLinked="1"/>
        <c:majorTickMark val="none"/>
        <c:minorTickMark val="none"/>
        <c:spPr/>
        <c:txPr>
          <a:bodyPr/>
          <a:lstStyle/>
          <a:p>
            <a:pPr lvl="0">
              <a:defRPr b="0">
                <a:solidFill>
                  <a:srgbClr val="000000"/>
                </a:solidFill>
                <a:latin typeface="+mn-lt"/>
              </a:defRPr>
            </a:pPr>
          </a:p>
        </c:txPr>
        <c:crossAx val="165903587"/>
      </c:catAx>
      <c:valAx>
        <c:axId val="16590358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Total_Amount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99998918"/>
      </c:valAx>
    </c:plotArea>
    <c:legend>
      <c:legendPos val="r"/>
      <c:overlay val="0"/>
      <c:txPr>
        <a:bodyPr/>
        <a:lstStyle/>
        <a:p>
          <a:pPr lvl="0">
            <a:defRPr b="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 Id="rId5" Type="http://schemas.openxmlformats.org/officeDocument/2006/relationships/image" Target="../media/Chart5.png"/><Relationship Id="rId6"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image" Target="../media/Chart11.png"/><Relationship Id="rId3" Type="http://schemas.openxmlformats.org/officeDocument/2006/relationships/image" Target="../media/Chart12.png"/><Relationship Id="rId4" Type="http://schemas.openxmlformats.org/officeDocument/2006/relationships/image" Target="../media/Chart13.png"/><Relationship Id="rId5" Type="http://schemas.openxmlformats.org/officeDocument/2006/relationships/image" Target="../media/Chart14.png"/><Relationship Id="rId6" Type="http://schemas.openxmlformats.org/officeDocument/2006/relationships/image" Target="../media/Chart1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31</xdr:col>
      <xdr:colOff>171450</xdr:colOff>
      <xdr:row>30</xdr:row>
      <xdr:rowOff>47625</xdr:rowOff>
    </xdr:from>
    <xdr:ext cx="5715000" cy="3533775"/>
    <xdr:pic>
      <xdr:nvPicPr>
        <xdr:cNvPr id="784293235"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34</xdr:col>
      <xdr:colOff>76200</xdr:colOff>
      <xdr:row>20</xdr:row>
      <xdr:rowOff>9525</xdr:rowOff>
    </xdr:from>
    <xdr:ext cx="2524125" cy="885825"/>
    <xdr:pic>
      <xdr:nvPicPr>
        <xdr:cNvPr id="1567791552"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34</xdr:col>
      <xdr:colOff>200025</xdr:colOff>
      <xdr:row>38</xdr:row>
      <xdr:rowOff>9525</xdr:rowOff>
    </xdr:from>
    <xdr:ext cx="2476500" cy="781050"/>
    <xdr:pic>
      <xdr:nvPicPr>
        <xdr:cNvPr id="193281172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31</xdr:col>
      <xdr:colOff>476250</xdr:colOff>
      <xdr:row>59</xdr:row>
      <xdr:rowOff>85725</xdr:rowOff>
    </xdr:from>
    <xdr:ext cx="4648200" cy="2867025"/>
    <xdr:pic>
      <xdr:nvPicPr>
        <xdr:cNvPr id="262401193" name="Chart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31</xdr:col>
      <xdr:colOff>314325</xdr:colOff>
      <xdr:row>49</xdr:row>
      <xdr:rowOff>171450</xdr:rowOff>
    </xdr:from>
    <xdr:ext cx="4533900" cy="2800350"/>
    <xdr:pic>
      <xdr:nvPicPr>
        <xdr:cNvPr id="1906559048" name="Chart5"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31</xdr:col>
      <xdr:colOff>171450</xdr:colOff>
      <xdr:row>11</xdr:row>
      <xdr:rowOff>133350</xdr:rowOff>
    </xdr:from>
    <xdr:ext cx="5715000" cy="3533775"/>
    <xdr:graphicFrame>
      <xdr:nvGraphicFramePr>
        <xdr:cNvPr id="1956378521"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29</xdr:col>
      <xdr:colOff>390525</xdr:colOff>
      <xdr:row>20</xdr:row>
      <xdr:rowOff>38100</xdr:rowOff>
    </xdr:from>
    <xdr:ext cx="2857500" cy="2857500"/>
    <mc:AlternateContent>
      <mc:Choice Requires="sle15">
        <xdr:graphicFrame>
          <xdr:nvGraphicFramePr>
            <xdr:cNvPr id="1" name="Order_Date - Year-Month_1"/>
            <xdr:cNvGraphicFramePr/>
          </xdr:nvGraphicFramePr>
          <xdr:xfrm>
            <a:off x="0" y="0"/>
            <a:ext cx="0" cy="0"/>
          </xdr:xfrm>
          <a:graphic>
            <a:graphicData uri="http://schemas.microsoft.com/office/drawing/2010/slicer">
              <x3Unk:slicer name="Order_Date - Year-Month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19050</xdr:colOff>
      <xdr:row>1</xdr:row>
      <xdr:rowOff>66675</xdr:rowOff>
    </xdr:from>
    <xdr:ext cx="5715000" cy="3533775"/>
    <xdr:graphicFrame>
      <xdr:nvGraphicFramePr>
        <xdr:cNvPr id="2129972373"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323850</xdr:colOff>
      <xdr:row>62</xdr:row>
      <xdr:rowOff>66675</xdr:rowOff>
    </xdr:from>
    <xdr:ext cx="5715000" cy="3533775"/>
    <xdr:graphicFrame>
      <xdr:nvGraphicFramePr>
        <xdr:cNvPr id="516900583"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1190625</xdr:colOff>
      <xdr:row>83</xdr:row>
      <xdr:rowOff>28575</xdr:rowOff>
    </xdr:from>
    <xdr:ext cx="5715000" cy="3533775"/>
    <xdr:graphicFrame>
      <xdr:nvGraphicFramePr>
        <xdr:cNvPr id="573792962" name="Chart 9"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xdr:row>
      <xdr:rowOff>28575</xdr:rowOff>
    </xdr:from>
    <xdr:ext cx="5991225" cy="3095625"/>
    <xdr:graphicFrame>
      <xdr:nvGraphicFramePr>
        <xdr:cNvPr id="1938249599" name="Chart 10"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323850</xdr:colOff>
      <xdr:row>2</xdr:row>
      <xdr:rowOff>161925</xdr:rowOff>
    </xdr:from>
    <xdr:ext cx="6210300" cy="3143250"/>
    <xdr:pic>
      <xdr:nvPicPr>
        <xdr:cNvPr id="1397857159" name="Chart11"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542925</xdr:colOff>
      <xdr:row>20</xdr:row>
      <xdr:rowOff>0</xdr:rowOff>
    </xdr:from>
    <xdr:ext cx="4533900" cy="3286125"/>
    <xdr:pic>
      <xdr:nvPicPr>
        <xdr:cNvPr id="901201838" name="Chart12"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485775</xdr:colOff>
      <xdr:row>20</xdr:row>
      <xdr:rowOff>9525</xdr:rowOff>
    </xdr:from>
    <xdr:ext cx="2381250" cy="1847850"/>
    <xdr:pic>
      <xdr:nvPicPr>
        <xdr:cNvPr id="369275165" name="Chart13"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504825</xdr:colOff>
      <xdr:row>30</xdr:row>
      <xdr:rowOff>85725</xdr:rowOff>
    </xdr:from>
    <xdr:ext cx="2362200" cy="1343025"/>
    <xdr:pic>
      <xdr:nvPicPr>
        <xdr:cNvPr id="210703451" name="Chart14"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47625</xdr:colOff>
      <xdr:row>20</xdr:row>
      <xdr:rowOff>9525</xdr:rowOff>
    </xdr:from>
    <xdr:ext cx="5238750" cy="3276600"/>
    <xdr:pic>
      <xdr:nvPicPr>
        <xdr:cNvPr id="1163298211" name="Chart15"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Z2001" sheet="Sales Analysis Table 1"/>
  </cacheSource>
  <cacheFields>
    <cacheField name="Sales_ID" numFmtId="0">
      <sharedItems>
        <s v="SALE0"/>
        <s v="SALE1"/>
        <s v="SALE2"/>
        <s v="SALE3"/>
        <s v="SALE4"/>
        <s v="SALE5"/>
        <s v="SALE6"/>
        <s v="SALE7"/>
        <s v="SALE8"/>
        <s v="SALE9"/>
        <s v="SALE10"/>
        <s v="SALE11"/>
        <s v="SALE12"/>
        <s v="SALE13"/>
        <s v="SALE14"/>
        <s v="SALE15"/>
        <s v="SALE16"/>
        <s v="SALE17"/>
        <s v="SALE18"/>
        <s v="SALE19"/>
        <s v="SALE20"/>
        <s v="SALE21"/>
        <s v="SALE22"/>
        <s v="SALE23"/>
        <s v="SALE24"/>
        <s v="SALE25"/>
        <s v="SALE26"/>
        <s v="SALE27"/>
        <s v="SALE28"/>
        <s v="SALE29"/>
        <s v="SALE30"/>
        <s v="SALE31"/>
        <s v="SALE32"/>
        <s v="SALE33"/>
        <s v="SALE34"/>
        <s v="SALE35"/>
        <s v="SALE36"/>
        <s v="SALE37"/>
        <s v="SALE38"/>
        <s v="SALE39"/>
        <s v="SALE40"/>
        <s v="SALE41"/>
        <s v="SALE42"/>
        <s v="SALE43"/>
        <s v="SALE44"/>
        <s v="SALE45"/>
        <s v="SALE46"/>
        <s v="SALE47"/>
        <s v="SALE48"/>
        <s v="SALE49"/>
        <s v="SALE50"/>
        <s v="SALE51"/>
        <s v="SALE52"/>
        <s v="SALE53"/>
        <s v="SALE54"/>
        <s v="SALE55"/>
        <s v="SALE56"/>
        <s v="SALE57"/>
        <s v="SALE58"/>
        <s v="SALE59"/>
        <s v="SALE60"/>
        <s v="SALE61"/>
        <s v="SALE62"/>
        <s v="SALE63"/>
        <s v="SALE64"/>
        <s v="SALE65"/>
        <s v="SALE66"/>
        <s v="SALE67"/>
        <s v="SALE68"/>
        <s v="SALE69"/>
        <s v="SALE70"/>
        <s v="SALE71"/>
        <s v="SALE72"/>
        <s v="SALE73"/>
        <s v="SALE74"/>
        <s v="SALE75"/>
        <s v="SALE76"/>
        <s v="SALE77"/>
        <s v="SALE78"/>
        <s v="SALE79"/>
        <s v="SALE80"/>
        <s v="SALE81"/>
        <s v="SALE82"/>
        <s v="SALE83"/>
        <s v="SALE84"/>
        <s v="SALE85"/>
        <s v="SALE86"/>
        <s v="SALE87"/>
        <s v="SALE88"/>
        <s v="SALE89"/>
        <s v="SALE90"/>
        <s v="SALE91"/>
        <s v="SALE92"/>
        <s v="SALE93"/>
        <s v="SALE94"/>
        <s v="SALE95"/>
        <s v="SALE96"/>
        <s v="SALE97"/>
        <s v="SALE98"/>
        <s v="SALE99"/>
        <s v="SALE100"/>
        <s v="SALE101"/>
        <s v="SALE102"/>
        <s v="SALE103"/>
        <s v="SALE104"/>
        <s v="SALE105"/>
        <s v="SALE106"/>
        <s v="SALE107"/>
        <s v="SALE108"/>
        <s v="SALE109"/>
        <s v="SALE110"/>
        <s v="SALE111"/>
        <s v="SALE112"/>
        <s v="SALE113"/>
        <s v="SALE114"/>
        <s v="SALE115"/>
        <s v="SALE116"/>
        <s v="SALE117"/>
        <s v="SALE118"/>
        <s v="SALE119"/>
        <s v="SALE120"/>
        <s v="SALE121"/>
        <s v="SALE122"/>
        <s v="SALE123"/>
        <s v="SALE124"/>
        <s v="SALE125"/>
        <s v="SALE126"/>
        <s v="SALE127"/>
        <s v="SALE128"/>
        <s v="SALE129"/>
        <s v="SALE130"/>
        <s v="SALE131"/>
        <s v="SALE132"/>
        <s v="SALE133"/>
        <s v="SALE134"/>
        <s v="SALE135"/>
        <s v="SALE136"/>
        <s v="SALE137"/>
        <s v="SALE138"/>
        <s v="SALE139"/>
        <s v="SALE140"/>
        <s v="SALE141"/>
        <s v="SALE142"/>
        <s v="SALE143"/>
        <s v="SALE144"/>
        <s v="SALE145"/>
        <s v="SALE146"/>
        <s v="SALE147"/>
        <s v="SALE148"/>
        <s v="SALE149"/>
        <s v="SALE150"/>
        <s v="SALE151"/>
        <s v="SALE152"/>
        <s v="SALE153"/>
        <s v="SALE154"/>
        <s v="SALE155"/>
        <s v="SALE156"/>
        <s v="SALE157"/>
        <s v="SALE158"/>
        <s v="SALE159"/>
        <s v="SALE160"/>
        <s v="SALE161"/>
        <s v="SALE162"/>
        <s v="SALE163"/>
        <s v="SALE164"/>
        <s v="SALE165"/>
        <s v="SALE166"/>
        <s v="SALE167"/>
        <s v="SALE168"/>
        <s v="SALE169"/>
        <s v="SALE170"/>
        <s v="SALE171"/>
        <s v="SALE172"/>
        <s v="SALE173"/>
        <s v="SALE174"/>
        <s v="SALE175"/>
        <s v="SALE176"/>
        <s v="SALE177"/>
        <s v="SALE178"/>
        <s v="SALE179"/>
        <s v="SALE180"/>
        <s v="SALE181"/>
        <s v="SALE182"/>
        <s v="SALE183"/>
        <s v="SALE184"/>
        <s v="SALE185"/>
        <s v="SALE186"/>
        <s v="SALE187"/>
        <s v="SALE188"/>
        <s v="SALE189"/>
        <s v="SALE190"/>
        <s v="SALE191"/>
        <s v="SALE192"/>
        <s v="SALE193"/>
        <s v="SALE194"/>
        <s v="SALE195"/>
        <s v="SALE196"/>
        <s v="SALE197"/>
        <s v="SALE198"/>
        <s v="SALE199"/>
        <s v="SALE200"/>
        <s v="SALE201"/>
        <s v="SALE202"/>
        <s v="SALE203"/>
        <s v="SALE204"/>
        <s v="SALE205"/>
        <s v="SALE206"/>
        <s v="SALE207"/>
        <s v="SALE208"/>
        <s v="SALE209"/>
        <s v="SALE210"/>
        <s v="SALE211"/>
        <s v="SALE212"/>
        <s v="SALE213"/>
        <s v="SALE214"/>
        <s v="SALE215"/>
        <s v="SALE216"/>
        <s v="SALE217"/>
        <s v="SALE218"/>
        <s v="SALE219"/>
        <s v="SALE220"/>
        <s v="SALE221"/>
        <s v="SALE222"/>
        <s v="SALE223"/>
        <s v="SALE224"/>
        <s v="SALE225"/>
        <s v="SALE226"/>
        <s v="SALE227"/>
        <s v="SALE228"/>
        <s v="SALE229"/>
        <s v="SALE230"/>
        <s v="SALE231"/>
        <s v="SALE232"/>
        <s v="SALE233"/>
        <s v="SALE234"/>
        <s v="SALE235"/>
        <s v="SALE236"/>
        <s v="SALE237"/>
        <s v="SALE238"/>
        <s v="SALE239"/>
        <s v="SALE240"/>
        <s v="SALE241"/>
        <s v="SALE242"/>
        <s v="SALE243"/>
        <s v="SALE244"/>
        <s v="SALE245"/>
        <s v="SALE246"/>
        <s v="SALE247"/>
        <s v="SALE248"/>
        <s v="SALE249"/>
        <s v="SALE250"/>
        <s v="SALE251"/>
        <s v="SALE252"/>
        <s v="SALE253"/>
        <s v="SALE254"/>
        <s v="SALE255"/>
        <s v="SALE256"/>
        <s v="SALE257"/>
        <s v="SALE258"/>
        <s v="SALE259"/>
        <s v="SALE260"/>
        <s v="SALE261"/>
        <s v="SALE262"/>
        <s v="SALE263"/>
        <s v="SALE264"/>
        <s v="SALE265"/>
        <s v="SALE266"/>
        <s v="SALE267"/>
        <s v="SALE268"/>
        <s v="SALE269"/>
        <s v="SALE270"/>
        <s v="SALE271"/>
        <s v="SALE272"/>
        <s v="SALE273"/>
        <s v="SALE274"/>
        <s v="SALE275"/>
        <s v="SALE276"/>
        <s v="SALE277"/>
        <s v="SALE278"/>
        <s v="SALE279"/>
        <s v="SALE280"/>
        <s v="SALE281"/>
        <s v="SALE282"/>
        <s v="SALE283"/>
        <s v="SALE284"/>
        <s v="SALE285"/>
        <s v="SALE286"/>
        <s v="SALE287"/>
        <s v="SALE288"/>
        <s v="SALE289"/>
        <s v="SALE290"/>
        <s v="SALE291"/>
        <s v="SALE292"/>
        <s v="SALE293"/>
        <s v="SALE294"/>
        <s v="SALE295"/>
        <s v="SALE296"/>
        <s v="SALE297"/>
        <s v="SALE298"/>
        <s v="SALE299"/>
        <s v="SALE300"/>
        <s v="SALE301"/>
        <s v="SALE302"/>
        <s v="SALE303"/>
        <s v="SALE304"/>
        <s v="SALE305"/>
        <s v="SALE306"/>
        <s v="SALE307"/>
        <s v="SALE308"/>
        <s v="SALE309"/>
        <s v="SALE310"/>
        <s v="SALE311"/>
        <s v="SALE312"/>
        <s v="SALE313"/>
        <s v="SALE314"/>
        <s v="SALE315"/>
        <s v="SALE316"/>
        <s v="SALE317"/>
        <s v="SALE318"/>
        <s v="SALE319"/>
        <s v="SALE320"/>
        <s v="SALE321"/>
        <s v="SALE322"/>
        <s v="SALE323"/>
        <s v="SALE324"/>
        <s v="SALE325"/>
        <s v="SALE326"/>
        <s v="SALE327"/>
        <s v="SALE328"/>
        <s v="SALE329"/>
        <s v="SALE330"/>
        <s v="SALE331"/>
        <s v="SALE332"/>
        <s v="SALE333"/>
        <s v="SALE334"/>
        <s v="SALE335"/>
        <s v="SALE336"/>
        <s v="SALE337"/>
        <s v="SALE338"/>
        <s v="SALE339"/>
        <s v="SALE340"/>
        <s v="SALE341"/>
        <s v="SALE342"/>
        <s v="SALE343"/>
        <s v="SALE344"/>
        <s v="SALE345"/>
        <s v="SALE346"/>
        <s v="SALE347"/>
        <s v="SALE348"/>
        <s v="SALE349"/>
        <s v="SALE350"/>
        <s v="SALE351"/>
        <s v="SALE352"/>
        <s v="SALE353"/>
        <s v="SALE354"/>
        <s v="SALE355"/>
        <s v="SALE356"/>
        <s v="SALE357"/>
        <s v="SALE358"/>
        <s v="SALE359"/>
        <s v="SALE360"/>
        <s v="SALE361"/>
        <s v="SALE362"/>
        <s v="SALE363"/>
        <s v="SALE364"/>
        <s v="SALE365"/>
        <s v="SALE366"/>
        <s v="SALE367"/>
        <s v="SALE368"/>
        <s v="SALE369"/>
        <s v="SALE370"/>
        <s v="SALE371"/>
        <s v="SALE372"/>
        <s v="SALE373"/>
        <s v="SALE374"/>
        <s v="SALE375"/>
        <s v="SALE376"/>
        <s v="SALE377"/>
        <s v="SALE378"/>
        <s v="SALE379"/>
        <s v="SALE380"/>
        <s v="SALE381"/>
        <s v="SALE382"/>
        <s v="SALE383"/>
        <s v="SALE384"/>
        <s v="SALE385"/>
        <s v="SALE386"/>
        <s v="SALE387"/>
        <s v="SALE388"/>
        <s v="SALE389"/>
        <s v="SALE390"/>
        <s v="SALE391"/>
        <s v="SALE392"/>
        <s v="SALE393"/>
        <s v="SALE394"/>
        <s v="SALE395"/>
        <s v="SALE396"/>
        <s v="SALE397"/>
        <s v="SALE398"/>
        <s v="SALE399"/>
        <s v="SALE400"/>
        <s v="SALE401"/>
        <s v="SALE402"/>
        <s v="SALE403"/>
        <s v="SALE404"/>
        <s v="SALE405"/>
        <s v="SALE406"/>
        <s v="SALE407"/>
        <s v="SALE408"/>
        <s v="SALE409"/>
        <s v="SALE410"/>
        <s v="SALE411"/>
        <s v="SALE412"/>
        <s v="SALE413"/>
        <s v="SALE414"/>
        <s v="SALE415"/>
        <s v="SALE416"/>
        <s v="SALE417"/>
        <s v="SALE418"/>
        <s v="SALE419"/>
        <s v="SALE420"/>
        <s v="SALE421"/>
        <s v="SALE422"/>
        <s v="SALE423"/>
        <s v="SALE424"/>
        <s v="SALE425"/>
        <s v="SALE426"/>
        <s v="SALE427"/>
        <s v="SALE428"/>
        <s v="SALE429"/>
        <s v="SALE430"/>
        <s v="SALE431"/>
        <s v="SALE432"/>
        <s v="SALE433"/>
        <s v="SALE434"/>
        <s v="SALE435"/>
        <s v="SALE436"/>
        <s v="SALE437"/>
        <s v="SALE438"/>
        <s v="SALE439"/>
        <s v="SALE440"/>
        <s v="SALE441"/>
        <s v="SALE442"/>
        <s v="SALE443"/>
        <s v="SALE444"/>
        <s v="SALE445"/>
        <s v="SALE446"/>
        <s v="SALE447"/>
        <s v="SALE448"/>
        <s v="SALE449"/>
        <s v="SALE450"/>
        <s v="SALE451"/>
        <s v="SALE452"/>
        <s v="SALE453"/>
        <s v="SALE454"/>
        <s v="SALE455"/>
        <s v="SALE456"/>
        <s v="SALE457"/>
        <s v="SALE458"/>
        <s v="SALE459"/>
        <s v="SALE460"/>
        <s v="SALE461"/>
        <s v="SALE462"/>
        <s v="SALE463"/>
        <s v="SALE464"/>
        <s v="SALE465"/>
        <s v="SALE466"/>
        <s v="SALE467"/>
        <s v="SALE468"/>
        <s v="SALE469"/>
        <s v="SALE470"/>
        <s v="SALE471"/>
        <s v="SALE472"/>
        <s v="SALE473"/>
        <s v="SALE474"/>
        <s v="SALE475"/>
        <s v="SALE476"/>
        <s v="SALE477"/>
        <s v="SALE478"/>
        <s v="SALE479"/>
        <s v="SALE480"/>
        <s v="SALE481"/>
        <s v="SALE482"/>
        <s v="SALE483"/>
        <s v="SALE484"/>
        <s v="SALE485"/>
        <s v="SALE486"/>
        <s v="SALE487"/>
        <s v="SALE488"/>
        <s v="SALE489"/>
        <s v="SALE490"/>
        <s v="SALE491"/>
        <s v="SALE492"/>
        <s v="SALE493"/>
        <s v="SALE494"/>
        <s v="SALE495"/>
        <s v="SALE496"/>
        <s v="SALE497"/>
        <s v="SALE498"/>
        <s v="SALE499"/>
        <s v="SALE500"/>
        <s v="SALE501"/>
        <s v="SALE502"/>
        <s v="SALE503"/>
        <s v="SALE504"/>
        <s v="SALE505"/>
        <s v="SALE506"/>
        <s v="SALE507"/>
        <s v="SALE508"/>
        <s v="SALE509"/>
        <s v="SALE510"/>
        <s v="SALE511"/>
        <s v="SALE512"/>
        <s v="SALE513"/>
        <s v="SALE514"/>
        <s v="SALE515"/>
        <s v="SALE516"/>
        <s v="SALE517"/>
        <s v="SALE518"/>
        <s v="SALE519"/>
        <s v="SALE520"/>
        <s v="SALE521"/>
        <s v="SALE522"/>
        <s v="SALE523"/>
        <s v="SALE524"/>
        <s v="SALE525"/>
        <s v="SALE526"/>
        <s v="SALE527"/>
        <s v="SALE528"/>
        <s v="SALE529"/>
        <s v="SALE530"/>
        <s v="SALE531"/>
        <s v="SALE532"/>
        <s v="SALE533"/>
        <s v="SALE534"/>
        <s v="SALE535"/>
        <s v="SALE536"/>
        <s v="SALE537"/>
        <s v="SALE538"/>
        <s v="SALE539"/>
        <s v="SALE540"/>
        <s v="SALE541"/>
        <s v="SALE542"/>
        <s v="SALE543"/>
        <s v="SALE544"/>
        <s v="SALE545"/>
        <s v="SALE546"/>
        <s v="SALE547"/>
        <s v="SALE548"/>
        <s v="SALE549"/>
        <s v="SALE550"/>
        <s v="SALE551"/>
        <s v="SALE552"/>
        <s v="SALE553"/>
        <s v="SALE554"/>
        <s v="SALE555"/>
        <s v="SALE556"/>
        <s v="SALE557"/>
        <s v="SALE558"/>
        <s v="SALE559"/>
        <s v="SALE560"/>
        <s v="SALE561"/>
        <s v="SALE562"/>
        <s v="SALE563"/>
        <s v="SALE564"/>
        <s v="SALE565"/>
        <s v="SALE566"/>
        <s v="SALE567"/>
        <s v="SALE568"/>
        <s v="SALE569"/>
        <s v="SALE570"/>
        <s v="SALE571"/>
        <s v="SALE572"/>
        <s v="SALE573"/>
        <s v="SALE574"/>
        <s v="SALE575"/>
        <s v="SALE576"/>
        <s v="SALE577"/>
        <s v="SALE578"/>
        <s v="SALE579"/>
        <s v="SALE580"/>
        <s v="SALE581"/>
        <s v="SALE582"/>
        <s v="SALE583"/>
        <s v="SALE584"/>
        <s v="SALE585"/>
        <s v="SALE586"/>
        <s v="SALE587"/>
        <s v="SALE588"/>
        <s v="SALE589"/>
        <s v="SALE590"/>
        <s v="SALE591"/>
        <s v="SALE592"/>
        <s v="SALE593"/>
        <s v="SALE594"/>
        <s v="SALE595"/>
        <s v="SALE596"/>
        <s v="SALE597"/>
        <s v="SALE598"/>
        <s v="SALE599"/>
        <s v="SALE600"/>
        <s v="SALE601"/>
        <s v="SALE602"/>
        <s v="SALE603"/>
        <s v="SALE604"/>
        <s v="SALE605"/>
        <s v="SALE606"/>
        <s v="SALE607"/>
        <s v="SALE608"/>
        <s v="SALE609"/>
        <s v="SALE610"/>
        <s v="SALE611"/>
        <s v="SALE612"/>
        <s v="SALE613"/>
        <s v="SALE614"/>
        <s v="SALE615"/>
        <s v="SALE616"/>
        <s v="SALE617"/>
        <s v="SALE618"/>
        <s v="SALE619"/>
        <s v="SALE620"/>
        <s v="SALE621"/>
        <s v="SALE622"/>
        <s v="SALE623"/>
        <s v="SALE624"/>
        <s v="SALE625"/>
        <s v="SALE626"/>
        <s v="SALE627"/>
        <s v="SALE628"/>
        <s v="SALE629"/>
        <s v="SALE630"/>
        <s v="SALE631"/>
        <s v="SALE632"/>
        <s v="SALE633"/>
        <s v="SALE634"/>
        <s v="SALE635"/>
        <s v="SALE636"/>
        <s v="SALE637"/>
        <s v="SALE638"/>
        <s v="SALE639"/>
        <s v="SALE640"/>
        <s v="SALE641"/>
        <s v="SALE642"/>
        <s v="SALE643"/>
        <s v="SALE644"/>
        <s v="SALE645"/>
        <s v="SALE646"/>
        <s v="SALE647"/>
        <s v="SALE648"/>
        <s v="SALE649"/>
        <s v="SALE650"/>
        <s v="SALE651"/>
        <s v="SALE652"/>
        <s v="SALE653"/>
        <s v="SALE654"/>
        <s v="SALE655"/>
        <s v="SALE656"/>
        <s v="SALE657"/>
        <s v="SALE658"/>
        <s v="SALE659"/>
        <s v="SALE660"/>
        <s v="SALE661"/>
        <s v="SALE662"/>
        <s v="SALE663"/>
        <s v="SALE664"/>
        <s v="SALE665"/>
        <s v="SALE666"/>
        <s v="SALE667"/>
        <s v="SALE668"/>
        <s v="SALE669"/>
        <s v="SALE670"/>
        <s v="SALE671"/>
        <s v="SALE672"/>
        <s v="SALE673"/>
        <s v="SALE674"/>
        <s v="SALE675"/>
        <s v="SALE676"/>
        <s v="SALE677"/>
        <s v="SALE678"/>
        <s v="SALE679"/>
        <s v="SALE680"/>
        <s v="SALE681"/>
        <s v="SALE682"/>
        <s v="SALE683"/>
        <s v="SALE684"/>
        <s v="SALE685"/>
        <s v="SALE686"/>
        <s v="SALE687"/>
        <s v="SALE688"/>
        <s v="SALE689"/>
        <s v="SALE690"/>
        <s v="SALE691"/>
        <s v="SALE692"/>
        <s v="SALE693"/>
        <s v="SALE694"/>
        <s v="SALE695"/>
        <s v="SALE696"/>
        <s v="SALE697"/>
        <s v="SALE698"/>
        <s v="SALE699"/>
        <s v="SALE700"/>
        <s v="SALE701"/>
        <s v="SALE702"/>
        <s v="SALE703"/>
        <s v="SALE704"/>
        <s v="SALE705"/>
        <s v="SALE706"/>
        <s v="SALE707"/>
        <s v="SALE708"/>
        <s v="SALE709"/>
        <s v="SALE710"/>
        <s v="SALE711"/>
        <s v="SALE712"/>
        <s v="SALE713"/>
        <s v="SALE714"/>
        <s v="SALE715"/>
        <s v="SALE716"/>
        <s v="SALE717"/>
        <s v="SALE718"/>
        <s v="SALE719"/>
        <s v="SALE720"/>
        <s v="SALE721"/>
        <s v="SALE722"/>
        <s v="SALE723"/>
        <s v="SALE724"/>
        <s v="SALE725"/>
        <s v="SALE726"/>
        <s v="SALE727"/>
        <s v="SALE728"/>
        <s v="SALE729"/>
        <s v="SALE730"/>
        <s v="SALE731"/>
        <s v="SALE732"/>
        <s v="SALE733"/>
        <s v="SALE734"/>
        <s v="SALE735"/>
        <s v="SALE736"/>
        <s v="SALE737"/>
        <s v="SALE738"/>
        <s v="SALE739"/>
        <s v="SALE740"/>
        <s v="SALE741"/>
        <s v="SALE742"/>
        <s v="SALE743"/>
        <s v="SALE744"/>
        <s v="SALE745"/>
        <s v="SALE746"/>
        <s v="SALE747"/>
        <s v="SALE748"/>
        <s v="SALE749"/>
        <s v="SALE750"/>
        <s v="SALE751"/>
        <s v="SALE752"/>
        <s v="SALE753"/>
        <s v="SALE754"/>
        <s v="SALE755"/>
        <s v="SALE756"/>
        <s v="SALE757"/>
        <s v="SALE758"/>
        <s v="SALE759"/>
        <s v="SALE760"/>
        <s v="SALE761"/>
        <s v="SALE762"/>
        <s v="SALE763"/>
        <s v="SALE764"/>
        <s v="SALE765"/>
        <s v="SALE766"/>
        <s v="SALE767"/>
        <s v="SALE768"/>
        <s v="SALE769"/>
        <s v="SALE770"/>
        <s v="SALE771"/>
        <s v="SALE772"/>
        <s v="SALE773"/>
        <s v="SALE774"/>
        <s v="SALE775"/>
        <s v="SALE776"/>
        <s v="SALE777"/>
        <s v="SALE778"/>
        <s v="SALE779"/>
        <s v="SALE780"/>
        <s v="SALE781"/>
        <s v="SALE782"/>
        <s v="SALE783"/>
        <s v="SALE784"/>
        <s v="SALE785"/>
        <s v="SALE786"/>
        <s v="SALE787"/>
        <s v="SALE788"/>
        <s v="SALE789"/>
        <s v="SALE790"/>
        <s v="SALE791"/>
        <s v="SALE792"/>
        <s v="SALE793"/>
        <s v="SALE794"/>
        <s v="SALE795"/>
        <s v="SALE796"/>
        <s v="SALE797"/>
        <s v="SALE798"/>
        <s v="SALE799"/>
        <s v="SALE800"/>
        <s v="SALE801"/>
        <s v="SALE802"/>
        <s v="SALE803"/>
        <s v="SALE804"/>
        <s v="SALE805"/>
        <s v="SALE806"/>
        <s v="SALE807"/>
        <s v="SALE808"/>
        <s v="SALE809"/>
        <s v="SALE810"/>
        <s v="SALE811"/>
        <s v="SALE812"/>
        <s v="SALE813"/>
        <s v="SALE814"/>
        <s v="SALE815"/>
        <s v="SALE816"/>
        <s v="SALE817"/>
        <s v="SALE818"/>
        <s v="SALE819"/>
        <s v="SALE820"/>
        <s v="SALE821"/>
        <s v="SALE822"/>
        <s v="SALE823"/>
        <s v="SALE824"/>
        <s v="SALE825"/>
        <s v="SALE826"/>
        <s v="SALE827"/>
        <s v="SALE828"/>
        <s v="SALE829"/>
        <s v="SALE830"/>
        <s v="SALE831"/>
        <s v="SALE832"/>
        <s v="SALE833"/>
        <s v="SALE834"/>
        <s v="SALE835"/>
        <s v="SALE836"/>
        <s v="SALE837"/>
        <s v="SALE838"/>
        <s v="SALE839"/>
        <s v="SALE840"/>
        <s v="SALE841"/>
        <s v="SALE842"/>
        <s v="SALE843"/>
        <s v="SALE844"/>
        <s v="SALE845"/>
        <s v="SALE846"/>
        <s v="SALE847"/>
        <s v="SALE848"/>
        <s v="SALE849"/>
        <s v="SALE850"/>
        <s v="SALE851"/>
        <s v="SALE852"/>
        <s v="SALE853"/>
        <s v="SALE854"/>
        <s v="SALE855"/>
        <s v="SALE856"/>
        <s v="SALE857"/>
        <s v="SALE858"/>
        <s v="SALE859"/>
        <s v="SALE860"/>
        <s v="SALE861"/>
        <s v="SALE862"/>
        <s v="SALE863"/>
        <s v="SALE864"/>
        <s v="SALE865"/>
        <s v="SALE866"/>
        <s v="SALE867"/>
        <s v="SALE868"/>
        <s v="SALE869"/>
        <s v="SALE870"/>
        <s v="SALE871"/>
        <s v="SALE872"/>
        <s v="SALE873"/>
        <s v="SALE874"/>
        <s v="SALE875"/>
        <s v="SALE876"/>
        <s v="SALE877"/>
        <s v="SALE878"/>
        <s v="SALE879"/>
        <s v="SALE880"/>
        <s v="SALE881"/>
        <s v="SALE882"/>
        <s v="SALE883"/>
        <s v="SALE884"/>
        <s v="SALE885"/>
        <s v="SALE886"/>
        <s v="SALE887"/>
        <s v="SALE888"/>
        <s v="SALE889"/>
        <s v="SALE890"/>
        <s v="SALE891"/>
        <s v="SALE892"/>
        <s v="SALE893"/>
        <s v="SALE894"/>
        <s v="SALE895"/>
        <s v="SALE896"/>
        <s v="SALE897"/>
        <s v="SALE898"/>
        <s v="SALE899"/>
        <s v="SALE900"/>
        <s v="SALE901"/>
        <s v="SALE902"/>
        <s v="SALE903"/>
        <s v="SALE904"/>
        <s v="SALE905"/>
        <s v="SALE906"/>
        <s v="SALE907"/>
        <s v="SALE908"/>
        <s v="SALE909"/>
        <s v="SALE910"/>
        <s v="SALE911"/>
        <s v="SALE912"/>
        <s v="SALE913"/>
        <s v="SALE914"/>
        <s v="SALE915"/>
        <s v="SALE916"/>
        <s v="SALE917"/>
        <s v="SALE918"/>
        <s v="SALE919"/>
        <s v="SALE920"/>
        <s v="SALE921"/>
        <s v="SALE922"/>
        <s v="SALE923"/>
        <s v="SALE924"/>
        <s v="SALE925"/>
        <s v="SALE926"/>
        <s v="SALE927"/>
        <s v="SALE928"/>
        <s v="SALE929"/>
        <s v="SALE930"/>
        <s v="SALE931"/>
        <s v="SALE932"/>
        <s v="SALE933"/>
        <s v="SALE934"/>
        <s v="SALE935"/>
        <s v="SALE936"/>
        <s v="SALE937"/>
        <s v="SALE938"/>
        <s v="SALE939"/>
        <s v="SALE940"/>
        <s v="SALE941"/>
        <s v="SALE942"/>
        <s v="SALE943"/>
        <s v="SALE944"/>
        <s v="SALE945"/>
        <s v="SALE946"/>
        <s v="SALE947"/>
        <s v="SALE948"/>
        <s v="SALE949"/>
        <s v="SALE950"/>
        <s v="SALE951"/>
        <s v="SALE952"/>
        <s v="SALE953"/>
        <s v="SALE954"/>
        <s v="SALE955"/>
        <s v="SALE956"/>
        <s v="SALE957"/>
        <s v="SALE958"/>
        <s v="SALE959"/>
        <s v="SALE960"/>
        <s v="SALE961"/>
        <s v="SALE962"/>
        <s v="SALE963"/>
        <s v="SALE964"/>
        <s v="SALE965"/>
        <s v="SALE966"/>
        <s v="SALE967"/>
        <s v="SALE968"/>
        <s v="SALE969"/>
        <s v="SALE970"/>
        <s v="SALE971"/>
        <s v="SALE972"/>
        <s v="SALE973"/>
        <s v="SALE974"/>
        <s v="SALE975"/>
        <s v="SALE976"/>
        <s v="SALE977"/>
        <s v="SALE978"/>
        <s v="SALE979"/>
        <s v="SALE980"/>
        <s v="SALE981"/>
        <s v="SALE982"/>
        <s v="SALE983"/>
        <s v="SALE984"/>
        <s v="SALE985"/>
        <s v="SALE986"/>
        <s v="SALE987"/>
        <s v="SALE988"/>
        <s v="SALE989"/>
        <s v="SALE990"/>
        <s v="SALE991"/>
        <s v="SALE992"/>
        <s v="SALE993"/>
        <s v="SALE994"/>
        <s v="SALE995"/>
        <s v="SALE996"/>
        <s v="SALE997"/>
        <s v="SALE998"/>
        <s v="SALE999"/>
        <s v="SALE1000"/>
        <s v="SALE1001"/>
        <s v="SALE1002"/>
        <s v="SALE1003"/>
        <s v="SALE1004"/>
        <s v="SALE1005"/>
        <s v="SALE1006"/>
        <s v="SALE1007"/>
        <s v="SALE1008"/>
        <s v="SALE1009"/>
        <s v="SALE1010"/>
        <s v="SALE1011"/>
        <s v="SALE1012"/>
        <s v="SALE1013"/>
        <s v="SALE1014"/>
        <s v="SALE1015"/>
        <s v="SALE1016"/>
        <s v="SALE1017"/>
        <s v="SALE1018"/>
        <s v="SALE1019"/>
        <s v="SALE1020"/>
        <s v="SALE1021"/>
        <s v="SALE1022"/>
        <s v="SALE1023"/>
        <s v="SALE1024"/>
        <s v="SALE1025"/>
        <s v="SALE1026"/>
        <s v="SALE1027"/>
        <s v="SALE1028"/>
        <s v="SALE1029"/>
        <s v="SALE1030"/>
        <s v="SALE1031"/>
        <s v="SALE1032"/>
        <s v="SALE1033"/>
        <s v="SALE1034"/>
        <s v="SALE1035"/>
        <s v="SALE1036"/>
        <s v="SALE1037"/>
        <s v="SALE1038"/>
        <s v="SALE1039"/>
        <s v="SALE1040"/>
        <s v="SALE1041"/>
        <s v="SALE1042"/>
        <s v="SALE1043"/>
        <s v="SALE1044"/>
        <s v="SALE1045"/>
        <s v="SALE1046"/>
        <s v="SALE1047"/>
        <s v="SALE1048"/>
        <s v="SALE1049"/>
        <s v="SALE1050"/>
        <s v="SALE1051"/>
        <s v="SALE1052"/>
        <s v="SALE1053"/>
        <s v="SALE1054"/>
        <s v="SALE1055"/>
        <s v="SALE1056"/>
        <s v="SALE1057"/>
        <s v="SALE1058"/>
        <s v="SALE1059"/>
        <s v="SALE1060"/>
        <s v="SALE1061"/>
        <s v="SALE1062"/>
        <s v="SALE1063"/>
        <s v="SALE1064"/>
        <s v="SALE1065"/>
        <s v="SALE1066"/>
        <s v="SALE1067"/>
        <s v="SALE1068"/>
        <s v="SALE1069"/>
        <s v="SALE1070"/>
        <s v="SALE1071"/>
        <s v="SALE1072"/>
        <s v="SALE1073"/>
        <s v="SALE1074"/>
        <s v="SALE1075"/>
        <s v="SALE1076"/>
        <s v="SALE1077"/>
        <s v="SALE1078"/>
        <s v="SALE1079"/>
        <s v="SALE1080"/>
        <s v="SALE1081"/>
        <s v="SALE1082"/>
        <s v="SALE1083"/>
        <s v="SALE1084"/>
        <s v="SALE1085"/>
        <s v="SALE1086"/>
        <s v="SALE1087"/>
        <s v="SALE1088"/>
        <s v="SALE1089"/>
        <s v="SALE1090"/>
        <s v="SALE1091"/>
        <s v="SALE1092"/>
        <s v="SALE1093"/>
        <s v="SALE1094"/>
        <s v="SALE1095"/>
        <s v="SALE1096"/>
        <s v="SALE1097"/>
        <s v="SALE1098"/>
        <s v="SALE1099"/>
        <s v="SALE1100"/>
        <s v="SALE1101"/>
        <s v="SALE1102"/>
        <s v="SALE1103"/>
        <s v="SALE1104"/>
        <s v="SALE1105"/>
        <s v="SALE1106"/>
        <s v="SALE1107"/>
        <s v="SALE1108"/>
        <s v="SALE1109"/>
        <s v="SALE1110"/>
        <s v="SALE1111"/>
        <s v="SALE1112"/>
        <s v="SALE1113"/>
        <s v="SALE1114"/>
        <s v="SALE1115"/>
        <s v="SALE1116"/>
        <s v="SALE1117"/>
        <s v="SALE1118"/>
        <s v="SALE1119"/>
        <s v="SALE1120"/>
        <s v="SALE1121"/>
        <s v="SALE1122"/>
        <s v="SALE1123"/>
        <s v="SALE1124"/>
        <s v="SALE1125"/>
        <s v="SALE1126"/>
        <s v="SALE1127"/>
        <s v="SALE1128"/>
        <s v="SALE1129"/>
        <s v="SALE1130"/>
        <s v="SALE1131"/>
        <s v="SALE1132"/>
        <s v="SALE1133"/>
        <s v="SALE1134"/>
        <s v="SALE1135"/>
        <s v="SALE1136"/>
        <s v="SALE1137"/>
        <s v="SALE1138"/>
        <s v="SALE1139"/>
        <s v="SALE1140"/>
        <s v="SALE1141"/>
        <s v="SALE1142"/>
        <s v="SALE1143"/>
        <s v="SALE1144"/>
        <s v="SALE1145"/>
        <s v="SALE1146"/>
        <s v="SALE1147"/>
        <s v="SALE1148"/>
        <s v="SALE1149"/>
        <s v="SALE1150"/>
        <s v="SALE1151"/>
        <s v="SALE1152"/>
        <s v="SALE1153"/>
        <s v="SALE1154"/>
        <s v="SALE1155"/>
        <s v="SALE1156"/>
        <s v="SALE1157"/>
        <s v="SALE1158"/>
        <s v="SALE1159"/>
        <s v="SALE1160"/>
        <s v="SALE1161"/>
        <s v="SALE1162"/>
        <s v="SALE1163"/>
        <s v="SALE1164"/>
        <s v="SALE1165"/>
        <s v="SALE1166"/>
        <s v="SALE1167"/>
        <s v="SALE1168"/>
        <s v="SALE1169"/>
        <s v="SALE1170"/>
        <s v="SALE1171"/>
        <s v="SALE1172"/>
        <s v="SALE1173"/>
        <s v="SALE1174"/>
        <s v="SALE1175"/>
        <s v="SALE1176"/>
        <s v="SALE1177"/>
        <s v="SALE1178"/>
        <s v="SALE1179"/>
        <s v="SALE1180"/>
        <s v="SALE1181"/>
        <s v="SALE1182"/>
        <s v="SALE1183"/>
        <s v="SALE1184"/>
        <s v="SALE1185"/>
        <s v="SALE1186"/>
        <s v="SALE1187"/>
        <s v="SALE1188"/>
        <s v="SALE1189"/>
        <s v="SALE1190"/>
        <s v="SALE1191"/>
        <s v="SALE1192"/>
        <s v="SALE1193"/>
        <s v="SALE1194"/>
        <s v="SALE1195"/>
        <s v="SALE1196"/>
        <s v="SALE1197"/>
        <s v="SALE1198"/>
        <s v="SALE1199"/>
        <s v="SALE1200"/>
        <s v="SALE1201"/>
        <s v="SALE1202"/>
        <s v="SALE1203"/>
        <s v="SALE1204"/>
        <s v="SALE1205"/>
        <s v="SALE1206"/>
        <s v="SALE1207"/>
        <s v="SALE1208"/>
        <s v="SALE1209"/>
        <s v="SALE1210"/>
        <s v="SALE1211"/>
        <s v="SALE1212"/>
        <s v="SALE1213"/>
        <s v="SALE1214"/>
        <s v="SALE1215"/>
        <s v="SALE1216"/>
        <s v="SALE1217"/>
        <s v="SALE1218"/>
        <s v="SALE1219"/>
        <s v="SALE1220"/>
        <s v="SALE1221"/>
        <s v="SALE1222"/>
        <s v="SALE1223"/>
        <s v="SALE1224"/>
        <s v="SALE1225"/>
        <s v="SALE1226"/>
        <s v="SALE1227"/>
        <s v="SALE1228"/>
        <s v="SALE1229"/>
        <s v="SALE1230"/>
        <s v="SALE1231"/>
        <s v="SALE1232"/>
        <s v="SALE1233"/>
        <s v="SALE1234"/>
        <s v="SALE1235"/>
        <s v="SALE1236"/>
        <s v="SALE1237"/>
        <s v="SALE1238"/>
        <s v="SALE1239"/>
        <s v="SALE1240"/>
        <s v="SALE1241"/>
        <s v="SALE1242"/>
        <s v="SALE1243"/>
        <s v="SALE1244"/>
        <s v="SALE1245"/>
        <s v="SALE1246"/>
        <s v="SALE1247"/>
        <s v="SALE1248"/>
        <s v="SALE1249"/>
        <s v="SALE1250"/>
        <s v="SALE1251"/>
        <s v="SALE1252"/>
        <s v="SALE1253"/>
        <s v="SALE1254"/>
        <s v="SALE1255"/>
        <s v="SALE1256"/>
        <s v="SALE1257"/>
        <s v="SALE1258"/>
        <s v="SALE1259"/>
        <s v="SALE1260"/>
        <s v="SALE1261"/>
        <s v="SALE1262"/>
        <s v="SALE1263"/>
        <s v="SALE1264"/>
        <s v="SALE1265"/>
        <s v="SALE1266"/>
        <s v="SALE1267"/>
        <s v="SALE1268"/>
        <s v="SALE1269"/>
        <s v="SALE1270"/>
        <s v="SALE1271"/>
        <s v="SALE1272"/>
        <s v="SALE1273"/>
        <s v="SALE1274"/>
        <s v="SALE1275"/>
        <s v="SALE1276"/>
        <s v="SALE1277"/>
        <s v="SALE1278"/>
        <s v="SALE1279"/>
        <s v="SALE1280"/>
        <s v="SALE1281"/>
        <s v="SALE1282"/>
        <s v="SALE1283"/>
        <s v="SALE1284"/>
        <s v="SALE1285"/>
        <s v="SALE1286"/>
        <s v="SALE1287"/>
        <s v="SALE1288"/>
        <s v="SALE1289"/>
        <s v="SALE1290"/>
        <s v="SALE1291"/>
        <s v="SALE1292"/>
        <s v="SALE1293"/>
        <s v="SALE1294"/>
        <s v="SALE1295"/>
        <s v="SALE1296"/>
        <s v="SALE1297"/>
        <s v="SALE1298"/>
        <s v="SALE1299"/>
        <s v="SALE1300"/>
        <s v="SALE1301"/>
        <s v="SALE1302"/>
        <s v="SALE1303"/>
        <s v="SALE1304"/>
        <s v="SALE1305"/>
        <s v="SALE1306"/>
        <s v="SALE1307"/>
        <s v="SALE1308"/>
        <s v="SALE1309"/>
        <s v="SALE1310"/>
        <s v="SALE1311"/>
        <s v="SALE1312"/>
        <s v="SALE1313"/>
        <s v="SALE1314"/>
        <s v="SALE1315"/>
        <s v="SALE1316"/>
        <s v="SALE1317"/>
        <s v="SALE1318"/>
        <s v="SALE1319"/>
        <s v="SALE1320"/>
        <s v="SALE1321"/>
        <s v="SALE1322"/>
        <s v="SALE1323"/>
        <s v="SALE1324"/>
        <s v="SALE1325"/>
        <s v="SALE1326"/>
        <s v="SALE1327"/>
        <s v="SALE1328"/>
        <s v="SALE1329"/>
        <s v="SALE1330"/>
        <s v="SALE1331"/>
        <s v="SALE1332"/>
        <s v="SALE1333"/>
        <s v="SALE1334"/>
        <s v="SALE1335"/>
        <s v="SALE1336"/>
        <s v="SALE1337"/>
        <s v="SALE1338"/>
        <s v="SALE1339"/>
        <s v="SALE1340"/>
        <s v="SALE1341"/>
        <s v="SALE1342"/>
        <s v="SALE1343"/>
        <s v="SALE1344"/>
        <s v="SALE1345"/>
        <s v="SALE1346"/>
        <s v="SALE1347"/>
        <s v="SALE1348"/>
        <s v="SALE1349"/>
        <s v="SALE1350"/>
        <s v="SALE1351"/>
        <s v="SALE1352"/>
        <s v="SALE1353"/>
        <s v="SALE1354"/>
        <s v="SALE1355"/>
        <s v="SALE1356"/>
        <s v="SALE1357"/>
        <s v="SALE1358"/>
        <s v="SALE1359"/>
        <s v="SALE1360"/>
        <s v="SALE1361"/>
        <s v="SALE1362"/>
        <s v="SALE1363"/>
        <s v="SALE1364"/>
        <s v="SALE1365"/>
        <s v="SALE1366"/>
        <s v="SALE1367"/>
        <s v="SALE1368"/>
        <s v="SALE1369"/>
        <s v="SALE1370"/>
        <s v="SALE1371"/>
        <s v="SALE1372"/>
        <s v="SALE1373"/>
        <s v="SALE1374"/>
        <s v="SALE1375"/>
        <s v="SALE1376"/>
        <s v="SALE1377"/>
        <s v="SALE1378"/>
        <s v="SALE1379"/>
        <s v="SALE1380"/>
        <s v="SALE1381"/>
        <s v="SALE1382"/>
        <s v="SALE1383"/>
        <s v="SALE1384"/>
        <s v="SALE1385"/>
        <s v="SALE1386"/>
        <s v="SALE1387"/>
        <s v="SALE1388"/>
        <s v="SALE1389"/>
        <s v="SALE1390"/>
        <s v="SALE1391"/>
        <s v="SALE1392"/>
        <s v="SALE1393"/>
        <s v="SALE1394"/>
        <s v="SALE1395"/>
        <s v="SALE1396"/>
        <s v="SALE1397"/>
        <s v="SALE1398"/>
        <s v="SALE1399"/>
        <s v="SALE1400"/>
        <s v="SALE1401"/>
        <s v="SALE1402"/>
        <s v="SALE1403"/>
        <s v="SALE1404"/>
        <s v="SALE1405"/>
        <s v="SALE1406"/>
        <s v="SALE1407"/>
        <s v="SALE1408"/>
        <s v="SALE1409"/>
        <s v="SALE1410"/>
        <s v="SALE1411"/>
        <s v="SALE1412"/>
        <s v="SALE1413"/>
        <s v="SALE1414"/>
        <s v="SALE1415"/>
        <s v="SALE1416"/>
        <s v="SALE1417"/>
        <s v="SALE1418"/>
        <s v="SALE1419"/>
        <s v="SALE1420"/>
        <s v="SALE1421"/>
        <s v="SALE1422"/>
        <s v="SALE1423"/>
        <s v="SALE1424"/>
        <s v="SALE1425"/>
        <s v="SALE1426"/>
        <s v="SALE1427"/>
        <s v="SALE1428"/>
        <s v="SALE1429"/>
        <s v="SALE1430"/>
        <s v="SALE1431"/>
        <s v="SALE1432"/>
        <s v="SALE1433"/>
        <s v="SALE1434"/>
        <s v="SALE1435"/>
        <s v="SALE1436"/>
        <s v="SALE1437"/>
        <s v="SALE1438"/>
        <s v="SALE1439"/>
        <s v="SALE1440"/>
        <s v="SALE1441"/>
        <s v="SALE1442"/>
        <s v="SALE1443"/>
        <s v="SALE1444"/>
        <s v="SALE1445"/>
        <s v="SALE1446"/>
        <s v="SALE1447"/>
        <s v="SALE1448"/>
        <s v="SALE1449"/>
        <s v="SALE1450"/>
        <s v="SALE1451"/>
        <s v="SALE1452"/>
        <s v="SALE1453"/>
        <s v="SALE1454"/>
        <s v="SALE1455"/>
        <s v="SALE1456"/>
        <s v="SALE1457"/>
        <s v="SALE1458"/>
        <s v="SALE1459"/>
        <s v="SALE1460"/>
        <s v="SALE1461"/>
        <s v="SALE1462"/>
        <s v="SALE1463"/>
        <s v="SALE1464"/>
        <s v="SALE1465"/>
        <s v="SALE1466"/>
        <s v="SALE1467"/>
        <s v="SALE1468"/>
        <s v="SALE1469"/>
        <s v="SALE1470"/>
        <s v="SALE1471"/>
        <s v="SALE1472"/>
        <s v="SALE1473"/>
        <s v="SALE1474"/>
        <s v="SALE1475"/>
        <s v="SALE1476"/>
        <s v="SALE1477"/>
        <s v="SALE1478"/>
        <s v="SALE1479"/>
        <s v="SALE1480"/>
        <s v="SALE1481"/>
        <s v="SALE1482"/>
        <s v="SALE1483"/>
        <s v="SALE1484"/>
        <s v="SALE1485"/>
        <s v="SALE1486"/>
        <s v="SALE1487"/>
        <s v="SALE1488"/>
        <s v="SALE1489"/>
        <s v="SALE1490"/>
        <s v="SALE1491"/>
        <s v="SALE1492"/>
        <s v="SALE1493"/>
        <s v="SALE1494"/>
        <s v="SALE1495"/>
        <s v="SALE1496"/>
        <s v="SALE1497"/>
        <s v="SALE1498"/>
        <s v="SALE1499"/>
        <s v="SALE1500"/>
        <s v="SALE1501"/>
        <s v="SALE1502"/>
        <s v="SALE1503"/>
        <s v="SALE1504"/>
        <s v="SALE1505"/>
        <s v="SALE1506"/>
        <s v="SALE1507"/>
        <s v="SALE1508"/>
        <s v="SALE1509"/>
        <s v="SALE1510"/>
        <s v="SALE1511"/>
        <s v="SALE1512"/>
        <s v="SALE1513"/>
        <s v="SALE1514"/>
        <s v="SALE1515"/>
        <s v="SALE1516"/>
        <s v="SALE1517"/>
        <s v="SALE1518"/>
        <s v="SALE1519"/>
        <s v="SALE1520"/>
        <s v="SALE1521"/>
        <s v="SALE1522"/>
        <s v="SALE1523"/>
        <s v="SALE1524"/>
        <s v="SALE1525"/>
        <s v="SALE1526"/>
        <s v="SALE1527"/>
        <s v="SALE1528"/>
        <s v="SALE1529"/>
        <s v="SALE1530"/>
        <s v="SALE1531"/>
        <s v="SALE1532"/>
        <s v="SALE1533"/>
        <s v="SALE1534"/>
        <s v="SALE1535"/>
        <s v="SALE1536"/>
        <s v="SALE1537"/>
        <s v="SALE1538"/>
        <s v="SALE1539"/>
        <s v="SALE1540"/>
        <s v="SALE1541"/>
        <s v="SALE1542"/>
        <s v="SALE1543"/>
        <s v="SALE1544"/>
        <s v="SALE1545"/>
        <s v="SALE1546"/>
        <s v="SALE1547"/>
        <s v="SALE1548"/>
        <s v="SALE1549"/>
        <s v="SALE1550"/>
        <s v="SALE1551"/>
        <s v="SALE1552"/>
        <s v="SALE1553"/>
        <s v="SALE1554"/>
        <s v="SALE1555"/>
        <s v="SALE1556"/>
        <s v="SALE1557"/>
        <s v="SALE1558"/>
        <s v="SALE1559"/>
        <s v="SALE1560"/>
        <s v="SALE1561"/>
        <s v="SALE1562"/>
        <s v="SALE1563"/>
        <s v="SALE1564"/>
        <s v="SALE1565"/>
        <s v="SALE1566"/>
        <s v="SALE1567"/>
        <s v="SALE1568"/>
        <s v="SALE1569"/>
        <s v="SALE1570"/>
        <s v="SALE1571"/>
        <s v="SALE1572"/>
        <s v="SALE1573"/>
        <s v="SALE1574"/>
        <s v="SALE1575"/>
        <s v="SALE1576"/>
        <s v="SALE1577"/>
        <s v="SALE1578"/>
        <s v="SALE1579"/>
        <s v="SALE1580"/>
        <s v="SALE1581"/>
        <s v="SALE1582"/>
        <s v="SALE1583"/>
        <s v="SALE1584"/>
        <s v="SALE1585"/>
        <s v="SALE1586"/>
        <s v="SALE1587"/>
        <s v="SALE1588"/>
        <s v="SALE1589"/>
        <s v="SALE1590"/>
        <s v="SALE1591"/>
        <s v="SALE1592"/>
        <s v="SALE1593"/>
        <s v="SALE1594"/>
        <s v="SALE1595"/>
        <s v="SALE1596"/>
        <s v="SALE1597"/>
        <s v="SALE1598"/>
        <s v="SALE1599"/>
        <s v="SALE1600"/>
        <s v="SALE1601"/>
        <s v="SALE1602"/>
        <s v="SALE1603"/>
        <s v="SALE1604"/>
        <s v="SALE1605"/>
        <s v="SALE1606"/>
        <s v="SALE1607"/>
        <s v="SALE1608"/>
        <s v="SALE1609"/>
        <s v="SALE1610"/>
        <s v="SALE1611"/>
        <s v="SALE1612"/>
        <s v="SALE1613"/>
        <s v="SALE1614"/>
        <s v="SALE1615"/>
        <s v="SALE1616"/>
        <s v="SALE1617"/>
        <s v="SALE1618"/>
        <s v="SALE1619"/>
        <s v="SALE1620"/>
        <s v="SALE1621"/>
        <s v="SALE1622"/>
        <s v="SALE1623"/>
        <s v="SALE1624"/>
        <s v="SALE1625"/>
        <s v="SALE1626"/>
        <s v="SALE1627"/>
        <s v="SALE1628"/>
        <s v="SALE1629"/>
        <s v="SALE1630"/>
        <s v="SALE1631"/>
        <s v="SALE1632"/>
        <s v="SALE1633"/>
        <s v="SALE1634"/>
        <s v="SALE1635"/>
        <s v="SALE1636"/>
        <s v="SALE1637"/>
        <s v="SALE1638"/>
        <s v="SALE1639"/>
        <s v="SALE1640"/>
        <s v="SALE1641"/>
        <s v="SALE1642"/>
        <s v="SALE1643"/>
        <s v="SALE1644"/>
        <s v="SALE1645"/>
        <s v="SALE1646"/>
        <s v="SALE1647"/>
        <s v="SALE1648"/>
        <s v="SALE1649"/>
        <s v="SALE1650"/>
        <s v="SALE1651"/>
        <s v="SALE1652"/>
        <s v="SALE1653"/>
        <s v="SALE1654"/>
        <s v="SALE1655"/>
        <s v="SALE1656"/>
        <s v="SALE1657"/>
        <s v="SALE1658"/>
        <s v="SALE1659"/>
        <s v="SALE1660"/>
        <s v="SALE1661"/>
        <s v="SALE1662"/>
        <s v="SALE1663"/>
        <s v="SALE1664"/>
        <s v="SALE1665"/>
        <s v="SALE1666"/>
        <s v="SALE1667"/>
        <s v="SALE1668"/>
        <s v="SALE1669"/>
        <s v="SALE1670"/>
        <s v="SALE1671"/>
        <s v="SALE1672"/>
        <s v="SALE1673"/>
        <s v="SALE1674"/>
        <s v="SALE1675"/>
        <s v="SALE1676"/>
        <s v="SALE1677"/>
        <s v="SALE1678"/>
        <s v="SALE1679"/>
        <s v="SALE1680"/>
        <s v="SALE1681"/>
        <s v="SALE1682"/>
        <s v="SALE1683"/>
        <s v="SALE1684"/>
        <s v="SALE1685"/>
        <s v="SALE1686"/>
        <s v="SALE1687"/>
        <s v="SALE1688"/>
        <s v="SALE1689"/>
        <s v="SALE1690"/>
        <s v="SALE1691"/>
        <s v="SALE1692"/>
        <s v="SALE1693"/>
        <s v="SALE1694"/>
        <s v="SALE1695"/>
        <s v="SALE1696"/>
        <s v="SALE1697"/>
        <s v="SALE1698"/>
        <s v="SALE1699"/>
        <s v="SALE1700"/>
        <s v="SALE1701"/>
        <s v="SALE1702"/>
        <s v="SALE1703"/>
        <s v="SALE1704"/>
        <s v="SALE1705"/>
        <s v="SALE1706"/>
        <s v="SALE1707"/>
        <s v="SALE1708"/>
        <s v="SALE1709"/>
        <s v="SALE1710"/>
        <s v="SALE1711"/>
        <s v="SALE1712"/>
        <s v="SALE1713"/>
        <s v="SALE1714"/>
        <s v="SALE1715"/>
        <s v="SALE1716"/>
        <s v="SALE1717"/>
        <s v="SALE1718"/>
        <s v="SALE1719"/>
        <s v="SALE1720"/>
        <s v="SALE1721"/>
        <s v="SALE1722"/>
        <s v="SALE1723"/>
        <s v="SALE1724"/>
        <s v="SALE1725"/>
        <s v="SALE1726"/>
        <s v="SALE1727"/>
        <s v="SALE1728"/>
        <s v="SALE1729"/>
        <s v="SALE1730"/>
        <s v="SALE1731"/>
        <s v="SALE1732"/>
        <s v="SALE1733"/>
        <s v="SALE1734"/>
        <s v="SALE1735"/>
        <s v="SALE1736"/>
        <s v="SALE1737"/>
        <s v="SALE1738"/>
        <s v="SALE1739"/>
        <s v="SALE1740"/>
        <s v="SALE1741"/>
        <s v="SALE1742"/>
        <s v="SALE1743"/>
        <s v="SALE1744"/>
        <s v="SALE1745"/>
        <s v="SALE1746"/>
        <s v="SALE1747"/>
        <s v="SALE1748"/>
        <s v="SALE1749"/>
        <s v="SALE1750"/>
        <s v="SALE1751"/>
        <s v="SALE1752"/>
        <s v="SALE1753"/>
        <s v="SALE1754"/>
        <s v="SALE1755"/>
        <s v="SALE1756"/>
        <s v="SALE1757"/>
        <s v="SALE1758"/>
        <s v="SALE1759"/>
        <s v="SALE1760"/>
        <s v="SALE1761"/>
        <s v="SALE1762"/>
        <s v="SALE1763"/>
        <s v="SALE1764"/>
        <s v="SALE1765"/>
        <s v="SALE1766"/>
        <s v="SALE1767"/>
        <s v="SALE1768"/>
        <s v="SALE1769"/>
        <s v="SALE1770"/>
        <s v="SALE1771"/>
        <s v="SALE1772"/>
        <s v="SALE1773"/>
        <s v="SALE1774"/>
        <s v="SALE1775"/>
        <s v="SALE1776"/>
        <s v="SALE1777"/>
        <s v="SALE1778"/>
        <s v="SALE1779"/>
        <s v="SALE1780"/>
        <s v="SALE1781"/>
        <s v="SALE1782"/>
        <s v="SALE1783"/>
        <s v="SALE1784"/>
        <s v="SALE1785"/>
        <s v="SALE1786"/>
        <s v="SALE1787"/>
        <s v="SALE1788"/>
        <s v="SALE1789"/>
        <s v="SALE1790"/>
        <s v="SALE1791"/>
        <s v="SALE1792"/>
        <s v="SALE1793"/>
        <s v="SALE1794"/>
        <s v="SALE1795"/>
        <s v="SALE1796"/>
        <s v="SALE1797"/>
        <s v="SALE1798"/>
        <s v="SALE1799"/>
        <s v="SALE1800"/>
        <s v="SALE1801"/>
        <s v="SALE1802"/>
        <s v="SALE1803"/>
        <s v="SALE1804"/>
        <s v="SALE1805"/>
        <s v="SALE1806"/>
        <s v="SALE1807"/>
        <s v="SALE1808"/>
        <s v="SALE1809"/>
        <s v="SALE1810"/>
        <s v="SALE1811"/>
        <s v="SALE1812"/>
        <s v="SALE1813"/>
        <s v="SALE1814"/>
        <s v="SALE1815"/>
        <s v="SALE1816"/>
        <s v="SALE1817"/>
        <s v="SALE1818"/>
        <s v="SALE1819"/>
        <s v="SALE1820"/>
        <s v="SALE1821"/>
        <s v="SALE1822"/>
        <s v="SALE1823"/>
        <s v="SALE1824"/>
        <s v="SALE1825"/>
        <s v="SALE1826"/>
        <s v="SALE1827"/>
        <s v="SALE1828"/>
        <s v="SALE1829"/>
        <s v="SALE1830"/>
        <s v="SALE1831"/>
        <s v="SALE1832"/>
        <s v="SALE1833"/>
        <s v="SALE1834"/>
        <s v="SALE1835"/>
        <s v="SALE1836"/>
        <s v="SALE1837"/>
        <s v="SALE1838"/>
        <s v="SALE1839"/>
        <s v="SALE1840"/>
        <s v="SALE1841"/>
        <s v="SALE1842"/>
        <s v="SALE1843"/>
        <s v="SALE1844"/>
        <s v="SALE1845"/>
        <s v="SALE1846"/>
        <s v="SALE1847"/>
        <s v="SALE1848"/>
        <s v="SALE1849"/>
        <s v="SALE1850"/>
        <s v="SALE1851"/>
        <s v="SALE1852"/>
        <s v="SALE1853"/>
        <s v="SALE1854"/>
        <s v="SALE1855"/>
        <s v="SALE1856"/>
        <s v="SALE1857"/>
        <s v="SALE1858"/>
        <s v="SALE1859"/>
        <s v="SALE1860"/>
        <s v="SALE1861"/>
        <s v="SALE1862"/>
        <s v="SALE1863"/>
        <s v="SALE1864"/>
        <s v="SALE1865"/>
        <s v="SALE1866"/>
        <s v="SALE1867"/>
        <s v="SALE1868"/>
        <s v="SALE1869"/>
        <s v="SALE1870"/>
        <s v="SALE1871"/>
        <s v="SALE1872"/>
        <s v="SALE1873"/>
        <s v="SALE1874"/>
        <s v="SALE1875"/>
        <s v="SALE1876"/>
        <s v="SALE1877"/>
        <s v="SALE1878"/>
        <s v="SALE1879"/>
        <s v="SALE1880"/>
        <s v="SALE1881"/>
        <s v="SALE1882"/>
        <s v="SALE1883"/>
        <s v="SALE1884"/>
        <s v="SALE1885"/>
        <s v="SALE1886"/>
        <s v="SALE1887"/>
        <s v="SALE1888"/>
        <s v="SALE1889"/>
        <s v="SALE1890"/>
        <s v="SALE1891"/>
        <s v="SALE1892"/>
        <s v="SALE1893"/>
        <s v="SALE1894"/>
        <s v="SALE1895"/>
        <s v="SALE1896"/>
        <s v="SALE1897"/>
        <s v="SALE1898"/>
        <s v="SALE1899"/>
        <s v="SALE1900"/>
        <s v="SALE1901"/>
        <s v="SALE1902"/>
        <s v="SALE1903"/>
        <s v="SALE1904"/>
        <s v="SALE1905"/>
        <s v="SALE1906"/>
        <s v="SALE1907"/>
        <s v="SALE1908"/>
        <s v="SALE1909"/>
        <s v="SALE1910"/>
        <s v="SALE1911"/>
        <s v="SALE1912"/>
        <s v="SALE1913"/>
        <s v="SALE1914"/>
        <s v="SALE1915"/>
        <s v="SALE1916"/>
        <s v="SALE1917"/>
        <s v="SALE1918"/>
        <s v="SALE1919"/>
        <s v="SALE1920"/>
        <s v="SALE1921"/>
        <s v="SALE1922"/>
        <s v="SALE1923"/>
        <s v="SALE1924"/>
        <s v="SALE1925"/>
        <s v="SALE1926"/>
        <s v="SALE1927"/>
        <s v="SALE1928"/>
        <s v="SALE1929"/>
        <s v="SALE1930"/>
        <s v="SALE1931"/>
        <s v="SALE1932"/>
        <s v="SALE1933"/>
        <s v="SALE1934"/>
        <s v="SALE1935"/>
        <s v="SALE1936"/>
        <s v="SALE1937"/>
        <s v="SALE1938"/>
        <s v="SALE1939"/>
        <s v="SALE1940"/>
        <s v="SALE1941"/>
        <s v="SALE1942"/>
        <s v="SALE1943"/>
        <s v="SALE1944"/>
        <s v="SALE1945"/>
        <s v="SALE1946"/>
        <s v="SALE1947"/>
        <s v="SALE1948"/>
        <s v="SALE1949"/>
        <s v="SALE1950"/>
        <s v="SALE1951"/>
        <s v="SALE1952"/>
        <s v="SALE1953"/>
        <s v="SALE1954"/>
        <s v="SALE1955"/>
        <s v="SALE1956"/>
        <s v="SALE1957"/>
        <s v="SALE1958"/>
        <s v="SALE1959"/>
        <s v="SALE1960"/>
        <s v="SALE1961"/>
        <s v="SALE1962"/>
        <s v="SALE1963"/>
        <s v="SALE1964"/>
        <s v="SALE1965"/>
        <s v="SALE1966"/>
        <s v="SALE1967"/>
        <s v="SALE1968"/>
        <s v="SALE1969"/>
        <s v="SALE1970"/>
        <s v="SALE1971"/>
        <s v="SALE1972"/>
        <s v="SALE1973"/>
        <s v="SALE1974"/>
        <s v="SALE1975"/>
        <s v="SALE1976"/>
        <s v="SALE1977"/>
        <s v="SALE1978"/>
        <s v="SALE1979"/>
        <s v="SALE1980"/>
        <s v="SALE1981"/>
        <s v="SALE1982"/>
        <s v="SALE1983"/>
        <s v="SALE1984"/>
        <s v="SALE1985"/>
        <s v="SALE1986"/>
        <s v="SALE1987"/>
        <s v="SALE1988"/>
        <s v="SALE1989"/>
        <s v="SALE1990"/>
        <s v="SALE1991"/>
        <s v="SALE1992"/>
        <s v="SALE1993"/>
        <s v="SALE1994"/>
        <s v="SALE1995"/>
        <s v="SALE1996"/>
        <s v="SALE1997"/>
        <s v="SALE1998"/>
        <s v="SALE1999"/>
      </sharedItems>
    </cacheField>
    <cacheField name="Order_Date" numFmtId="164">
      <sharedItems containsSemiMixedTypes="0" containsDate="1" containsString="0">
        <d v="2024-07-07T00:00:00Z"/>
        <d v="2023-12-25T00:00:00Z"/>
        <d v="2024-06-03T00:00:00Z"/>
        <d v="2023-11-29T00:00:00Z"/>
        <d v="2024-01-06T00:00:00Z"/>
        <d v="2024-07-26T00:00:00Z"/>
        <d v="2025-07-12T00:00:00Z"/>
        <d v="2023-11-18T00:00:00Z"/>
        <d v="2025-05-04T00:00:00Z"/>
        <d v="2025-07-31T00:00:00Z"/>
        <d v="2024-02-13T00:00:00Z"/>
        <d v="2025-05-24T00:00:00Z"/>
        <d v="2024-08-24T00:00:00Z"/>
        <d v="2025-08-06T00:00:00Z"/>
        <d v="2025-06-21T00:00:00Z"/>
        <d v="2024-12-10T00:00:00Z"/>
        <d v="2025-09-13T00:00:00Z"/>
        <d v="2024-12-11T00:00:00Z"/>
        <d v="2024-08-13T00:00:00Z"/>
        <d v="2024-03-18T00:00:00Z"/>
        <d v="2025-07-05T00:00:00Z"/>
        <d v="2024-06-04T00:00:00Z"/>
        <d v="2024-04-12T00:00:00Z"/>
        <d v="2024-06-23T00:00:00Z"/>
        <d v="2025-09-08T00:00:00Z"/>
        <d v="2024-09-17T00:00:00Z"/>
        <d v="2024-01-03T00:00:00Z"/>
        <d v="2025-02-22T00:00:00Z"/>
        <d v="2025-09-23T00:00:00Z"/>
        <d v="2024-01-11T00:00:00Z"/>
        <d v="2023-10-18T00:00:00Z"/>
        <d v="2024-10-28T00:00:00Z"/>
        <d v="2024-11-01T00:00:00Z"/>
        <d v="2024-11-24T00:00:00Z"/>
        <d v="2023-10-16T00:00:00Z"/>
        <d v="2025-08-09T00:00:00Z"/>
        <d v="2024-12-09T00:00:00Z"/>
        <d v="2024-02-07T00:00:00Z"/>
        <d v="2024-03-27T00:00:00Z"/>
        <d v="2023-12-04T00:00:00Z"/>
        <d v="2024-07-13T00:00:00Z"/>
        <d v="2023-11-11T00:00:00Z"/>
        <d v="2024-12-23T00:00:00Z"/>
        <d v="2025-01-20T00:00:00Z"/>
        <d v="2024-09-03T00:00:00Z"/>
        <d v="2024-11-10T00:00:00Z"/>
        <d v="2024-10-05T00:00:00Z"/>
        <d v="2023-10-19T00:00:00Z"/>
        <d v="2024-11-11T00:00:00Z"/>
        <d v="2023-12-31T00:00:00Z"/>
        <d v="2025-02-01T00:00:00Z"/>
        <d v="2025-08-25T00:00:00Z"/>
        <d v="2025-02-18T00:00:00Z"/>
        <d v="2024-10-24T00:00:00Z"/>
        <d v="2023-12-22T00:00:00Z"/>
        <d v="2024-06-19T00:00:00Z"/>
        <d v="2024-12-07T00:00:00Z"/>
        <d v="2023-11-27T00:00:00Z"/>
        <d v="2025-07-16T00:00:00Z"/>
        <d v="2025-02-28T00:00:00Z"/>
        <d v="2024-08-11T00:00:00Z"/>
        <d v="2025-09-27T00:00:00Z"/>
        <d v="2025-09-14T00:00:00Z"/>
        <d v="2023-12-30T00:00:00Z"/>
        <d v="2023-10-14T00:00:00Z"/>
        <d v="2023-11-25T00:00:00Z"/>
        <d v="2023-12-10T00:00:00Z"/>
        <d v="2025-08-28T00:00:00Z"/>
        <d v="2025-07-11T00:00:00Z"/>
        <d v="2025-08-20T00:00:00Z"/>
        <d v="2024-08-29T00:00:00Z"/>
        <d v="2024-11-30T00:00:00Z"/>
        <d v="2025-10-12T00:00:00Z"/>
        <d v="2024-07-27T00:00:00Z"/>
        <d v="2025-05-23T00:00:00Z"/>
        <d v="2024-11-13T00:00:00Z"/>
        <d v="2023-12-08T00:00:00Z"/>
        <d v="2025-08-16T00:00:00Z"/>
        <d v="2024-11-20T00:00:00Z"/>
        <d v="2024-08-14T00:00:00Z"/>
        <d v="2024-05-15T00:00:00Z"/>
        <d v="2024-09-10T00:00:00Z"/>
        <d v="2025-04-08T00:00:00Z"/>
        <d v="2024-10-23T00:00:00Z"/>
        <d v="2025-07-10T00:00:00Z"/>
        <d v="2024-10-12T00:00:00Z"/>
        <d v="2024-01-21T00:00:00Z"/>
        <d v="2024-02-28T00:00:00Z"/>
        <d v="2024-12-31T00:00:00Z"/>
        <d v="2024-08-26T00:00:00Z"/>
        <d v="2024-09-21T00:00:00Z"/>
        <d v="2024-08-19T00:00:00Z"/>
        <d v="2024-10-22T00:00:00Z"/>
        <d v="2024-10-15T00:00:00Z"/>
        <d v="2024-07-06T00:00:00Z"/>
        <d v="2024-06-10T00:00:00Z"/>
        <d v="2025-09-07T00:00:00Z"/>
        <d v="2024-02-08T00:00:00Z"/>
        <d v="2023-10-15T00:00:00Z"/>
        <d v="2025-08-22T00:00:00Z"/>
        <d v="2024-02-01T00:00:00Z"/>
        <d v="2025-05-08T00:00:00Z"/>
        <d v="2025-03-22T00:00:00Z"/>
        <d v="2025-07-13T00:00:00Z"/>
        <d v="2025-05-21T00:00:00Z"/>
        <d v="2025-02-17T00:00:00Z"/>
        <d v="2024-05-01T00:00:00Z"/>
        <d v="2024-07-09T00:00:00Z"/>
        <d v="2025-09-25T00:00:00Z"/>
        <d v="2024-05-08T00:00:00Z"/>
        <d v="2024-09-19T00:00:00Z"/>
        <d v="2024-04-23T00:00:00Z"/>
        <d v="2024-07-30T00:00:00Z"/>
        <d v="2023-12-14T00:00:00Z"/>
        <d v="2024-09-23T00:00:00Z"/>
        <d v="2025-08-17T00:00:00Z"/>
        <d v="2025-01-17T00:00:00Z"/>
        <d v="2025-04-30T00:00:00Z"/>
        <d v="2024-11-02T00:00:00Z"/>
        <d v="2025-08-15T00:00:00Z"/>
        <d v="2025-09-16T00:00:00Z"/>
        <d v="2024-02-25T00:00:00Z"/>
        <d v="2025-03-07T00:00:00Z"/>
        <d v="2024-07-22T00:00:00Z"/>
        <d v="2024-06-01T00:00:00Z"/>
        <d v="2025-01-05T00:00:00Z"/>
        <d v="2025-09-10T00:00:00Z"/>
        <d v="2025-06-19T00:00:00Z"/>
        <d v="2024-09-09T00:00:00Z"/>
        <d v="2025-04-04T00:00:00Z"/>
        <d v="2024-04-10T00:00:00Z"/>
        <d v="2025-04-09T00:00:00Z"/>
        <d v="2025-03-02T00:00:00Z"/>
        <d v="2024-10-08T00:00:00Z"/>
        <d v="2024-06-05T00:00:00Z"/>
        <d v="2024-08-18T00:00:00Z"/>
        <d v="2024-11-21T00:00:00Z"/>
        <d v="2024-07-29T00:00:00Z"/>
        <d v="2024-05-21T00:00:00Z"/>
        <d v="2024-10-29T00:00:00Z"/>
        <d v="2024-10-14T00:00:00Z"/>
        <d v="2024-11-17T00:00:00Z"/>
        <d v="2025-03-29T00:00:00Z"/>
        <d v="2024-07-21T00:00:00Z"/>
        <d v="2025-08-14T00:00:00Z"/>
        <d v="2024-11-05T00:00:00Z"/>
        <d v="2024-06-11T00:00:00Z"/>
        <d v="2025-09-18T00:00:00Z"/>
        <d v="2025-03-13T00:00:00Z"/>
        <d v="2023-12-16T00:00:00Z"/>
        <d v="2024-05-06T00:00:00Z"/>
        <d v="2024-08-04T00:00:00Z"/>
        <d v="2023-12-09T00:00:00Z"/>
        <d v="2025-07-28T00:00:00Z"/>
        <d v="2024-01-22T00:00:00Z"/>
        <d v="2024-04-08T00:00:00Z"/>
        <d v="2025-05-18T00:00:00Z"/>
        <d v="2023-12-07T00:00:00Z"/>
        <d v="2024-01-23T00:00:00Z"/>
        <d v="2024-12-15T00:00:00Z"/>
        <d v="2024-03-20T00:00:00Z"/>
        <d v="2025-01-13T00:00:00Z"/>
        <d v="2025-06-04T00:00:00Z"/>
        <d v="2023-11-05T00:00:00Z"/>
        <d v="2025-04-06T00:00:00Z"/>
        <d v="2025-01-29T00:00:00Z"/>
        <d v="2024-03-03T00:00:00Z"/>
        <d v="2024-11-04T00:00:00Z"/>
        <d v="2024-04-29T00:00:00Z"/>
        <d v="2025-04-28T00:00:00Z"/>
        <d v="2024-06-16T00:00:00Z"/>
        <d v="2025-04-16T00:00:00Z"/>
        <d v="2024-11-22T00:00:00Z"/>
        <d v="2025-09-04T00:00:00Z"/>
        <d v="2023-10-28T00:00:00Z"/>
        <d v="2024-12-20T00:00:00Z"/>
        <d v="2025-03-09T00:00:00Z"/>
        <d v="2025-03-26T00:00:00Z"/>
        <d v="2025-04-03T00:00:00Z"/>
        <d v="2024-02-05T00:00:00Z"/>
        <d v="2024-06-22T00:00:00Z"/>
        <d v="2024-06-02T00:00:00Z"/>
        <d v="2024-12-14T00:00:00Z"/>
        <d v="2023-10-25T00:00:00Z"/>
        <d v="2024-07-24T00:00:00Z"/>
        <d v="2025-05-30T00:00:00Z"/>
        <d v="2025-10-13T00:00:00Z"/>
        <d v="2024-03-05T00:00:00Z"/>
        <d v="2023-10-20T00:00:00Z"/>
        <d v="2023-10-26T00:00:00Z"/>
        <d v="2025-04-07T00:00:00Z"/>
        <d v="2024-03-10T00:00:00Z"/>
        <d v="2025-09-15T00:00:00Z"/>
        <d v="2025-01-09T00:00:00Z"/>
        <d v="2024-04-24T00:00:00Z"/>
        <d v="2023-12-24T00:00:00Z"/>
        <d v="2024-02-26T00:00:00Z"/>
        <d v="2025-01-19T00:00:00Z"/>
        <d v="2025-07-25T00:00:00Z"/>
        <d v="2024-04-27T00:00:00Z"/>
        <d v="2025-08-11T00:00:00Z"/>
        <d v="2025-03-15T00:00:00Z"/>
        <d v="2025-01-14T00:00:00Z"/>
        <d v="2025-06-01T00:00:00Z"/>
        <d v="2024-09-24T00:00:00Z"/>
        <d v="2023-11-23T00:00:00Z"/>
        <d v="2025-07-23T00:00:00Z"/>
        <d v="2025-09-17T00:00:00Z"/>
        <d v="2025-05-03T00:00:00Z"/>
        <d v="2024-02-27T00:00:00Z"/>
        <d v="2025-07-08T00:00:00Z"/>
        <d v="2025-04-21T00:00:00Z"/>
        <d v="2024-08-09T00:00:00Z"/>
        <d v="2025-08-07T00:00:00Z"/>
        <d v="2024-02-16T00:00:00Z"/>
        <d v="2025-03-30T00:00:00Z"/>
        <d v="2025-03-01T00:00:00Z"/>
        <d v="2024-01-09T00:00:00Z"/>
        <d v="2025-04-26T00:00:00Z"/>
        <d v="2025-02-25T00:00:00Z"/>
        <d v="2025-06-18T00:00:00Z"/>
        <d v="2024-12-22T00:00:00Z"/>
        <d v="2025-06-28T00:00:00Z"/>
        <d v="2024-05-25T00:00:00Z"/>
        <d v="2024-09-20T00:00:00Z"/>
        <d v="2025-05-26T00:00:00Z"/>
        <d v="2025-03-19T00:00:00Z"/>
        <d v="2025-02-05T00:00:00Z"/>
        <d v="2025-01-10T00:00:00Z"/>
        <d v="2024-01-25T00:00:00Z"/>
        <d v="2025-10-02T00:00:00Z"/>
        <d v="2024-07-10T00:00:00Z"/>
        <d v="2025-01-04T00:00:00Z"/>
        <d v="2025-07-30T00:00:00Z"/>
        <d v="2025-04-10T00:00:00Z"/>
        <d v="2024-07-02T00:00:00Z"/>
        <d v="2024-12-13T00:00:00Z"/>
        <d v="2025-03-05T00:00:00Z"/>
        <d v="2024-01-17T00:00:00Z"/>
        <d v="2024-04-04T00:00:00Z"/>
        <d v="2024-05-26T00:00:00Z"/>
        <d v="2025-07-18T00:00:00Z"/>
        <d v="2024-07-12T00:00:00Z"/>
        <d v="2024-12-28T00:00:00Z"/>
        <d v="2024-05-22T00:00:00Z"/>
        <d v="2025-08-02T00:00:00Z"/>
        <d v="2024-10-18T00:00:00Z"/>
        <d v="2024-10-31T00:00:00Z"/>
        <d v="2024-11-28T00:00:00Z"/>
        <d v="2025-06-05T00:00:00Z"/>
        <d v="2024-11-19T00:00:00Z"/>
        <d v="2024-05-19T00:00:00Z"/>
        <d v="2025-01-22T00:00:00Z"/>
        <d v="2025-07-04T00:00:00Z"/>
        <d v="2025-05-19T00:00:00Z"/>
        <d v="2024-07-31T00:00:00Z"/>
        <d v="2024-11-15T00:00:00Z"/>
        <d v="2024-04-07T00:00:00Z"/>
        <d v="2024-02-17T00:00:00Z"/>
        <d v="2024-05-23T00:00:00Z"/>
        <d v="2025-06-15T00:00:00Z"/>
        <d v="2025-01-06T00:00:00Z"/>
        <d v="2025-08-10T00:00:00Z"/>
        <d v="2025-07-02T00:00:00Z"/>
        <d v="2024-03-29T00:00:00Z"/>
        <d v="2025-01-15T00:00:00Z"/>
        <d v="2024-04-25T00:00:00Z"/>
        <d v="2025-04-17T00:00:00Z"/>
        <d v="2025-09-24T00:00:00Z"/>
        <d v="2023-11-10T00:00:00Z"/>
        <d v="2024-07-05T00:00:00Z"/>
        <d v="2025-08-21T00:00:00Z"/>
        <d v="2025-06-07T00:00:00Z"/>
        <d v="2024-01-18T00:00:00Z"/>
        <d v="2024-08-15T00:00:00Z"/>
        <d v="2025-09-21T00:00:00Z"/>
        <d v="2024-01-12T00:00:00Z"/>
        <d v="2025-03-11T00:00:00Z"/>
        <d v="2024-09-22T00:00:00Z"/>
        <d v="2024-11-27T00:00:00Z"/>
        <d v="2025-10-10T00:00:00Z"/>
        <d v="2024-09-06T00:00:00Z"/>
        <d v="2024-07-16T00:00:00Z"/>
        <d v="2025-04-01T00:00:00Z"/>
        <d v="2024-11-25T00:00:00Z"/>
        <d v="2024-11-07T00:00:00Z"/>
        <d v="2024-07-28T00:00:00Z"/>
        <d v="2024-04-16T00:00:00Z"/>
        <d v="2024-01-13T00:00:00Z"/>
        <d v="2024-01-08T00:00:00Z"/>
        <d v="2024-09-29T00:00:00Z"/>
        <d v="2024-11-14T00:00:00Z"/>
        <d v="2025-02-24T00:00:00Z"/>
        <d v="2024-06-26T00:00:00Z"/>
        <d v="2025-02-23T00:00:00Z"/>
        <d v="2025-03-17T00:00:00Z"/>
        <d v="2024-08-16T00:00:00Z"/>
        <d v="2024-03-22T00:00:00Z"/>
        <d v="2025-01-31T00:00:00Z"/>
        <d v="2025-03-28T00:00:00Z"/>
        <d v="2024-08-31T00:00:00Z"/>
        <d v="2023-12-15T00:00:00Z"/>
        <d v="2024-01-31T00:00:00Z"/>
        <d v="2023-12-06T00:00:00Z"/>
        <d v="2025-08-23T00:00:00Z"/>
        <d v="2023-11-03T00:00:00Z"/>
        <d v="2025-05-12T00:00:00Z"/>
        <d v="2024-09-26T00:00:00Z"/>
        <d v="2025-09-29T00:00:00Z"/>
        <d v="2025-07-06T00:00:00Z"/>
        <d v="2025-06-09T00:00:00Z"/>
        <d v="2024-10-11T00:00:00Z"/>
        <d v="2024-12-02T00:00:00Z"/>
        <d v="2023-11-14T00:00:00Z"/>
        <d v="2024-02-14T00:00:00Z"/>
        <d v="2025-06-29T00:00:00Z"/>
        <d v="2024-02-09T00:00:00Z"/>
        <d v="2025-06-16T00:00:00Z"/>
        <d v="2025-09-09T00:00:00Z"/>
        <d v="2025-07-15T00:00:00Z"/>
        <d v="2023-10-21T00:00:00Z"/>
        <d v="2025-07-22T00:00:00Z"/>
        <d v="2025-02-11T00:00:00Z"/>
        <d v="2025-06-03T00:00:00Z"/>
        <d v="2025-03-20T00:00:00Z"/>
        <d v="2024-06-17T00:00:00Z"/>
        <d v="2025-02-21T00:00:00Z"/>
        <d v="2024-09-16T00:00:00Z"/>
        <d v="2025-10-09T00:00:00Z"/>
        <d v="2024-09-18T00:00:00Z"/>
        <d v="2025-05-29T00:00:00Z"/>
        <d v="2024-01-20T00:00:00Z"/>
        <d v="2025-09-06T00:00:00Z"/>
        <d v="2024-08-23T00:00:00Z"/>
        <d v="2024-01-24T00:00:00Z"/>
        <d v="2023-12-19T00:00:00Z"/>
        <d v="2023-11-22T00:00:00Z"/>
        <d v="2025-10-08T00:00:00Z"/>
        <d v="2024-09-30T00:00:00Z"/>
        <d v="2024-11-18T00:00:00Z"/>
        <d v="2025-09-12T00:00:00Z"/>
        <d v="2024-10-26T00:00:00Z"/>
        <d v="2025-07-26T00:00:00Z"/>
        <d v="2025-05-20T00:00:00Z"/>
        <d v="2024-03-13T00:00:00Z"/>
        <d v="2025-02-12T00:00:00Z"/>
        <d v="2024-10-09T00:00:00Z"/>
        <d v="2025-09-19T00:00:00Z"/>
        <d v="2024-02-11T00:00:00Z"/>
        <d v="2025-03-10T00:00:00Z"/>
        <d v="2024-12-18T00:00:00Z"/>
        <d v="2024-12-06T00:00:00Z"/>
        <d v="2024-10-03T00:00:00Z"/>
        <d v="2023-11-08T00:00:00Z"/>
        <d v="2023-12-20T00:00:00Z"/>
        <d v="2025-09-11T00:00:00Z"/>
        <d v="2024-12-01T00:00:00Z"/>
        <d v="2025-08-30T00:00:00Z"/>
        <d v="2024-01-15T00:00:00Z"/>
        <d v="2025-04-25T00:00:00Z"/>
        <d v="2024-02-24T00:00:00Z"/>
        <d v="2024-12-30T00:00:00Z"/>
        <d v="2025-04-15T00:00:00Z"/>
        <d v="2023-12-26T00:00:00Z"/>
        <d v="2024-03-21T00:00:00Z"/>
        <d v="2023-10-30T00:00:00Z"/>
        <d v="2025-04-19T00:00:00Z"/>
        <d v="2025-04-27T00:00:00Z"/>
        <d v="2024-10-04T00:00:00Z"/>
        <d v="2024-03-11T00:00:00Z"/>
        <d v="2024-06-14T00:00:00Z"/>
        <d v="2025-08-26T00:00:00Z"/>
        <d v="2024-10-13T00:00:00Z"/>
        <d v="2025-02-09T00:00:00Z"/>
        <d v="2023-12-21T00:00:00Z"/>
        <d v="2025-07-17T00:00:00Z"/>
        <d v="2025-05-16T00:00:00Z"/>
        <d v="2025-08-12T00:00:00Z"/>
        <d v="2023-11-21T00:00:00Z"/>
        <d v="2025-02-07T00:00:00Z"/>
        <d v="2023-12-27T00:00:00Z"/>
        <d v="2024-01-04T00:00:00Z"/>
        <d v="2023-11-30T00:00:00Z"/>
        <d v="2023-10-23T00:00:00Z"/>
        <d v="2025-06-14T00:00:00Z"/>
        <d v="2025-04-05T00:00:00Z"/>
        <d v="2023-11-26T00:00:00Z"/>
        <d v="2024-02-04T00:00:00Z"/>
        <d v="2025-02-27T00:00:00Z"/>
        <d v="2023-10-24T00:00:00Z"/>
        <d v="2024-08-03T00:00:00Z"/>
        <d v="2025-05-27T00:00:00Z"/>
        <d v="2024-11-06T00:00:00Z"/>
        <d v="2024-04-02T00:00:00Z"/>
        <d v="2023-11-19T00:00:00Z"/>
        <d v="2023-12-23T00:00:00Z"/>
        <d v="2024-03-02T00:00:00Z"/>
        <d v="2024-10-27T00:00:00Z"/>
        <d v="2024-03-09T00:00:00Z"/>
        <d v="2023-12-13T00:00:00Z"/>
        <d v="2023-11-20T00:00:00Z"/>
        <d v="2024-09-04T00:00:00Z"/>
        <d v="2025-06-02T00:00:00Z"/>
        <d v="2024-03-06T00:00:00Z"/>
        <d v="2025-02-14T00:00:00Z"/>
        <d v="2024-01-27T00:00:00Z"/>
        <d v="2025-04-22T00:00:00Z"/>
        <d v="2025-04-18T00:00:00Z"/>
        <d v="2024-03-31T00:00:00Z"/>
        <d v="2023-11-06T00:00:00Z"/>
        <d v="2024-04-19T00:00:00Z"/>
        <d v="2024-03-28T00:00:00Z"/>
        <d v="2024-07-17T00:00:00Z"/>
        <d v="2024-12-26T00:00:00Z"/>
        <d v="2024-08-20T00:00:00Z"/>
        <d v="2024-08-30T00:00:00Z"/>
        <d v="2025-08-13T00:00:00Z"/>
        <d v="2024-05-09T00:00:00Z"/>
        <d v="2024-11-12T00:00:00Z"/>
        <d v="2024-09-12T00:00:00Z"/>
        <d v="2025-05-15T00:00:00Z"/>
        <d v="2024-11-09T00:00:00Z"/>
        <d v="2024-12-16T00:00:00Z"/>
        <d v="2024-10-07T00:00:00Z"/>
        <d v="2024-10-25T00:00:00Z"/>
        <d v="2024-03-14T00:00:00Z"/>
        <d v="2024-10-21T00:00:00Z"/>
        <d v="2024-02-12T00:00:00Z"/>
        <d v="2025-05-01T00:00:00Z"/>
        <d v="2024-08-27T00:00:00Z"/>
        <d v="2024-02-10T00:00:00Z"/>
        <d v="2024-02-22T00:00:00Z"/>
        <d v="2024-04-06T00:00:00Z"/>
        <d v="2024-04-15T00:00:00Z"/>
        <d v="2024-12-03T00:00:00Z"/>
        <d v="2025-01-16T00:00:00Z"/>
        <d v="2024-10-16T00:00:00Z"/>
        <d v="2025-02-13T00:00:00Z"/>
        <d v="2024-08-06T00:00:00Z"/>
        <d v="2025-01-08T00:00:00Z"/>
        <d v="2025-07-21T00:00:00Z"/>
        <d v="2024-06-13T00:00:00Z"/>
        <d v="2024-01-01T00:00:00Z"/>
        <d v="2023-12-18T00:00:00Z"/>
        <d v="2023-11-02T00:00:00Z"/>
        <d v="2024-01-10T00:00:00Z"/>
        <d v="2025-07-19T00:00:00Z"/>
        <d v="2024-12-24T00:00:00Z"/>
        <d v="2025-06-24T00:00:00Z"/>
        <d v="2024-05-17T00:00:00Z"/>
        <d v="2024-11-29T00:00:00Z"/>
        <d v="2025-04-13T00:00:00Z"/>
        <d v="2024-07-01T00:00:00Z"/>
        <d v="2023-12-03T00:00:00Z"/>
        <d v="2025-05-06T00:00:00Z"/>
        <d v="2024-08-22T00:00:00Z"/>
        <d v="2025-01-30T00:00:00Z"/>
        <d v="2025-03-31T00:00:00Z"/>
        <d v="2025-10-11T00:00:00Z"/>
        <d v="2025-03-24T00:00:00Z"/>
        <d v="2024-09-11T00:00:00Z"/>
        <d v="2025-05-09T00:00:00Z"/>
        <d v="2024-06-27T00:00:00Z"/>
        <d v="2023-11-13T00:00:00Z"/>
        <d v="2024-02-19T00:00:00Z"/>
        <d v="2025-09-02T00:00:00Z"/>
        <d v="2023-11-24T00:00:00Z"/>
        <d v="2025-01-26T00:00:00Z"/>
        <d v="2025-06-13T00:00:00Z"/>
        <d v="2024-06-29T00:00:00Z"/>
        <d v="2024-06-08T00:00:00Z"/>
        <d v="2024-07-04T00:00:00Z"/>
        <d v="2025-04-12T00:00:00Z"/>
        <d v="2025-05-17T00:00:00Z"/>
        <d v="2024-02-03T00:00:00Z"/>
        <d v="2024-01-29T00:00:00Z"/>
        <d v="2025-08-01T00:00:00Z"/>
        <d v="2023-12-17T00:00:00Z"/>
        <d v="2025-03-25T00:00:00Z"/>
        <d v="2024-05-02T00:00:00Z"/>
        <d v="2025-03-18T00:00:00Z"/>
        <d v="2024-02-18T00:00:00Z"/>
        <d v="2024-01-16T00:00:00Z"/>
        <d v="2025-10-03T00:00:00Z"/>
        <d v="2025-07-03T00:00:00Z"/>
        <d v="2025-08-08T00:00:00Z"/>
        <d v="2024-08-28T00:00:00Z"/>
        <d v="2025-02-10T00:00:00Z"/>
        <d v="2024-09-13T00:00:00Z"/>
        <d v="2024-01-19T00:00:00Z"/>
        <d v="2024-03-25T00:00:00Z"/>
        <d v="2025-03-12T00:00:00Z"/>
        <d v="2024-08-21T00:00:00Z"/>
        <d v="2023-12-05T00:00:00Z"/>
        <d v="2025-10-06T00:00:00Z"/>
        <d v="2023-11-12T00:00:00Z"/>
        <d v="2025-01-21T00:00:00Z"/>
        <d v="2024-07-11T00:00:00Z"/>
        <d v="2025-08-04T00:00:00Z"/>
        <d v="2025-08-05T00:00:00Z"/>
        <d v="2024-11-23T00:00:00Z"/>
        <d v="2025-02-03T00:00:00Z"/>
        <d v="2024-04-30T00:00:00Z"/>
        <d v="2025-04-20T00:00:00Z"/>
        <d v="2024-05-16T00:00:00Z"/>
        <d v="2025-04-23T00:00:00Z"/>
        <d v="2024-10-06T00:00:00Z"/>
        <d v="2024-12-27T00:00:00Z"/>
        <d v="2024-07-20T00:00:00Z"/>
        <d v="2024-10-10T00:00:00Z"/>
        <d v="2025-01-03T00:00:00Z"/>
        <d v="2024-04-13T00:00:00Z"/>
        <d v="2025-03-08T00:00:00Z"/>
        <d v="2025-04-02T00:00:00Z"/>
        <d v="2023-11-17T00:00:00Z"/>
        <d v="2025-02-08T00:00:00Z"/>
        <d v="2025-09-30T00:00:00Z"/>
        <d v="2025-05-07T00:00:00Z"/>
        <d v="2025-05-22T00:00:00Z"/>
        <d v="2023-12-28T00:00:00Z"/>
        <d v="2024-12-04T00:00:00Z"/>
        <d v="2024-06-28T00:00:00Z"/>
        <d v="2024-05-29T00:00:00Z"/>
        <d v="2024-04-14T00:00:00Z"/>
        <d v="2024-01-26T00:00:00Z"/>
        <d v="2024-09-08T00:00:00Z"/>
        <d v="2024-10-30T00:00:00Z"/>
        <d v="2025-02-02T00:00:00Z"/>
        <d v="2024-10-02T00:00:00Z"/>
        <d v="2024-05-03T00:00:00Z"/>
        <d v="2024-02-21T00:00:00Z"/>
        <d v="2024-04-17T00:00:00Z"/>
        <d v="2024-03-26T00:00:00Z"/>
        <d v="2025-04-14T00:00:00Z"/>
        <d v="2025-08-24T00:00:00Z"/>
        <d v="2025-01-25T00:00:00Z"/>
        <d v="2025-03-14T00:00:00Z"/>
        <d v="2025-03-21T00:00:00Z"/>
        <d v="2025-04-24T00:00:00Z"/>
        <d v="2023-12-12T00:00:00Z"/>
        <d v="2024-07-08T00:00:00Z"/>
        <d v="2023-10-29T00:00:00Z"/>
        <d v="2024-05-20T00:00:00Z"/>
        <d v="2025-04-11T00:00:00Z"/>
        <d v="2025-02-06T00:00:00Z"/>
        <d v="2025-09-26T00:00:00Z"/>
        <d v="2025-05-28T00:00:00Z"/>
        <d v="2025-04-29T00:00:00Z"/>
        <d v="2024-10-01T00:00:00Z"/>
        <d v="2024-09-07T00:00:00Z"/>
        <d v="2025-06-26T00:00:00Z"/>
        <d v="2025-01-24T00:00:00Z"/>
        <d v="2024-06-18T00:00:00Z"/>
        <d v="2025-07-07T00:00:00Z"/>
        <d v="2025-03-04T00:00:00Z"/>
        <d v="2024-05-10T00:00:00Z"/>
        <d v="2024-02-15T00:00:00Z"/>
        <d v="2024-05-12T00:00:00Z"/>
        <d v="2025-03-03T00:00:00Z"/>
        <d v="2025-05-02T00:00:00Z"/>
        <d v="2024-04-18T00:00:00Z"/>
        <d v="2025-06-10T00:00:00Z"/>
        <d v="2024-04-03T00:00:00Z"/>
        <d v="2025-02-16T00:00:00Z"/>
        <d v="2024-03-19T00:00:00Z"/>
        <d v="2023-11-09T00:00:00Z"/>
        <d v="2025-07-29T00:00:00Z"/>
        <d v="2025-06-08T00:00:00Z"/>
        <d v="2024-12-05T00:00:00Z"/>
        <d v="2024-06-25T00:00:00Z"/>
        <d v="2024-04-05T00:00:00Z"/>
        <d v="2025-08-19T00:00:00Z"/>
        <d v="2025-05-14T00:00:00Z"/>
        <d v="2023-12-11T00:00:00Z"/>
        <d v="2024-08-05T00:00:00Z"/>
        <d v="2024-08-08T00:00:00Z"/>
        <d v="2024-12-21T00:00:00Z"/>
        <d v="2024-05-31T00:00:00Z"/>
        <d v="2025-03-06T00:00:00Z"/>
        <d v="2024-05-04T00:00:00Z"/>
        <d v="2024-03-01T00:00:00Z"/>
        <d v="2024-03-16T00:00:00Z"/>
        <d v="2024-08-02T00:00:00Z"/>
        <d v="2024-09-14T00:00:00Z"/>
        <d v="2025-08-31T00:00:00Z"/>
        <d v="2024-01-30T00:00:00Z"/>
        <d v="2024-08-01T00:00:00Z"/>
        <d v="2024-11-26T00:00:00Z"/>
        <d v="2025-01-27T00:00:00Z"/>
        <d v="2025-07-24T00:00:00Z"/>
        <d v="2024-09-25T00:00:00Z"/>
        <d v="2025-09-05T00:00:00Z"/>
        <d v="2023-10-17T00:00:00Z"/>
        <d v="2024-02-23T00:00:00Z"/>
        <d v="2025-02-04T00:00:00Z"/>
        <d v="2025-01-12T00:00:00Z"/>
        <d v="2024-06-24T00:00:00Z"/>
        <d v="2025-07-09T00:00:00Z"/>
        <d v="2024-04-20T00:00:00Z"/>
        <d v="2024-07-15T00:00:00Z"/>
        <d v="2024-07-18T00:00:00Z"/>
        <d v="2024-05-14T00:00:00Z"/>
        <d v="2023-11-01T00:00:00Z"/>
        <d v="2025-03-23T00:00:00Z"/>
        <d v="2024-02-06T00:00:00Z"/>
        <d v="2025-05-10T00:00:00Z"/>
        <d v="2024-12-19T00:00:00Z"/>
        <d v="2024-09-02T00:00:00Z"/>
        <d v="2023-10-22T00:00:00Z"/>
        <d v="2024-12-25T00:00:00Z"/>
        <d v="2023-11-04T00:00:00Z"/>
        <d v="2025-06-30T00:00:00Z"/>
        <d v="2025-05-11T00:00:00Z"/>
        <d v="2024-04-01T00:00:00Z"/>
        <d v="2024-07-25T00:00:00Z"/>
        <d v="2023-12-01T00:00:00Z"/>
        <d v="2025-01-02T00:00:00Z"/>
        <d v="2024-08-25T00:00:00Z"/>
        <d v="2025-08-03T00:00:00Z"/>
        <d v="2023-11-28T00:00:00Z"/>
        <d v="2025-07-20T00:00:00Z"/>
        <d v="2024-03-23T00:00:00Z"/>
        <d v="2024-12-29T00:00:00Z"/>
        <d v="2024-03-17T00:00:00Z"/>
        <d v="2024-06-15T00:00:00Z"/>
        <d v="2024-12-12T00:00:00Z"/>
        <d v="2024-02-29T00:00:00Z"/>
        <d v="2024-01-05T00:00:00Z"/>
        <d v="2024-06-30T00:00:00Z"/>
        <d v="2025-01-07T00:00:00Z"/>
        <d v="2025-06-22T00:00:00Z"/>
        <d v="2025-06-06T00:00:00Z"/>
        <d v="2024-01-14T00:00:00Z"/>
        <d v="2024-08-12T00:00:00Z"/>
        <d v="2024-03-24T00:00:00Z"/>
        <d v="2024-06-06T00:00:00Z"/>
        <d v="2023-10-31T00:00:00Z"/>
        <d v="2025-09-22T00:00:00Z"/>
        <d v="2025-01-01T00:00:00Z"/>
        <d v="2025-09-28T00:00:00Z"/>
        <d v="2025-07-01T00:00:00Z"/>
        <d v="2025-06-11T00:00:00Z"/>
        <d v="2025-10-04T00:00:00Z"/>
        <d v="2024-10-17T00:00:00Z"/>
        <d v="2024-06-09T00:00:00Z"/>
        <d v="2024-11-16T00:00:00Z"/>
        <d v="2025-01-11T00:00:00Z"/>
        <d v="2024-07-23T00:00:00Z"/>
        <d v="2024-03-04T00:00:00Z"/>
        <d v="2025-08-18T00:00:00Z"/>
        <d v="2024-08-07T00:00:00Z"/>
        <d v="2024-05-18T00:00:00Z"/>
        <d v="2025-02-20T00:00:00Z"/>
        <d v="2023-11-07T00:00:00Z"/>
        <d v="2024-05-28T00:00:00Z"/>
        <d v="2024-01-02T00:00:00Z"/>
        <d v="2025-05-13T00:00:00Z"/>
        <d v="2024-03-12T00:00:00Z"/>
        <d v="2024-09-01T00:00:00Z"/>
        <d v="2025-01-18T00:00:00Z"/>
        <d v="2024-08-17T00:00:00Z"/>
        <d v="2024-07-19T00:00:00Z"/>
        <d v="2025-01-28T00:00:00Z"/>
        <d v="2024-09-27T00:00:00Z"/>
        <d v="2024-05-13T00:00:00Z"/>
        <d v="2025-08-29T00:00:00Z"/>
        <d v="2024-07-14T00:00:00Z"/>
        <d v="2024-01-28T00:00:00Z"/>
        <d v="2025-06-23T00:00:00Z"/>
        <d v="2024-03-08T00:00:00Z"/>
        <d v="2024-06-12T00:00:00Z"/>
        <d v="2023-12-29T00:00:00Z"/>
        <d v="2025-10-05T00:00:00Z"/>
        <d v="2025-09-03T00:00:00Z"/>
        <d v="2024-04-26T00:00:00Z"/>
        <d v="2024-10-19T00:00:00Z"/>
        <d v="2024-04-22T00:00:00Z"/>
        <d v="2024-05-11T00:00:00Z"/>
        <d v="2024-08-10T00:00:00Z"/>
        <d v="2025-02-26T00:00:00Z"/>
        <d v="2025-06-17T00:00:00Z"/>
        <d v="2024-09-28T00:00:00Z"/>
        <d v="2024-06-07T00:00:00Z"/>
      </sharedItems>
    </cacheField>
    <cacheField name="Month " numFmtId="165">
      <sharedItems>
        <s v="July"/>
        <s v="December"/>
        <s v="June"/>
        <s v="November"/>
        <s v="January"/>
        <s v="May"/>
        <s v="February"/>
        <s v="August"/>
        <s v="September"/>
        <s v="March"/>
        <s v="April"/>
        <s v="October"/>
      </sharedItems>
    </cacheField>
    <cacheField name="Year" numFmtId="0">
      <sharedItems containsSemiMixedTypes="0" containsString="0" containsNumber="1" containsInteger="1">
        <n v="2024.0"/>
        <n v="2023.0"/>
        <n v="2025.0"/>
      </sharedItems>
    </cacheField>
    <cacheField name="Customer_ID" numFmtId="0">
      <sharedItems>
        <s v="CUST1409"/>
        <s v="CUST1467"/>
        <s v="CUST1056"/>
        <s v="CUST1346"/>
        <s v="CUST1493"/>
        <s v="CUST1116"/>
        <s v="CUST1016"/>
        <s v="CUST1152"/>
        <s v="CUST1187"/>
        <s v="CUST1464"/>
        <s v="CUST1065"/>
        <s v="CUST1320"/>
        <s v="CUST1237"/>
        <s v="CUST1443"/>
        <s v="CUST1348"/>
        <s v="CUST1435"/>
        <s v="CUST1276"/>
        <s v="CUST1079"/>
        <s v="CUST1094"/>
        <s v="CUST1239"/>
        <s v="CUST1144"/>
        <s v="CUST1396"/>
        <s v="CUST1476"/>
        <s v="CUST1368"/>
        <s v="CUST1186"/>
        <s v="CUST1381"/>
        <s v="CUST1213"/>
        <s v="CUST1200"/>
        <s v="CUST1148"/>
        <s v="CUST1028"/>
        <s v="CUST1412"/>
        <s v="CUST1398"/>
        <s v="CUST1453"/>
        <s v="CUST1344"/>
        <s v="CUST1218"/>
        <s v="CUST1086"/>
        <s v="CUST1492"/>
        <s v="CUST1189"/>
        <s v="CUST1431"/>
        <s v="CUST1072"/>
        <s v="CUST1302"/>
        <s v="CUST1335"/>
        <s v="CUST1084"/>
        <s v="CUST1203"/>
        <s v="CUST1470"/>
        <s v="CUST1070"/>
        <s v="CUST1008"/>
        <s v="CUST1420"/>
        <s v="CUST1142"/>
        <s v="CUST1324"/>
        <s v="CUST1095"/>
        <s v="CUST1416"/>
        <s v="CUST1080"/>
        <s v="CUST1404"/>
        <s v="CUST1367"/>
        <s v="CUST1408"/>
        <s v="CUST1126"/>
        <s v="CUST1255"/>
        <s v="CUST1162"/>
        <s v="CUST1269"/>
        <s v="CUST1483"/>
        <s v="CUST1372"/>
        <s v="CUST1423"/>
        <s v="CUST1058"/>
        <s v="CUST1168"/>
        <s v="CUST1037"/>
        <s v="CUST1273"/>
        <s v="CUST1035"/>
        <s v="CUST1019"/>
        <s v="CUST1007"/>
        <s v="CUST1221"/>
        <s v="CUST1115"/>
        <s v="CUST1176"/>
        <s v="CUST1253"/>
        <s v="CUST1378"/>
        <s v="CUST1403"/>
        <s v="CUST1054"/>
        <s v="CUST1303"/>
        <s v="CUST1327"/>
        <s v="CUST1183"/>
        <s v="CUST1143"/>
        <s v="CUST1010"/>
        <s v="CUST1406"/>
        <s v="CUST1298"/>
        <s v="CUST1321"/>
        <s v="CUST1244"/>
        <s v="CUST1287"/>
        <s v="CUST1131"/>
        <s v="CUST1325"/>
        <s v="CUST1369"/>
        <s v="CUST1097"/>
        <s v="CUST1182"/>
        <s v="CUST1029"/>
        <s v="CUST1002"/>
        <s v="CUST1338"/>
        <s v="CUST1041"/>
        <s v="CUST1214"/>
        <s v="CUST1119"/>
        <s v="CUST1087"/>
        <s v="CUST1257"/>
        <s v="CUST1419"/>
        <s v="CUST1067"/>
        <s v="CUST1105"/>
        <s v="CUST1158"/>
        <s v="CUST1231"/>
        <s v="CUST1264"/>
        <s v="CUST1498"/>
        <s v="CUST1277"/>
        <s v="CUST1397"/>
        <s v="CUST1315"/>
        <s v="CUST1343"/>
        <s v="CUST1496"/>
        <s v="CUST1164"/>
        <s v="CUST1329"/>
        <s v="CUST1201"/>
        <s v="CUST1427"/>
        <s v="CUST1349"/>
        <s v="CUST1473"/>
        <s v="CUST1178"/>
        <s v="CUST1337"/>
        <s v="CUST1171"/>
        <s v="CUST1113"/>
        <s v="CUST1399"/>
        <s v="CUST1401"/>
        <s v="CUST1459"/>
        <s v="CUST1294"/>
        <s v="CUST1093"/>
        <s v="CUST1068"/>
        <s v="CUST1022"/>
        <s v="CUST1243"/>
        <s v="CUST1314"/>
        <s v="CUST1405"/>
        <s v="CUST1307"/>
        <s v="CUST1319"/>
        <s v="CUST1394"/>
        <s v="CUST1020"/>
        <s v="CUST1076"/>
        <s v="CUST1073"/>
        <s v="CUST1295"/>
        <s v="CUST1415"/>
        <s v="CUST1108"/>
        <s v="CUST1373"/>
        <s v="CUST1256"/>
        <s v="CUST1175"/>
        <s v="CUST1485"/>
        <s v="CUST1293"/>
        <s v="CUST1377"/>
        <s v="CUST1128"/>
        <s v="CUST1499"/>
        <s v="CUST1066"/>
        <s v="CUST1081"/>
        <s v="CUST1478"/>
        <s v="CUST1462"/>
        <s v="CUST1033"/>
        <s v="CUST1489"/>
        <s v="CUST1428"/>
        <s v="CUST1272"/>
        <s v="CUST1382"/>
        <s v="CUST1091"/>
        <s v="CUST1334"/>
        <s v="CUST1138"/>
        <s v="CUST1424"/>
        <s v="CUST1323"/>
        <s v="CUST1135"/>
        <s v="CUST1448"/>
        <s v="CUST1038"/>
        <s v="CUST1170"/>
        <s v="CUST1472"/>
        <s v="CUST1437"/>
        <s v="CUST1185"/>
        <s v="CUST1184"/>
        <s v="CUST1371"/>
        <s v="CUST1012"/>
        <s v="CUST1442"/>
        <s v="CUST1199"/>
        <s v="CUST1153"/>
        <s v="CUST1266"/>
        <s v="CUST1246"/>
        <s v="CUST1075"/>
        <s v="CUST1099"/>
        <s v="CUST1495"/>
        <s v="CUST1096"/>
        <s v="CUST1069"/>
        <s v="CUST1107"/>
        <s v="CUST1049"/>
        <s v="CUST1275"/>
        <s v="CUST1169"/>
        <s v="CUST1494"/>
        <s v="CUST1216"/>
        <s v="CUST1031"/>
        <s v="CUST1364"/>
        <s v="CUST1463"/>
        <s v="CUST1083"/>
        <s v="CUST1023"/>
        <s v="CUST1449"/>
        <s v="CUST1240"/>
        <s v="CUST1082"/>
        <s v="CUST1044"/>
        <s v="CUST1471"/>
        <s v="CUST1013"/>
        <s v="CUST1136"/>
        <s v="CUST1248"/>
        <s v="CUST1103"/>
        <s v="CUST1333"/>
        <s v="CUST1209"/>
        <s v="CUST1282"/>
        <s v="CUST1141"/>
        <s v="CUST1433"/>
        <s v="CUST1118"/>
        <s v="CUST1219"/>
        <s v="CUST1101"/>
        <s v="CUST1134"/>
        <s v="CUST1312"/>
        <s v="CUST1484"/>
        <s v="CUST1316"/>
        <s v="CUST1326"/>
        <s v="CUST1490"/>
        <s v="CUST1262"/>
        <s v="CUST1260"/>
        <s v="CUST1225"/>
        <s v="CUST1466"/>
        <s v="CUST1263"/>
        <s v="CUST1417"/>
        <s v="CUST1017"/>
        <s v="CUST1224"/>
        <s v="CUST1211"/>
        <s v="CUST1191"/>
        <s v="CUST1198"/>
        <s v="CUST1468"/>
        <s v="CUST1042"/>
        <s v="CUST1481"/>
        <s v="CUST1451"/>
        <s v="CUST1479"/>
        <s v="CUST1220"/>
        <s v="CUST1047"/>
        <s v="CUST1304"/>
        <s v="CUST1088"/>
        <s v="CUST1358"/>
        <s v="CUST1332"/>
        <s v="CUST1297"/>
        <s v="CUST1438"/>
        <s v="CUST1234"/>
        <s v="CUST1322"/>
        <s v="CUST1251"/>
        <s v="CUST1133"/>
        <s v="CUST1085"/>
        <s v="CUST1458"/>
        <s v="CUST1034"/>
        <s v="CUST1222"/>
        <s v="CUST1150"/>
        <s v="CUST1027"/>
        <s v="CUST1014"/>
        <s v="CUST1061"/>
        <s v="CUST1104"/>
        <s v="CUST1241"/>
        <s v="CUST1165"/>
        <s v="CUST1210"/>
        <s v="CUST1102"/>
        <s v="CUST1360"/>
        <s v="CUST1077"/>
        <s v="CUST1370"/>
        <s v="CUST1161"/>
        <s v="CUST1469"/>
        <s v="CUST1120"/>
        <s v="CUST1455"/>
        <s v="CUST1125"/>
        <s v="CUST1208"/>
        <s v="CUST1000"/>
        <s v="CUST1347"/>
        <s v="CUST1089"/>
        <s v="CUST1015"/>
        <s v="CUST1206"/>
        <s v="CUST1296"/>
        <s v="CUST1379"/>
        <s v="CUST1050"/>
        <s v="CUST1413"/>
        <s v="CUST1039"/>
        <s v="CUST1391"/>
        <s v="CUST1043"/>
        <s v="CUST1006"/>
        <s v="CUST1383"/>
        <s v="CUST1145"/>
        <s v="CUST1181"/>
        <s v="CUST1001"/>
        <s v="CUST1114"/>
        <s v="CUST1288"/>
        <s v="CUST1053"/>
        <s v="CUST1159"/>
        <s v="CUST1098"/>
        <s v="CUST1488"/>
        <s v="CUST1345"/>
        <s v="CUST1071"/>
        <s v="CUST1477"/>
        <s v="CUST1422"/>
        <s v="CUST1127"/>
        <s v="CUST1215"/>
        <s v="CUST1229"/>
        <s v="CUST1205"/>
        <s v="CUST1129"/>
        <s v="CUST1265"/>
        <s v="CUST1163"/>
        <s v="CUST1300"/>
        <s v="CUST1366"/>
        <s v="CUST1197"/>
        <s v="CUST1384"/>
        <s v="CUST1166"/>
        <s v="CUST1418"/>
        <s v="CUST1223"/>
        <s v="CUST1156"/>
        <s v="CUST1232"/>
        <s v="CUST1146"/>
        <s v="CUST1011"/>
        <s v="CUST1445"/>
        <s v="CUST1167"/>
        <s v="CUST1212"/>
        <s v="CUST1311"/>
        <s v="CUST1352"/>
        <s v="CUST1365"/>
        <s v="CUST1160"/>
        <s v="CUST1362"/>
        <s v="CUST1233"/>
        <s v="CUST1261"/>
        <s v="CUST1286"/>
        <s v="CUST1100"/>
        <s v="CUST1228"/>
        <s v="CUST1092"/>
        <s v="CUST1032"/>
        <s v="CUST1388"/>
        <s v="CUST1235"/>
        <s v="CUST1204"/>
        <s v="CUST1046"/>
        <s v="CUST1123"/>
        <s v="CUST1157"/>
        <s v="CUST1057"/>
        <s v="CUST1270"/>
        <s v="CUST1278"/>
        <s v="CUST1062"/>
        <s v="CUST1389"/>
        <s v="CUST1188"/>
        <s v="CUST1026"/>
        <s v="CUST1452"/>
        <s v="CUST1149"/>
        <s v="CUST1328"/>
        <s v="CUST1461"/>
        <s v="CUST1284"/>
        <s v="CUST1040"/>
        <s v="CUST1242"/>
        <s v="CUST1147"/>
        <s v="CUST1173"/>
        <s v="CUST1202"/>
        <s v="CUST1339"/>
        <s v="CUST1430"/>
        <s v="CUST1317"/>
        <s v="CUST1425"/>
        <s v="CUST1491"/>
        <s v="CUST1117"/>
        <s v="CUST1353"/>
        <s v="CUST1036"/>
        <s v="CUST1059"/>
        <s v="CUST1411"/>
        <s v="CUST1390"/>
        <s v="CUST1336"/>
        <s v="CUST1410"/>
        <s v="CUST1402"/>
        <s v="CUST1440"/>
        <s v="CUST1376"/>
        <s v="CUST1055"/>
        <s v="CUST1180"/>
        <s v="CUST1354"/>
        <s v="CUST1048"/>
        <s v="CUST1051"/>
        <s v="CUST1486"/>
        <s v="CUST1177"/>
        <s v="CUST1281"/>
        <s v="CUST1357"/>
        <s v="CUST1192"/>
        <s v="CUST1456"/>
        <s v="CUST1124"/>
        <s v="CUST1351"/>
        <s v="CUST1139"/>
        <s v="CUST1285"/>
        <s v="CUST1196"/>
        <s v="CUST1482"/>
        <s v="CUST1151"/>
        <s v="CUST1446"/>
        <s v="CUST1024"/>
        <s v="CUST1380"/>
        <s v="CUST1274"/>
        <s v="CUST1497"/>
        <s v="CUST1341"/>
        <s v="CUST1130"/>
        <s v="CUST1387"/>
        <s v="CUST1385"/>
        <s v="CUST1330"/>
        <s v="CUST1355"/>
        <s v="CUST1342"/>
        <s v="CUST1172"/>
        <s v="CUST1122"/>
        <s v="CUST1271"/>
        <s v="CUST1005"/>
        <s v="CUST1247"/>
        <s v="CUST1350"/>
        <s v="CUST1363"/>
        <s v="CUST1474"/>
        <s v="CUST1292"/>
        <s v="CUST1475"/>
        <s v="CUST1052"/>
        <s v="CUST1110"/>
        <s v="CUST1306"/>
        <s v="CUST1230"/>
        <s v="CUST1190"/>
        <s v="CUST1441"/>
        <s v="CUST1356"/>
        <s v="CUST1283"/>
        <s v="CUST1457"/>
        <s v="CUST1259"/>
        <s v="CUST1407"/>
        <s v="CUST1078"/>
        <s v="CUST1121"/>
        <s v="CUST1279"/>
        <s v="CUST1195"/>
        <s v="CUST1465"/>
        <s v="CUST1392"/>
        <s v="CUST1109"/>
        <s v="CUST1268"/>
        <s v="CUST1193"/>
        <s v="CUST1060"/>
        <s v="CUST1245"/>
        <s v="CUST1305"/>
        <s v="CUST1140"/>
        <s v="CUST1309"/>
        <s v="CUST1154"/>
        <s v="CUST1280"/>
        <s v="CUST1444"/>
        <s v="CUST1249"/>
        <s v="CUST1004"/>
        <s v="CUST1421"/>
        <s v="CUST1194"/>
        <s v="CUST1426"/>
        <s v="CUST1436"/>
        <s v="CUST1155"/>
        <s v="CUST1310"/>
        <s v="CUST1009"/>
        <s v="CUST1301"/>
        <s v="CUST1045"/>
        <s v="CUST1414"/>
        <s v="CUST1375"/>
        <s v="CUST1361"/>
        <s v="CUST1359"/>
        <s v="CUST1179"/>
        <s v="CUST1432"/>
        <s v="CUST1480"/>
        <s v="CUST1340"/>
        <s v="CUST1400"/>
        <s v="CUST1030"/>
        <s v="CUST1313"/>
        <s v="CUST1018"/>
        <s v="CUST1450"/>
        <s v="CUST1003"/>
        <s v="CUST1112"/>
        <s v="CUST1021"/>
        <s v="CUST1439"/>
        <s v="CUST1299"/>
        <s v="CUST1254"/>
        <s v="CUST1064"/>
        <s v="CUST1090"/>
        <s v="CUST1227"/>
        <s v="CUST1447"/>
        <s v="CUST1174"/>
        <s v="CUST1291"/>
        <s v="CUST1258"/>
        <s v="CUST1236"/>
        <s v="CUST1238"/>
        <s v="CUST1226"/>
        <s v="CUST1331"/>
        <s v="CUST1250"/>
        <s v="CUST1106"/>
        <s v="CUST1207"/>
        <s v="CUST1217"/>
        <s v="CUST1318"/>
        <s v="CUST1025"/>
        <s v="CUST1074"/>
        <s v="CUST1308"/>
        <s v="CUST1132"/>
        <s v="CUST1460"/>
        <s v="CUST1393"/>
        <s v="CUST1289"/>
        <s v="CUST1252"/>
        <s v="CUST1137"/>
        <s v="CUST1111"/>
        <s v="CUST1434"/>
        <s v="CUST1454"/>
      </sharedItems>
    </cacheField>
    <cacheField name="Customer_Age" numFmtId="0">
      <sharedItems containsSemiMixedTypes="0" containsString="0" containsNumber="1">
        <n v="55.0"/>
        <n v="63.0"/>
        <n v="49.0"/>
        <n v="58.0"/>
        <n v="28.0"/>
        <n v="18.0"/>
        <n v="24.0"/>
        <n v="41.0"/>
        <n v="60.0"/>
        <n v="41.57684529828109"/>
        <n v="21.0"/>
        <n v="34.0"/>
        <n v="51.0"/>
        <n v="37.0"/>
        <n v="38.0"/>
        <n v="22.0"/>
        <n v="43.0"/>
        <n v="62.0"/>
        <n v="25.0"/>
        <n v="33.0"/>
        <n v="53.0"/>
        <n v="50.0"/>
        <n v="42.0"/>
        <n v="30.0"/>
        <n v="27.0"/>
        <n v="23.0"/>
        <n v="54.0"/>
        <n v="39.0"/>
        <n v="46.0"/>
        <n v="19.0"/>
        <n v="59.0"/>
        <n v="29.0"/>
        <n v="36.0"/>
        <n v="26.0"/>
        <n v="47.0"/>
        <n v="61.0"/>
        <n v="45.0"/>
        <n v="48.0"/>
        <n v="35.0"/>
        <n v="52.0"/>
        <n v="32.0"/>
        <n v="44.0"/>
        <n v="64.0"/>
        <n v="20.0"/>
        <n v="40.0"/>
        <n v="56.0"/>
        <n v="31.0"/>
        <n v="57.0"/>
      </sharedItems>
    </cacheField>
    <cacheField name="Age Range" numFmtId="0">
      <sharedItems>
        <s v="46-55"/>
        <s v="56-65"/>
        <s v="26-35"/>
        <s v="18-25"/>
        <s v="36-45"/>
      </sharedItems>
    </cacheField>
    <cacheField name="Gender" numFmtId="0">
      <sharedItems>
        <s v="Male"/>
        <s v="Female"/>
      </sharedItems>
    </cacheField>
    <cacheField name="Loyalty_Level" numFmtId="0">
      <sharedItems>
        <s v="Gold"/>
        <s v="Platinum"/>
        <s v="Silver"/>
        <s v="Bronze"/>
      </sharedItems>
    </cacheField>
    <cacheField name="City" numFmtId="0">
      <sharedItems>
        <s v="Kathleenport"/>
        <s v="Oneillfurt"/>
        <s v="Deborahberg"/>
        <s v="Port Crystalberg"/>
        <s v="South William"/>
        <s v="North Davidport"/>
        <s v="South Christopher"/>
        <s v="Jaredville"/>
        <s v="Lake Blaketon"/>
        <s v="Grayland"/>
        <s v="Woodmouth"/>
        <s v="South Darrenland"/>
        <s v="Susanstad"/>
        <s v="New Donnabury"/>
        <s v="Shannonview"/>
        <s v="Wesleyhaven"/>
        <s v="Ericshire"/>
        <s v="Nicoleborough"/>
        <s v="New Amyport"/>
        <s v="Zamoraborough"/>
        <s v="North Anthonychester"/>
        <s v="Parkerview"/>
        <s v="Anthonymouth"/>
        <s v="West Mathew"/>
        <s v="East Justin"/>
        <s v="Andrewsland"/>
        <s v="West Markport"/>
        <s v="South Jerry"/>
        <s v="New Brian"/>
        <s v="New David"/>
        <s v="East Andrea"/>
        <s v="Cheyenneborough"/>
        <s v="Lake Carolyn"/>
        <s v="West Victoriaborough"/>
        <s v="Edwardland"/>
        <s v="Austinfurt"/>
        <s v="Port Carol"/>
        <s v="Lake Howardberg"/>
        <s v="South Andrewport"/>
        <s v="Olsonhaven"/>
        <s v="Lake Charlotte"/>
        <s v="West Brendamouth"/>
        <s v="Garyberg"/>
        <s v="Johnsonland"/>
        <s v="Kanebury"/>
        <s v="Port Lisa"/>
        <s v="Maynardton"/>
        <s v="New Benjamin"/>
        <s v="West Brandon"/>
        <s v="South Zacharychester"/>
        <s v="West Bobbyshire"/>
        <s v="Marthaborough"/>
        <s v="New Sean"/>
        <s v="South Angela"/>
        <s v="Kaufmanfurt"/>
        <s v="Port Joshuaville"/>
        <s v="Benjaminton"/>
        <s v="Jasonton"/>
        <s v="Palmerbury"/>
        <s v="Emilytown"/>
        <s v="East Rodney"/>
        <s v="Vincentside"/>
        <s v="New Katherine"/>
        <s v="Snowmouth"/>
        <s v="Robertview"/>
        <s v="Brendastad"/>
        <s v="North Roy"/>
        <s v="Robertberg"/>
        <s v="Gonzalezfort"/>
        <s v="West Pamelafurt"/>
        <s v="Maybury"/>
        <s v="North Curtischester"/>
        <s v="Anabury"/>
        <s v="New Maria"/>
        <s v="Fischerborough"/>
        <s v="Lake Lisaland"/>
        <s v="Christopherland"/>
        <s v="East Johntown"/>
        <s v="Kellybury"/>
        <s v="Port James"/>
        <s v="Dwaynemouth"/>
        <s v="Port Michaelburgh"/>
        <s v="North Michaelfurt"/>
        <s v="New Joshuatown"/>
        <s v="Lake Alice"/>
        <s v="West Julia"/>
        <s v="Millerfort"/>
        <s v="Wigginsville"/>
        <s v="East Matthew"/>
        <s v="West Bruce"/>
        <s v="Lake Thomas"/>
        <s v="Hutchinsonville"/>
        <s v="East Jennifer"/>
        <s v="Kylebury"/>
        <s v="Hudsonfort"/>
        <s v="Mooneyshire"/>
        <s v="Danielstad"/>
        <s v="North Edwardton"/>
        <s v="East Jenna"/>
        <s v="Karenmouth"/>
        <s v="Lake David"/>
        <s v="Brendaburgh"/>
        <s v="Port Victoria"/>
        <s v="South Kevin"/>
        <s v="Grahamstad"/>
        <s v="Grahamfurt"/>
        <s v="Snyderfurt"/>
        <s v="Lake Nicole"/>
        <s v="Port Chad"/>
        <s v="Cartershire"/>
        <s v="North Seanfurt"/>
        <s v="Dominiquefort"/>
        <s v="Tiffanyshire"/>
        <s v="New Logan"/>
        <s v="South Robert"/>
        <s v="New Angiefurt"/>
        <s v="Chambersfurt"/>
        <s v="West Daniel"/>
        <s v="Ryanport"/>
        <s v="Morrisburgh"/>
        <s v="New William"/>
        <s v="New Edward"/>
        <s v="Leahmouth"/>
        <s v="Brandontown"/>
        <s v="Port Richard"/>
        <s v="Port Travisstad"/>
        <s v="West Johnchester"/>
        <s v="Michaelton"/>
        <s v="North Nicholas"/>
        <s v="Anitaland"/>
        <s v="Garciaview"/>
        <s v="West Patriciaview"/>
        <s v="West Mathewside"/>
        <s v="Cannonberg"/>
        <s v="Lake Shaneburgh"/>
        <s v="Rodrigueztown"/>
        <s v="Sandrastad"/>
        <s v="North Michelleport"/>
        <s v="Kramerview"/>
        <s v="Webstermouth"/>
        <s v="Simpsonfort"/>
        <s v="Lake Christopher"/>
        <s v="East Jessicaborough"/>
        <s v="East Dillonview"/>
        <s v="North Daniel"/>
        <s v="Nathanshire"/>
        <s v="East Ellen"/>
        <s v="East Valerieview"/>
        <s v="South Aaronside"/>
        <s v="South David"/>
        <s v="West Sarah"/>
        <s v="Burkefurt"/>
        <s v="Tristanton"/>
        <s v="Lake Elizabethside"/>
        <s v="Hartmouth"/>
        <s v="Welchview"/>
        <s v="Novakstad"/>
        <s v="South Amandahaven"/>
        <s v="Donaldsontown"/>
        <s v="Lake Michael"/>
        <s v="Lake Alexandra"/>
        <s v="Whiteport"/>
        <s v="Gonzalezbury"/>
        <s v="Smithville"/>
        <s v="Brownport"/>
        <s v="New Joseph"/>
        <s v="Tylermouth"/>
        <s v="East Davidmouth"/>
        <s v="North Kellyberg"/>
        <s v="Port Sherryview"/>
        <s v="Port Crystal"/>
        <s v="North Kathryn"/>
        <s v="North Maryfort"/>
        <s v="North Briannamouth"/>
        <s v="New Leahfurt"/>
        <s v="South Gina"/>
        <s v="South Regina"/>
        <s v="Lake Barryfurt"/>
        <s v="South Dustin"/>
        <s v="Bryanmouth"/>
        <s v="Timothyburgh"/>
        <s v="North Cynthiatown"/>
        <s v="North Justin"/>
        <s v="New Amy"/>
        <s v="North Austinport"/>
        <s v="Josephmouth"/>
        <s v="Port Cheryl"/>
        <s v="Morrismouth"/>
        <s v="Johnsonville"/>
        <s v="Lake Johnside"/>
        <s v="Port Anthony"/>
        <s v="Nicholastown"/>
        <s v="Molinabury"/>
        <s v="Port Hannahport"/>
        <s v="Heathfort"/>
        <s v="Leburgh"/>
        <s v="Christianstad"/>
        <s v="Mcdanielfurt"/>
        <s v="New Becky"/>
        <s v="New Jeffrey"/>
        <s v="Lake Timothy"/>
        <s v="West Lauren"/>
        <s v="Johnsonbury"/>
        <s v="Lake Josephport"/>
        <s v="Spencermouth"/>
        <s v="Port Denise"/>
        <s v="Williamsberg"/>
        <s v="New Jenniferburgh"/>
        <s v="Phillipschester   "/>
        <s v="Singletonmouth"/>
        <s v="Parksfort"/>
        <s v="Brianchester"/>
        <s v="West Markton"/>
        <s v="Lake James"/>
        <s v="Cindyton"/>
        <s v="North Nataliemouth"/>
        <s v="New Ana"/>
        <s v="North Jonathon"/>
        <s v="Bethanyton"/>
        <s v="Espinozaberg"/>
        <s v="Sallymouth"/>
        <s v="Kimburgh"/>
        <s v="Brandonville"/>
        <s v="New Anthonyfurt"/>
        <s v="Garzafort"/>
        <s v="Johnsonshire"/>
        <s v="Frostmouth"/>
        <s v="Bergermouth"/>
        <s v="Ryanburgh"/>
        <s v="Kelseybury"/>
        <s v="New Jamesview"/>
        <s v="    lake lisa"/>
        <s v="Lake Roberthaven"/>
        <s v="Port Jenniferton"/>
        <s v="Ashleystad"/>
        <s v="West Johnmouth"/>
        <s v="New Paulstad"/>
        <s v="Lake Brett"/>
        <s v="Amberburgh"/>
        <s v="Lake Mark"/>
        <s v="North Nicole"/>
        <s v="Port Coreyfort"/>
        <s v="West Stephenville"/>
        <s v="West Theodorechester"/>
        <s v="Port Taylorberg"/>
        <s v="West Richard"/>
        <s v="East Crystalton"/>
        <s v="Port Frankmouth"/>
        <s v="Mollyshire"/>
        <s v="Lake Kristamouth"/>
        <s v="Jennifermouth"/>
        <s v="South Jenniferville"/>
        <s v="Dawsonchester"/>
        <s v="Carolview"/>
        <s v="Matthewborough"/>
        <s v="Port Joshuachester"/>
        <s v="Andersonside"/>
        <s v="North Valeriemouth"/>
        <s v="Millston"/>
        <s v="Hessmouth"/>
        <s v="East Audrey"/>
        <s v="lake tylerfort"/>
        <s v="East Yvette"/>
        <s v="West Jameston"/>
        <s v="Kathrynview"/>
        <s v="Donaldton"/>
        <s v="Peggystad"/>
        <s v="New Gabrielleville"/>
        <s v="Lawsonhaven"/>
        <s v="Brownshire"/>
        <s v="West Jeffreyburgh"/>
        <s v="Gregoryview"/>
        <s v="Andrewsfurt"/>
        <s v="Darleneton"/>
        <s v="Dawnstad"/>
        <s v="South Michaelfort"/>
        <s v="Deborahborough"/>
        <s v="Jennifertown"/>
        <s v="Michaelfort"/>
        <s v="New Brianchester"/>
        <s v="Phillipsmouth"/>
        <s v="East Donna"/>
        <s v="North Joseside"/>
        <s v="Floydton"/>
        <s v="Lake Kaylahaven"/>
        <s v="South Davidport"/>
        <s v="North Jonathan"/>
        <s v="South Shaun"/>
        <s v="West Kelseyberg"/>
        <s v="Aliciahaven"/>
        <s v="South Nathan"/>
        <s v="East Josephside"/>
        <s v="Port Lisashire"/>
        <s v="Lake Danielleton"/>
        <s v="Matthewbury"/>
        <s v="West Jamieport"/>
        <s v="North Matthew"/>
        <s v="Lake Melissashire"/>
        <s v="North Theresa"/>
        <s v="North Michael"/>
        <s v="South Ashleyton"/>
        <s v="West Mario"/>
        <s v="East jeremy"/>
        <s v="East Peterbury"/>
        <s v="Tammyton"/>
        <s v="Chungmouth"/>
        <s v="East Krista"/>
        <s v="Mcfarlandmouth"/>
        <s v="New Jasonmouth"/>
        <s v="Lyonsfort"/>
        <s v="Port Edwardmouth"/>
        <s v="Port Saramouth"/>
        <s v="Kellyside"/>
        <s v="New Juliemouth"/>
        <s v="Melvinton"/>
        <s v="Clarkport"/>
        <s v="Lake Saramouth"/>
        <s v="Port Tonyfort"/>
        <s v="North Codyport"/>
        <s v="Lake Brandy"/>
        <s v="Fostermouth"/>
        <s v="Stevensshire"/>
        <s v="South Angelaport"/>
        <s v="New Dianebury"/>
        <s v="Perezbury"/>
        <s v="North Sabrina"/>
        <s v="North Larryfurt"/>
        <s v="Morrisbury"/>
        <s v="Ramosmouth"/>
        <s v="Port Mariastad"/>
        <s v="Stevensonton"/>
        <s v="Joseland"/>
        <s v="Kingfort"/>
        <s v="East Michellemouth"/>
        <s v="New Laura"/>
        <s v="West Markhaven"/>
        <s v="Jessicaport"/>
        <s v="East Julie"/>
        <s v="Patrickshire"/>
        <s v="Williamsonland"/>
        <s v="New Tina"/>
        <s v="Lake Nathanfort"/>
        <s v="Clarkeside"/>
        <s v="Stevensbury"/>
        <s v="Josephchester"/>
        <s v="Richardsport"/>
        <s v="Lake Monique"/>
        <s v="Kellyberg"/>
        <s v="North Katherine"/>
        <s v="Westbury"/>
        <s v="Luisfurt"/>
        <s v="New Kathrynland"/>
        <s v="West Rebecca"/>
        <s v="Deniseberg"/>
        <s v="North Michaelborough"/>
        <s v="South Edwin"/>
        <s v="Justinberg"/>
        <s v="Chambersberg"/>
        <s v="Edwardsfort"/>
        <s v="Guerreroport"/>
        <s v="Dawsonbury"/>
        <s v="New Julia"/>
        <s v="Lake April"/>
        <s v="Butlerberg"/>
        <s v="North Joshualand"/>
        <s v="Nealview"/>
        <s v="Lake Samanthafort"/>
        <s v="South Barbara"/>
        <s v="Wongberg"/>
        <s v="North Samuel"/>
        <s v="Port Travis"/>
        <s v="North Robert"/>
        <s v="West John"/>
        <s v="West Tylerfort"/>
        <s v="Lake Stevenfort"/>
        <s v="West Jorge"/>
        <s v="Rogerschester"/>
        <s v="South Cassandrachester"/>
        <s v="Edwardborough"/>
        <s v="Port William"/>
        <s v="Lake Alyssaburgh"/>
        <s v="   jonesbury "/>
        <s v="New Dawn"/>
        <s v="Lake Brandontown"/>
        <s v="South Jasontown"/>
        <s v="North Johnfurt"/>
        <s v="Amandaborough"/>
        <s v="Kathrynport"/>
        <s v="North Stephanie"/>
        <s v="East Amandamouth"/>
        <s v="Mikehaven"/>
        <s v="Lake Allisonborough"/>
        <s v="Murphytown"/>
        <s v="East Christopherhaven"/>
        <s v="Danielland"/>
        <s v="South Timtown"/>
        <s v="New Dawnton"/>
        <s v="New Nicholasstad"/>
        <s v="Aaronmouth"/>
        <s v="Amandaside"/>
        <s v="Jonesstad"/>
        <s v="North Richard"/>
        <s v="Garciaborough"/>
        <s v="Hubbardborough"/>
        <s v="South Kathrynmouth"/>
        <s v="Ashleymouth"/>
        <s v="North Scottport"/>
        <s v="Lake Danielport"/>
        <s v="Gilltown"/>
        <s v="Taraberg"/>
        <s v="Hartmanside"/>
        <s v="Gutierrezstad"/>
        <s v="Smithland"/>
        <s v="Ryanberg"/>
        <s v="Port Amanda"/>
        <s v="Schmidtchester"/>
        <s v="Rodriguezton"/>
        <s v="West Joseph"/>
        <s v="South Brooke"/>
        <s v="Randychester"/>
        <s v="Owensview"/>
        <s v="Morrisville"/>
        <s v="Jessicaland"/>
        <s v="Garciamouth"/>
        <s v="Nicholasshire"/>
        <s v="East Amy"/>
        <s v="Sarahmouth"/>
        <s v="Aguilarland"/>
        <s v="South Michellebury"/>
        <s v="Estradaside"/>
        <s v="Joelside"/>
        <s v="Melissashire"/>
        <s v="West Bruceburgh"/>
        <s v="North Johnview"/>
        <s v="East Patriciafort"/>
        <s v="Port Richardshire"/>
        <s v="New Jessechester"/>
        <s v="East Michaelton"/>
        <s v="Murphyfurt"/>
        <s v="Phyllisport"/>
        <s v="Robinchester"/>
        <s v="Johntown"/>
        <s v="Bookertown"/>
        <s v="Amybury"/>
        <s v="Brownburgh"/>
        <s v="Lake Meganstad"/>
        <s v="Thomastown"/>
        <s v="Smithburgh"/>
        <s v="West Robinmouth"/>
        <s v="Masseyland"/>
        <s v="Port Kathrynhaven"/>
        <s v="West Cody"/>
        <s v="Pollardton"/>
        <s v="Paulside"/>
        <s v="Avilahaven"/>
        <s v="West Beverlymouth"/>
        <s v="East Richard"/>
        <s v="North Larryport"/>
        <s v="Port Krista"/>
        <s v="North Kathytown"/>
        <s v="New Daniel"/>
        <s v="East Linda"/>
        <s v="South Emily"/>
        <s v="North Christinemouth"/>
        <s v="Monicaview"/>
        <s v="Vasqueztown"/>
        <s v="Longport"/>
        <s v="Sarahland"/>
        <s v="Taylorberg"/>
        <s v="Hughesview"/>
        <s v="Stewartchester"/>
        <s v="North Brookestad"/>
        <s v="Robinborough"/>
        <s v="North Johnbury"/>
        <s v="Rodriguezmouth"/>
        <s v="New Sarah"/>
      </sharedItems>
    </cacheField>
    <cacheField name="State" numFmtId="0">
      <sharedItems>
        <s v="Wyoming"/>
        <s v="Vermont"/>
        <s v="Pennsylvania"/>
        <s v="Tennessee"/>
        <s v="Alabama"/>
        <s v="Rhode Island"/>
        <s v="Missouri"/>
        <s v="Washington"/>
        <s v="Nevada"/>
        <s v="Iowa"/>
        <s v="Montana"/>
        <s v="Texas"/>
        <s v="Idaho"/>
        <s v="Arkansas"/>
        <s v="New York"/>
        <s v="Oklahoma"/>
        <s v="North Dakota"/>
        <s v="Maine"/>
        <s v="Wisconsin"/>
        <s v="New Jersey"/>
        <s v="Michigan"/>
        <s v="New Hampshire"/>
        <s v="Hawaii"/>
        <s v="New Mexico"/>
        <s v="California"/>
        <s v="Mississippi"/>
        <s v="Florida"/>
        <s v="Kentucky"/>
        <s v="Arizona"/>
        <s v="North Carolina"/>
        <s v="Indiana"/>
        <s v="Ohio"/>
        <s v="Kansas"/>
        <s v="Maryland"/>
        <s v="South Dakota"/>
        <s v="West Virginia"/>
        <s v="Georgia"/>
        <s v="Delaware"/>
        <s v="Louisiana"/>
        <s v="Utah"/>
        <s v="Connecticut"/>
        <s v="Alaska"/>
        <s v="South Carolina"/>
        <s v="Massachusetts"/>
        <s v="Colorado"/>
        <s v="Virginia"/>
        <s v="Minnesota"/>
        <s v="Oregon"/>
        <s v="Nebraska"/>
        <s v="Illinois"/>
      </sharedItems>
    </cacheField>
    <cacheField name="Region" numFmtId="0">
      <sharedItems>
        <s v="North"/>
        <s v="West"/>
        <s v="South"/>
        <s v="East"/>
      </sharedItems>
    </cacheField>
    <cacheField name="Product_ID" numFmtId="0">
      <sharedItems>
        <s v="PROD97"/>
        <s v="PROD74"/>
        <s v="PROD49"/>
        <s v="PROD76"/>
        <s v="PROD59"/>
        <s v="PROD15"/>
        <s v="PROD56"/>
        <s v="PROD70"/>
        <s v="PROD99"/>
        <s v="PROD33"/>
        <s v="PROD24"/>
        <s v="PROD39"/>
        <s v="PROD88"/>
        <s v="PROD34"/>
        <s v="PROD36"/>
        <s v="PROD65"/>
        <s v="PROD27"/>
        <s v="PROD60"/>
        <s v="PROD72"/>
        <s v="PROD43"/>
        <s v="PROD69"/>
        <s v="PROD12"/>
        <s v="PROD67"/>
        <s v="PROD5"/>
        <s v="PROD98"/>
        <s v="PROD77"/>
        <s v="PROD13"/>
        <s v="PROD53"/>
        <s v="PROD75"/>
        <s v="PROD79"/>
        <s v="PROD16"/>
        <s v="PROD10"/>
        <s v="PROD94"/>
        <s v="PROD26"/>
        <s v="PROD23"/>
        <s v="PROD29"/>
        <s v="PROD78"/>
        <s v="PROD30"/>
        <s v="PROD44"/>
        <s v="PROD21"/>
        <s v="PROD52"/>
        <s v="PROD89"/>
        <s v="PROD20"/>
        <s v="PROD40"/>
        <s v="PROD47"/>
        <s v="PROD31"/>
        <s v="PROD19"/>
        <s v="PROD93"/>
        <s v="PROD38"/>
        <s v="PROD45"/>
        <s v="PROD83"/>
        <s v="PROD71"/>
        <s v="PROD91"/>
        <s v="PROD17"/>
        <s v="PROD46"/>
        <s v="PROD1"/>
        <s v="PROD86"/>
        <s v="PROD50"/>
        <s v="PROD3"/>
        <s v="PROD54"/>
        <s v="PROD25"/>
        <s v="PROD80"/>
        <s v="PROD22"/>
        <s v="PROD42"/>
        <s v="PROD90"/>
        <s v="PROD85"/>
        <s v="PROD14"/>
        <s v="PROD8"/>
        <s v="PROD35"/>
        <s v="PROD51"/>
        <s v="PROD48"/>
        <s v="PROD57"/>
        <s v="PROD87"/>
        <s v="PROD66"/>
        <s v="PROD82"/>
        <s v="PROD11"/>
        <s v="PROD55"/>
        <s v="PROD28"/>
        <s v="PROD73"/>
        <s v="PROD32"/>
        <s v="PROD92"/>
        <s v="PROD63"/>
        <s v="PROD81"/>
        <s v="PROD4"/>
        <s v="PROD7"/>
        <s v="PROD62"/>
        <s v="PROD61"/>
        <s v="PROD58"/>
        <s v="PROD68"/>
        <s v="PROD41"/>
        <s v="PROD0"/>
        <s v="PROD64"/>
        <s v="PROD37"/>
        <s v="PROD9"/>
        <s v="PROD84"/>
        <s v="PROD2"/>
        <s v="PROD6"/>
        <s v="PROD18"/>
        <s v="PROD95"/>
        <s v="PROD96"/>
      </sharedItems>
    </cacheField>
    <cacheField name="Product_Category" numFmtId="0">
      <sharedItems>
        <s v="Sports"/>
        <s v="Electronics"/>
        <s v="Beauty"/>
        <s v="Home"/>
        <s v="Clothing"/>
      </sharedItems>
    </cacheField>
    <cacheField name="Product_SubCategory" numFmtId="0">
      <sharedItems>
        <s v="Team Sports"/>
        <s v="Audio"/>
        <s v="Fragrance"/>
        <s v="Computer"/>
        <s v="Haircare"/>
        <s v="Appliances"/>
        <s v="Decor"/>
        <s v="Storage"/>
        <s v="Kitchen"/>
        <s v="Outdoor"/>
        <s v="Mobile"/>
        <s v="Accessories"/>
        <s v="Tops"/>
        <s v="Fitness"/>
        <s v="Bottoms"/>
        <s v="Footwear"/>
        <s v="Lighting"/>
        <s v="Grooming"/>
        <s v="Skincare"/>
        <s v="Makeup"/>
        <s v="Equipment"/>
        <s v="Outerwear"/>
        <s v="Furniture"/>
      </sharedItems>
    </cacheField>
    <cacheField name="Brand" numFmtId="0">
      <sharedItems>
        <s v="Khan LLC"/>
        <s v="Bruce-Bowen"/>
        <s v="Sullivan and Sons"/>
        <s v="Larson Ltd"/>
        <s v="Cline-Mccarthy"/>
        <s v="Thomas LLC"/>
        <s v="Hernandez, Kennedy and Porter"/>
        <s v="Duran Group"/>
        <s v="Campbell Ltd"/>
        <s v="Weiss-Watson"/>
        <s v="Cook Ltd"/>
        <s v="Cummings and Sons"/>
        <s v="Olsen-Daniels"/>
        <s v="Lucero LLC"/>
        <s v="Smith-Mills"/>
        <s v="Montgomery, Benton and Miller"/>
        <s v="Khan, Jones and Paul"/>
        <s v="Gibson, Green and Lopez"/>
        <s v="Davis PLC"/>
        <s v="Robinson Inc"/>
        <s v="Fitzpatrick Ltd"/>
        <s v="Rice LLC"/>
        <s v="Flores-Davis"/>
        <s v="Baldwin, Garza and Gonzalez"/>
        <s v="Flores-King"/>
        <s v="White, Reeves and Woods"/>
        <s v="Dawson-Perkins"/>
        <s v="Hamilton, Woods and Walker"/>
        <s v="Poole PLC"/>
        <s v="Ramirez-Hanson"/>
        <s v="Erickson-Green"/>
        <s v="Hamilton Group"/>
        <s v="Hoffman-Williams"/>
        <s v="Reed-Schmidt"/>
        <s v="Moon, Mora and Santos"/>
        <s v="Hoffman Group"/>
        <s v="Hernandez Inc"/>
        <s v="Stevens, Fernandez and Martin"/>
        <s v="Cox Inc"/>
        <s v="Gardner-Montes"/>
        <s v="Harris Inc"/>
        <s v="Taylor-Elliott"/>
        <s v="Soto-Ellis"/>
        <s v="Taylor-Hart"/>
        <s v="Cook Inc"/>
        <s v="Nolan-Snow"/>
        <s v="May-Reese"/>
        <s v="Martin LLC"/>
        <s v="Sims-Smith"/>
        <s v="Bridges, Banks and Cummings"/>
        <s v="Butler Group"/>
        <s v="Hopkins Ltd"/>
        <s v="Smith-Charles"/>
        <s v="Ford, Murphy and Wilson"/>
        <s v="Kelly, Smith and Perez"/>
        <s v="Terry-Moore"/>
        <s v="Taylor, Dodson and Johnston"/>
        <s v="Smith-King"/>
        <s v="Pineda Ltd"/>
        <s v="Thompson-French"/>
        <s v="Brown and Sons"/>
        <s v="Allison Ltd"/>
        <s v="Flores, Pineda and Rodriguez"/>
        <s v="Holmes LLC"/>
        <s v="Sharp, Taylor and Rodriguez"/>
        <s v="Richardson-Carrillo"/>
        <s v="Luna, Anderson and Bowman"/>
        <s v="Perez-Johnston"/>
        <s v="Jones LLC"/>
        <s v="Bautista, Green and Hale"/>
        <s v="Byrd, Stewart and Valdez"/>
        <s v="Atkinson, Camacho and Oliver"/>
        <s v="Aguilar, Horton and Lewis"/>
        <s v="Torres, Spencer and Potter"/>
        <s v="Reese-Watson"/>
        <s v="Gibson, Hobbs and Weaver"/>
        <s v="Hatfield, Baird and Torres"/>
        <s v="Burns-Hansen"/>
        <s v="French Ltd"/>
        <s v="Griffin Ltd"/>
        <s v="Green, Powell and Palmer"/>
        <s v="Anderson-Riley"/>
        <s v="Robinson-Brown"/>
        <s v="Gonzales-Davis"/>
        <s v="Harrell LLC"/>
        <s v="Murray, Gould and Ware"/>
        <s v="Lopez LLC"/>
        <s v="Shepherd-Gould"/>
        <s v="Wolfe, Ross and Hester"/>
        <s v="Carroll, Long and Mendoza"/>
        <s v="Hunt Inc"/>
        <s v="Zhang Inc"/>
        <s v="Hogan-Lee"/>
        <s v="Hill PLC"/>
        <s v="Collins-Stephenson"/>
        <s v="Sims Inc"/>
        <s v="Davidson PLC"/>
        <s v="Guerra-Hendrix"/>
        <s v="Wilson Group"/>
        <s v="Phillips and Sons"/>
      </sharedItems>
    </cacheField>
    <cacheField name="Store_ID" numFmtId="0">
      <sharedItems>
        <s v="STORE3"/>
        <s v="STORE17"/>
        <s v="STORE8"/>
        <s v="STORE5"/>
        <s v="STORE7"/>
        <s v="STORE4"/>
        <s v="STORE0"/>
        <s v="STORE14"/>
        <s v="STORE1"/>
        <s v="STORE16"/>
        <s v="STORE15"/>
        <s v="STORE9"/>
        <s v="STORE19"/>
        <s v="STORE13"/>
        <s v="STORE18"/>
        <s v="STORE10"/>
        <s v="STORE6"/>
        <s v="STORE2"/>
        <s v="STORE12"/>
        <s v="STORE11"/>
      </sharedItems>
    </cacheField>
    <cacheField name="Store_Name" numFmtId="0">
      <sharedItems>
        <s v="Johnson-Wright"/>
        <s v="Holloway Ltd"/>
        <s v="Bean, Jones and Park"/>
        <s v="Gray Ltd"/>
        <s v="Martinez-Mullins"/>
        <s v="Alexander Group"/>
        <s v="Rivera-Warner"/>
        <s v="Mcdonald Inc"/>
        <s v="Martinez, Adkins and Johnson"/>
        <s v="Frederick-Wright"/>
        <s v="Shelton PLC"/>
        <s v="Moore, Padilla and Butler"/>
        <s v="Mann-Austin"/>
        <s v="Gardner, Humphrey and Contreras"/>
        <s v="Guerrero-Schmitt"/>
        <s v="Hill, Wagner and Ballard"/>
        <s v="Benson-Elliott"/>
        <s v="Black-Horn"/>
        <s v="Thomas, Bridges and Harris"/>
        <s v="Aguirre-Keller"/>
      </sharedItems>
    </cacheField>
    <cacheField name="Store_Type" numFmtId="0">
      <sharedItems>
        <s v="Outlet"/>
        <s v="Flagship"/>
        <s v="Online"/>
      </sharedItems>
    </cacheField>
    <cacheField name="Quantity" numFmtId="0">
      <sharedItems containsSemiMixedTypes="0" containsString="0" containsNumber="1">
        <n v="1.0"/>
        <n v="3.0"/>
        <n v="4.0"/>
        <n v="2.0"/>
        <n v="3.0000000000000004"/>
        <n v="2.9999999999999996"/>
      </sharedItems>
    </cacheField>
    <cacheField name="Unit_Price" numFmtId="166">
      <sharedItems containsSemiMixedTypes="0" containsString="0" containsNumber="1">
        <n v="218.04"/>
        <n v="104.47"/>
        <n v="914.05"/>
        <n v="921.51"/>
        <n v="745.3"/>
        <n v="147.01"/>
        <n v="785.31"/>
        <n v="342.39"/>
        <n v="448.25"/>
        <n v="873.17"/>
        <n v="278.63"/>
        <n v="286.92"/>
        <n v="644.58"/>
        <n v="316.9"/>
        <n v="403.47"/>
        <n v="871.34"/>
        <n v="451.98"/>
        <n v="502.69"/>
        <n v="559.23"/>
        <n v="464.18"/>
        <n v="986.04"/>
        <n v="589.56"/>
        <n v="979.42"/>
        <n v="719.28"/>
        <n v="77.6"/>
        <n v="852.71"/>
        <n v="156.16"/>
        <n v="815.49"/>
        <n v="74.21"/>
        <n v="451.67"/>
        <n v="429.38"/>
        <n v="148.96"/>
        <n v="313.83"/>
        <n v="717.31"/>
        <n v="873.22"/>
        <n v="109.36"/>
        <n v="559.52"/>
        <n v="121.76"/>
        <n v="735.32"/>
        <n v="600.73"/>
        <n v="873.86"/>
        <n v="342.47"/>
        <n v="915.15"/>
        <n v="863.11"/>
        <n v="209.32"/>
        <n v="288.6"/>
        <n v="418.69"/>
        <n v="135.78"/>
        <n v="517.13"/>
        <n v="384.66"/>
        <n v="83.7"/>
        <n v="76.57"/>
        <n v="162.02110000000002"/>
        <n v="900.35"/>
        <n v="428.09"/>
        <n v="559.71"/>
        <n v="833.7"/>
        <n v="680.16"/>
        <n v="733.42"/>
        <n v="996.33"/>
        <n v="198.83"/>
        <n v="374.92"/>
        <n v="468.94"/>
        <n v="121.37"/>
        <n v="480.06"/>
        <n v="856.57"/>
        <n v="814.25"/>
        <n v="989.17"/>
        <n v="62.48"/>
        <n v="561.24"/>
        <n v="92.24"/>
        <n v="668.3"/>
        <n v="553.82"/>
        <n v="556.43"/>
        <n v="184.98"/>
        <n v="700.18"/>
        <n v="686.31"/>
        <n v="687.82"/>
        <n v="900.55"/>
        <n v="341.17"/>
        <n v="442.27"/>
        <n v="363.73"/>
        <n v="601.33"/>
        <n v="34.39"/>
        <n v="773.57"/>
        <n v="127.1"/>
        <n v="899.58"/>
        <n v="964.39"/>
        <n v="217.83"/>
        <n v="187.71"/>
        <n v="350.12"/>
        <n v="102.19"/>
        <n v="696.53"/>
        <n v="327.52"/>
        <n v="569.36"/>
        <n v="68.29"/>
        <n v="842.9"/>
        <n v="751.94"/>
        <n v="476.28"/>
        <n v="541.99"/>
        <n v="401.5"/>
        <n v="359.56"/>
        <n v="471.88"/>
        <n v="925.19"/>
        <n v="879.63"/>
        <n v="418.23"/>
        <n v="551.72"/>
        <n v="525.61"/>
        <n v="815.3"/>
        <n v="376.46"/>
        <n v="239.83"/>
        <n v="845.71"/>
        <n v="948.69"/>
        <n v="281.97"/>
        <n v="731.01"/>
        <n v="930.85"/>
        <n v="770.77"/>
        <n v="479.63"/>
        <n v="165.0"/>
        <n v="151.51"/>
        <n v="872.93"/>
        <n v="432.4"/>
        <n v="197.76"/>
        <n v="334.6"/>
        <n v="44.35"/>
        <n v="846.31"/>
        <n v="996.48"/>
        <n v="949.19"/>
        <n v="724.97"/>
        <n v="783.25"/>
        <n v="942.38"/>
        <n v="298.35"/>
        <n v="950.04"/>
        <n v="267.19"/>
        <n v="72.63"/>
        <n v="576.52"/>
        <n v="849.36"/>
        <n v="245.85"/>
        <n v="237.68"/>
        <n v="715.85"/>
        <n v="478.85"/>
        <n v="503.95"/>
        <n v="975.48"/>
        <n v="450.12"/>
        <n v="237.24"/>
        <n v="536.84"/>
        <n v="584.41"/>
        <n v="653.87"/>
        <n v="652.03"/>
        <n v="513.36"/>
        <n v="355.64"/>
        <n v="535.4"/>
        <n v="108.74"/>
        <n v="591.98"/>
        <n v="345.06"/>
        <n v="986.41"/>
        <n v="921.52"/>
        <n v="83.1"/>
        <n v="60.98"/>
        <n v="122.23"/>
        <n v="623.38"/>
        <n v="479.58"/>
        <n v="369.32"/>
        <n v="488.31"/>
        <n v="164.04"/>
        <n v="707.95"/>
        <n v="714.47"/>
        <n v="422.09"/>
        <n v="998.19"/>
        <n v="343.42"/>
        <n v="152.17"/>
        <n v="325.08"/>
        <n v="827.92"/>
        <n v="593.47"/>
        <n v="756.28"/>
        <n v="707.65"/>
        <n v="857.35"/>
        <n v="79.0"/>
        <n v="638.91"/>
        <n v="522.17"/>
        <n v="954.29"/>
        <n v="53.92"/>
        <n v="741.88"/>
        <n v="547.09"/>
        <n v="789.35"/>
        <n v="476.78"/>
        <n v="504.26"/>
        <n v="549.33"/>
        <n v="620.22"/>
        <n v="580.76"/>
        <n v="444.55"/>
        <n v="804.9"/>
        <n v="361.65"/>
        <n v="271.76"/>
        <n v="958.15"/>
        <n v="889.19"/>
        <n v="689.67"/>
        <n v="541.24"/>
        <n v="454.71"/>
        <n v="397.63"/>
        <n v="748.56"/>
        <n v="885.72"/>
        <n v="408.07"/>
        <n v="597.07"/>
        <n v="723.47"/>
        <n v="479.93"/>
        <n v="362.81"/>
        <n v="127.11"/>
        <n v="931.26"/>
        <n v="620.81"/>
        <n v="823.26"/>
        <n v="681.01"/>
        <n v="119.83"/>
        <n v="575.66"/>
        <n v="775.84"/>
        <n v="318.43"/>
        <n v="141.6"/>
        <n v="332.82"/>
        <n v="640.97"/>
        <n v="75.37"/>
        <n v="434.55"/>
        <n v="652.28"/>
        <n v="207.8"/>
        <n v="385.5"/>
        <n v="548.19"/>
        <n v="927.6"/>
        <n v="585.04"/>
        <n v="999.89"/>
        <n v="848.98"/>
        <n v="769.56"/>
        <n v="449.88"/>
        <n v="383.74"/>
        <n v="794.97"/>
        <n v="989.63"/>
        <n v="447.16"/>
        <n v="946.9"/>
        <n v="469.68"/>
        <n v="320.64"/>
        <n v="594.44"/>
        <n v="91.7"/>
        <n v="741.33"/>
        <n v="922.78"/>
        <n v="394.35"/>
        <n v="703.95"/>
        <n v="452.67"/>
        <n v="377.3"/>
        <n v="130.48"/>
        <n v="809.45"/>
        <n v="499.12"/>
        <n v="894.58"/>
        <n v="578.39"/>
        <n v="982.45"/>
        <n v="549.52"/>
        <n v="239.92"/>
        <n v="878.05"/>
        <n v="546.96"/>
        <n v="71.77"/>
        <n v="679.86"/>
        <n v="222.94"/>
        <n v="355.3"/>
        <n v="611.3"/>
        <n v="849.21"/>
        <n v="553.12"/>
        <n v="903.08"/>
        <n v="640.23"/>
        <n v="518.0"/>
        <n v="779.25"/>
        <n v="467.75"/>
        <n v="111.79"/>
        <n v="747.01"/>
        <n v="461.83"/>
        <n v="105.15"/>
        <n v="610.24"/>
        <n v="872.12"/>
        <n v="406.79"/>
        <n v="606.01"/>
        <n v="322.58"/>
        <n v="463.17"/>
        <n v="285.82"/>
        <n v="995.38"/>
        <n v="329.31"/>
        <n v="64.2"/>
        <n v="697.13"/>
        <n v="134.3"/>
        <n v="520.93"/>
        <n v="807.95"/>
        <n v="766.03"/>
        <n v="545.1"/>
        <n v="203.61"/>
        <n v="493.8"/>
        <n v="640.55"/>
        <n v="702.53"/>
        <n v="139.94"/>
        <n v="230.85"/>
        <n v="626.35"/>
        <n v="108.55"/>
        <n v="353.67"/>
        <n v="61.98"/>
        <n v="873.1"/>
        <n v="889.47"/>
        <n v="803.76"/>
        <n v="865.14"/>
        <n v="916.49"/>
        <n v="781.39"/>
        <n v="619.74"/>
        <n v="837.76"/>
        <n v="135.94"/>
        <n v="396.53"/>
        <n v="722.45"/>
        <n v="138.41"/>
        <n v="741.51"/>
        <n v="588.9"/>
        <n v="88.92"/>
        <n v="299.13"/>
        <n v="548.3"/>
        <n v="977.55"/>
        <n v="459.42"/>
        <n v="123.19"/>
        <n v="222.95"/>
        <n v="601.93"/>
        <n v="564.1"/>
        <n v="516.62"/>
        <n v="934.75"/>
        <n v="548.44"/>
        <n v="361.11"/>
        <n v="610.37"/>
        <n v="272.2"/>
        <n v="573.1"/>
        <n v="24.72"/>
        <n v="268.89"/>
        <n v="78.5"/>
        <n v="399.42"/>
        <n v="455.82"/>
        <n v="613.23"/>
        <n v="971.9"/>
        <n v="884.92"/>
        <n v="125.0"/>
        <n v="188.25"/>
        <n v="344.12"/>
        <n v="997.95"/>
        <n v="121.64"/>
        <n v="692.72"/>
        <n v="794.59"/>
        <n v="907.95"/>
        <n v="660.81"/>
        <n v="564.94"/>
        <n v="280.37"/>
        <n v="85.23"/>
        <n v="563.3"/>
        <n v="827.81"/>
        <n v="877.71"/>
        <n v="488.56"/>
        <n v="175.91"/>
        <n v="289.66"/>
        <n v="899.27"/>
        <n v="691.38"/>
        <n v="158.72"/>
        <n v="537.15"/>
        <n v="771.7"/>
        <n v="677.25"/>
        <n v="645.48"/>
        <n v="934.0"/>
        <n v="669.53"/>
        <n v="213.69"/>
        <n v="99.1"/>
        <n v="628.98"/>
        <n v="944.64"/>
        <n v="121.7"/>
        <n v="269.49"/>
        <n v="678.2"/>
        <n v="752.45"/>
        <n v="209.66"/>
        <n v="739.95"/>
        <n v="496.19"/>
        <n v="306.36"/>
        <n v="693.16"/>
        <n v="995.52"/>
        <n v="241.32"/>
        <n v="636.03"/>
        <n v="603.31"/>
        <n v="437.96"/>
        <n v="56.91"/>
        <n v="141.79"/>
        <n v="355.14"/>
        <n v="960.38"/>
        <n v="847.21"/>
        <n v="773.81"/>
        <n v="664.71"/>
        <n v="482.06"/>
        <n v="995.55"/>
        <n v="153.84"/>
        <n v="362.11"/>
        <n v="112.26"/>
        <n v="962.81"/>
        <n v="276.23"/>
        <n v="991.37"/>
        <n v="977.47"/>
        <n v="308.7"/>
        <n v="733.87"/>
        <n v="22.47"/>
        <n v="651.36"/>
        <n v="753.39"/>
        <n v="849.17"/>
        <n v="585.45"/>
        <n v="745.15"/>
        <n v="848.69"/>
        <n v="247.67"/>
        <n v="220.51"/>
        <n v="370.63"/>
        <n v="349.84"/>
        <n v="770.87"/>
        <n v="507.33"/>
        <n v="87.78"/>
        <n v="772.24"/>
        <n v="108.27"/>
        <n v="839.24"/>
        <n v="466.27"/>
        <n v="969.83"/>
        <n v="782.11"/>
        <n v="74.63"/>
        <n v="522.78"/>
        <n v="206.45"/>
        <n v="815.53"/>
        <n v="823.61"/>
        <n v="209.96"/>
        <n v="897.93"/>
        <n v="925.95"/>
        <n v="573.09"/>
        <n v="149.83"/>
        <n v="287.71"/>
        <n v="849.8"/>
        <n v="482.58"/>
        <n v="64.7"/>
        <n v="589.83"/>
        <n v="758.49"/>
        <n v="747.56"/>
        <n v="551.22"/>
        <n v="527.06"/>
        <n v="875.41"/>
        <n v="226.43"/>
        <n v="285.39"/>
        <n v="298.01"/>
        <n v="753.49"/>
        <n v="130.39"/>
        <n v="164.02"/>
        <n v="527.51"/>
        <n v="628.18"/>
        <n v="862.31"/>
        <n v="541.39"/>
        <n v="761.8"/>
        <n v="829.36"/>
        <n v="425.06"/>
        <n v="911.14"/>
        <n v="811.96"/>
        <n v="780.05"/>
        <n v="315.95"/>
        <n v="810.17"/>
        <n v="505.01"/>
        <n v="736.75"/>
        <n v="700.31"/>
        <n v="202.46"/>
        <n v="291.84"/>
        <n v="261.48"/>
        <n v="850.83"/>
        <n v="83.83"/>
        <n v="649.95"/>
        <n v="934.96"/>
        <n v="880.89"/>
        <n v="610.6"/>
        <n v="514.19"/>
        <n v="546.2"/>
        <n v="416.01"/>
        <n v="30.94"/>
        <n v="666.39"/>
        <n v="145.26"/>
        <n v="940.77"/>
        <n v="708.88"/>
        <n v="790.73"/>
        <n v="635.13"/>
        <n v="744.88"/>
        <n v="205.34"/>
        <n v="756.8"/>
        <n v="771.73"/>
        <n v="440.19"/>
        <n v="409.0"/>
        <n v="134.58"/>
        <n v="284.44"/>
        <n v="922.69"/>
        <n v="992.55"/>
        <n v="170.43"/>
        <n v="480.51"/>
        <n v="955.66"/>
        <n v="488.02"/>
        <n v="917.17"/>
        <n v="406.46"/>
        <n v="264.39"/>
        <n v="414.97"/>
        <n v="583.51"/>
        <n v="659.27"/>
        <n v="106.66"/>
        <n v="168.55"/>
        <n v="230.53"/>
        <n v="355.41"/>
        <n v="843.44"/>
        <n v="301.6"/>
        <n v="21.59"/>
        <n v="284.24"/>
        <n v="191.6"/>
        <n v="616.97"/>
        <n v="125.68"/>
        <n v="307.48"/>
        <n v="505.23"/>
        <n v="853.12"/>
        <n v="191.65"/>
        <n v="169.69"/>
        <n v="145.43"/>
        <n v="828.35"/>
        <n v="268.76"/>
        <n v="370.09"/>
        <n v="679.22"/>
        <n v="780.69"/>
        <n v="42.97"/>
        <n v="854.37"/>
        <n v="409.52"/>
        <n v="407.46"/>
        <n v="728.84"/>
        <n v="467.24"/>
        <n v="57.94"/>
        <n v="540.1"/>
        <n v="816.28"/>
        <n v="727.49"/>
        <n v="817.92"/>
        <n v="358.45"/>
        <n v="972.06"/>
        <n v="791.36"/>
        <n v="839.65"/>
        <n v="245.52"/>
        <n v="787.91"/>
        <n v="709.17"/>
        <n v="533.92"/>
        <n v="878.84"/>
        <n v="442.36"/>
        <n v="763.34"/>
        <n v="178.22"/>
        <n v="90.32"/>
        <n v="370.93"/>
        <n v="352.43"/>
        <n v="562.97"/>
        <n v="522.85"/>
        <n v="714.89"/>
        <n v="137.77"/>
        <n v="862.18"/>
        <n v="833.64"/>
        <n v="543.22"/>
        <n v="691.02"/>
        <n v="338.73"/>
        <n v="366.08"/>
        <n v="539.48"/>
        <n v="499.59"/>
        <n v="330.04"/>
        <n v="813.01"/>
        <n v="204.8"/>
        <n v="728.32"/>
        <n v="836.4"/>
        <n v="780.16"/>
        <n v="354.12"/>
        <n v="282.48"/>
        <n v="740.68"/>
        <n v="600.58"/>
        <n v="345.58"/>
        <n v="974.52"/>
        <n v="282.33"/>
        <n v="158.46"/>
        <n v="778.56"/>
        <n v="280.16"/>
        <n v="649.55"/>
        <n v="994.32"/>
        <n v="64.94"/>
        <n v="507.66"/>
        <n v="968.27"/>
        <n v="510.33"/>
        <n v="156.73"/>
        <n v="53.83"/>
        <n v="34.71"/>
        <n v="829.15"/>
        <n v="481.86"/>
        <n v="915.17"/>
        <n v="250.95"/>
        <n v="882.84"/>
        <n v="573.37"/>
        <n v="622.72"/>
        <n v="259.74"/>
        <n v="951.09"/>
        <n v="71.71"/>
        <n v="894.93"/>
        <n v="870.18"/>
        <n v="552.72"/>
        <n v="700.43"/>
        <n v="823.03"/>
        <n v="117.37"/>
        <n v="165.37"/>
        <n v="483.06"/>
        <n v="262.05"/>
        <n v="970.89"/>
        <n v="61.11"/>
        <n v="827.88"/>
        <n v="926.85"/>
        <n v="874.59"/>
        <n v="479.11"/>
        <n v="182.91"/>
        <n v="745.51"/>
        <n v="920.61"/>
        <n v="659.03"/>
        <n v="312.91"/>
        <n v="705.64"/>
        <n v="386.41"/>
        <n v="265.89"/>
        <n v="703.16"/>
        <n v="394.5"/>
        <n v="411.25"/>
        <n v="395.45"/>
        <n v="678.98"/>
        <n v="757.71"/>
        <n v="647.86"/>
        <n v="179.64"/>
        <n v="392.65"/>
        <n v="969.55"/>
        <n v="322.94"/>
        <n v="92.83"/>
        <n v="432.29"/>
        <n v="925.78"/>
        <n v="151.47"/>
        <n v="343.05"/>
        <n v="373.06"/>
        <n v="124.98"/>
        <n v="221.49"/>
        <n v="563.32"/>
        <n v="362.93"/>
        <n v="369.22"/>
        <n v="950.83"/>
        <n v="338.79"/>
        <n v="853.32"/>
        <n v="89.78"/>
        <n v="172.04"/>
        <n v="389.2"/>
        <n v="865.96"/>
        <n v="79.95"/>
        <n v="566.5"/>
        <n v="347.95"/>
        <n v="250.83"/>
        <n v="888.05"/>
        <n v="673.02"/>
        <n v="492.62"/>
        <n v="986.93"/>
        <n v="411.68"/>
        <n v="637.56"/>
        <n v="706.87"/>
        <n v="884.48"/>
        <n v="718.23"/>
        <n v="107.44"/>
        <n v="608.97"/>
        <n v="260.46"/>
        <n v="747.03"/>
        <n v="700.88"/>
        <n v="20.09"/>
        <n v="917.64"/>
        <n v="242.08"/>
        <n v="536.68"/>
        <n v="145.18"/>
        <n v="132.77"/>
        <n v="682.11"/>
        <n v="502.95"/>
        <n v="472.08"/>
        <n v="218.11"/>
        <n v="845.58"/>
        <n v="111.28"/>
        <n v="37.21"/>
        <n v="331.73"/>
        <n v="306.71"/>
        <n v="484.92"/>
        <n v="42.04"/>
        <n v="599.48"/>
        <n v="401.42"/>
        <n v="442.54"/>
        <n v="451.41"/>
        <n v="547.21"/>
        <n v="979.28"/>
        <n v="263.59"/>
        <n v="692.75"/>
        <n v="142.83"/>
        <n v="419.25"/>
        <n v="800.84"/>
        <n v="301.24"/>
        <n v="701.49"/>
        <n v="413.48"/>
        <n v="167.83"/>
        <n v="669.12"/>
        <n v="346.77"/>
        <n v="648.33"/>
        <n v="254.94"/>
        <n v="445.5"/>
        <n v="900.94"/>
        <n v="262.69"/>
        <n v="212.72"/>
        <n v="757.9"/>
        <n v="846.04"/>
        <n v="179.7"/>
        <n v="681.08"/>
        <n v="723.44"/>
        <n v="471.89"/>
        <n v="613.18"/>
        <n v="651.31"/>
        <n v="635.14"/>
        <n v="912.61"/>
        <n v="79.77"/>
        <n v="603.52"/>
        <n v="453.12"/>
        <n v="974.35"/>
        <n v="52.35"/>
        <n v="681.58"/>
        <n v="71.23"/>
        <n v="31.36"/>
        <n v="555.55"/>
        <n v="805.99"/>
        <n v="506.55"/>
        <n v="28.69"/>
        <n v="106.07"/>
        <n v="289.77"/>
        <n v="354.26"/>
        <n v="522.72"/>
        <n v="966.02"/>
        <n v="498.61"/>
        <n v="758.27"/>
        <n v="371.03"/>
        <n v="230.32"/>
        <n v="985.43"/>
        <n v="492.5"/>
        <n v="618.83"/>
        <n v="81.16"/>
        <n v="431.69"/>
        <n v="438.65"/>
        <n v="339.41"/>
        <n v="848.47"/>
        <n v="664.87"/>
        <n v="412.11"/>
        <n v="126.09"/>
        <n v="602.39"/>
        <n v="447.69"/>
        <n v="35.16"/>
        <n v="838.59"/>
        <n v="867.94"/>
        <n v="623.88"/>
        <n v="567.95"/>
        <n v="671.69"/>
        <n v="257.96"/>
        <n v="281.48"/>
        <n v="202.13"/>
        <n v="370.66"/>
        <n v="731.53"/>
        <n v="468.25"/>
        <n v="928.72"/>
        <n v="217.22"/>
        <n v="387.99"/>
        <n v="186.24"/>
        <n v="609.06"/>
        <n v="827.91"/>
        <n v="303.79"/>
        <n v="365.91"/>
        <n v="852.72"/>
        <n v="768.25"/>
        <n v="318.62"/>
        <n v="402.11"/>
        <n v="269.94"/>
        <n v="909.25"/>
        <n v="229.81"/>
        <n v="413.74"/>
        <n v="79.75"/>
        <n v="95.06"/>
        <n v="107.08"/>
        <n v="873.18"/>
        <n v="914.75"/>
        <n v="457.33"/>
        <n v="761.88"/>
        <n v="122.87"/>
        <n v="753.0"/>
        <n v="788.05"/>
        <n v="807.1"/>
        <n v="443.09"/>
        <n v="512.16"/>
        <n v="602.55"/>
        <n v="846.19"/>
        <n v="506.73"/>
        <n v="408.66"/>
        <n v="170.48"/>
        <n v="423.48"/>
        <n v="23.57"/>
        <n v="953.26"/>
        <n v="405.13"/>
        <n v="333.83"/>
        <n v="727.18"/>
        <n v="516.02"/>
        <n v="705.61"/>
        <n v="654.47"/>
        <n v="315.27"/>
        <n v="974.47"/>
        <n v="803.3"/>
        <n v="863.87"/>
        <n v="450.11"/>
        <n v="289.82"/>
        <n v="250.64"/>
        <n v="373.49"/>
        <n v="348.91"/>
        <n v="212.96"/>
        <n v="698.94"/>
        <n v="719.94"/>
        <n v="278.16"/>
        <n v="678.9"/>
        <n v="94.13"/>
        <n v="415.02"/>
        <n v="780.07"/>
        <n v="184.57"/>
        <n v="277.58"/>
        <n v="36.8"/>
        <n v="539.37"/>
        <n v="27.83"/>
        <n v="698.72"/>
        <n v="528.23"/>
        <n v="780.9"/>
        <n v="977.97"/>
        <n v="354.65"/>
        <n v="671.62"/>
        <n v="867.32"/>
        <n v="240.27"/>
        <n v="619.12"/>
        <n v="693.42"/>
        <n v="751.63"/>
        <n v="108.14"/>
        <n v="964.11"/>
        <n v="346.2"/>
        <n v="791.75"/>
        <n v="529.84"/>
        <n v="582.57"/>
        <n v="219.81"/>
        <n v="883.31"/>
        <n v="329.06"/>
        <n v="935.78"/>
        <n v="597.8"/>
        <n v="266.98"/>
        <n v="360.18"/>
        <n v="247.41"/>
        <n v="674.66"/>
        <n v="913.98"/>
        <n v="370.5"/>
        <n v="735.1"/>
        <n v="448.55"/>
        <n v="904.96"/>
        <n v="408.72"/>
        <n v="770.65"/>
        <n v="649.22"/>
        <n v="379.78"/>
        <n v="924.15"/>
        <n v="144.67"/>
        <n v="667.17"/>
        <n v="984.6"/>
        <n v="139.29"/>
        <n v="459.57"/>
        <n v="517.82"/>
        <n v="282.45"/>
        <n v="386.46"/>
        <n v="270.45"/>
        <n v="762.94"/>
        <n v="409.03"/>
        <n v="891.13"/>
        <n v="553.38"/>
        <n v="652.3"/>
        <n v="194.36"/>
        <n v="476.37"/>
        <n v="174.57"/>
        <n v="762.0"/>
        <n v="44.08"/>
        <n v="992.37"/>
        <n v="465.4"/>
        <n v="693.61"/>
        <n v="995.11"/>
        <n v="70.97"/>
        <n v="470.42"/>
        <n v="215.59"/>
        <n v="533.8"/>
        <n v="732.67"/>
        <n v="106.48"/>
        <n v="38.95"/>
        <n v="835.17"/>
        <n v="113.07"/>
        <n v="451.33"/>
        <n v="619.81"/>
        <n v="46.97"/>
        <n v="71.48"/>
        <n v="404.08"/>
        <n v="519.91"/>
        <n v="566.16"/>
        <n v="295.12"/>
        <n v="414.18"/>
        <n v="433.75"/>
        <n v="104.33"/>
        <n v="221.7"/>
        <n v="491.26"/>
        <n v="923.14"/>
        <n v="747.65"/>
        <n v="94.55"/>
        <n v="620.12"/>
        <n v="354.09"/>
        <n v="214.94"/>
        <n v="309.78"/>
        <n v="183.85"/>
        <n v="550.06"/>
        <n v="32.19"/>
        <n v="892.06"/>
        <n v="127.47"/>
        <n v="212.87"/>
        <n v="26.37"/>
        <n v="953.98"/>
        <n v="968.88"/>
        <n v="533.05"/>
        <n v="138.86"/>
        <n v="588.93"/>
        <n v="576.83"/>
        <n v="681.3"/>
        <n v="504.97"/>
        <n v="649.78"/>
        <n v="986.73"/>
        <n v="65.44"/>
        <n v="953.74"/>
        <n v="904.48"/>
        <n v="920.82"/>
        <n v="182.28"/>
        <n v="938.68"/>
        <n v="219.96"/>
        <n v="385.74"/>
        <n v="830.94"/>
        <n v="462.75"/>
        <n v="973.9"/>
        <n v="157.18"/>
        <n v="239.57"/>
        <n v="583.21"/>
        <n v="758.75"/>
        <n v="372.42"/>
        <n v="286.28"/>
        <n v="488.37"/>
        <n v="662.82"/>
        <n v="824.34"/>
        <n v="437.12"/>
        <n v="23.37"/>
        <n v="579.69"/>
        <n v="240.51"/>
        <n v="855.4"/>
        <n v="537.26"/>
        <n v="918.26"/>
        <n v="579.7"/>
        <n v="824.32"/>
        <n v="614.99"/>
        <n v="189.21"/>
        <n v="233.33"/>
        <n v="529.89"/>
        <n v="954.1"/>
        <n v="370.04"/>
        <n v="492.71"/>
        <n v="853.26"/>
        <n v="402.47"/>
        <n v="528.3"/>
        <n v="599.85"/>
        <n v="61.42"/>
        <n v="466.42"/>
        <n v="540.69"/>
        <n v="677.46"/>
        <n v="614.63"/>
        <n v="649.52"/>
        <n v="943.93"/>
        <n v="538.73"/>
        <n v="853.93"/>
        <n v="465.42"/>
        <n v="880.26"/>
        <n v="461.02"/>
        <n v="531.99"/>
        <n v="274.09"/>
        <n v="66.14"/>
        <n v="955.82"/>
        <n v="904.92"/>
        <n v="490.02"/>
        <n v="957.54"/>
        <n v="314.4"/>
        <n v="480.11"/>
        <n v="826.55"/>
        <n v="530.17"/>
        <n v="336.17"/>
        <n v="22.51"/>
        <n v="909.51"/>
        <n v="593.84"/>
        <n v="909.11"/>
        <n v="996.85"/>
        <n v="522.69"/>
        <n v="261.05"/>
        <n v="644.73"/>
        <n v="541.52"/>
        <n v="395.18"/>
        <n v="56.37"/>
        <n v="202.59"/>
        <n v="358.36"/>
        <n v="85.62"/>
        <n v="929.26"/>
        <n v="92.64"/>
        <n v="139.05"/>
        <n v="155.87"/>
        <n v="115.42"/>
        <n v="593.62"/>
        <n v="825.04"/>
        <n v="963.76"/>
        <n v="238.24"/>
        <n v="756.63"/>
        <n v="159.76"/>
        <n v="329.94"/>
        <n v="234.06"/>
        <n v="773.75"/>
        <n v="73.88"/>
        <n v="859.3"/>
        <n v="762.43"/>
        <n v="328.51"/>
        <n v="34.51"/>
        <n v="663.73"/>
        <n v="409.41"/>
        <n v="461.03"/>
        <n v="760.14"/>
        <n v="688.76"/>
        <n v="257.78"/>
        <n v="314.29"/>
        <n v="336.09"/>
        <n v="202.07"/>
        <n v="485.25"/>
        <n v="552.38"/>
        <n v="377.26"/>
        <n v="189.07"/>
        <n v="272.27"/>
        <n v="209.39"/>
        <n v="813.87"/>
        <n v="143.7"/>
        <n v="837.34"/>
        <n v="151.66"/>
        <n v="961.4"/>
        <n v="475.98"/>
        <n v="132.89"/>
        <n v="471.31"/>
        <n v="720.32"/>
        <n v="99.92"/>
        <n v="900.63"/>
        <n v="681.72"/>
        <n v="838.22"/>
        <n v="816.22"/>
        <n v="654.12"/>
        <n v="528.22"/>
        <n v="36.72"/>
        <n v="705.97"/>
        <n v="994.29"/>
        <n v="909.04"/>
        <n v="164.73"/>
        <n v="606.35"/>
        <n v="904.19"/>
        <n v="694.61"/>
        <n v="753.83"/>
        <n v="66.22"/>
        <n v="891.8"/>
        <n v="255.48"/>
        <n v="604.87"/>
        <n v="623.82"/>
        <n v="575.24"/>
        <n v="769.4"/>
        <n v="227.28"/>
        <n v="127.58"/>
        <n v="793.21"/>
        <n v="435.61"/>
        <n v="850.06"/>
        <n v="753.92"/>
        <n v="408.99"/>
        <n v="404.5"/>
        <n v="717.81"/>
        <n v="204.77"/>
        <n v="106.23"/>
        <n v="769.48"/>
        <n v="714.21"/>
        <n v="632.24"/>
        <n v="845.27"/>
        <n v="575.94"/>
        <n v="907.97"/>
        <n v="99.35"/>
        <n v="374.42"/>
        <n v="248.43"/>
        <n v="784.46"/>
        <n v="70.88"/>
        <n v="324.29"/>
        <n v="243.92"/>
        <n v="664.35"/>
        <n v="218.07"/>
        <n v="921.83"/>
        <n v="326.2"/>
        <n v="244.25"/>
        <n v="808.87"/>
        <n v="826.15"/>
        <n v="631.2"/>
        <n v="937.01"/>
        <n v="644.0"/>
        <n v="629.58"/>
        <n v="121.52"/>
        <n v="549.83"/>
        <n v="278.38"/>
        <n v="723.66"/>
        <n v="724.74"/>
        <n v="961.84"/>
        <n v="21.12"/>
        <n v="819.93"/>
        <n v="700.95"/>
        <n v="456.38"/>
        <n v="291.05"/>
        <n v="463.52"/>
        <n v="241.64"/>
        <n v="47.86"/>
        <n v="805.07"/>
        <n v="848.48"/>
        <n v="568.95"/>
        <n v="269.84"/>
        <n v="267.36"/>
        <n v="438.41"/>
        <n v="86.72"/>
        <n v="630.21"/>
        <n v="180.84"/>
        <n v="453.41"/>
        <n v="629.09"/>
        <n v="257.45"/>
        <n v="696.61"/>
        <n v="143.79"/>
        <n v="460.93"/>
        <n v="67.55"/>
        <n v="803.31"/>
        <n v="254.71"/>
        <n v="594.89"/>
        <n v="844.31"/>
        <n v="101.33"/>
        <n v="922.56"/>
        <n v="867.19"/>
        <n v="816.87"/>
        <n v="258.06"/>
        <n v="574.58"/>
        <n v="472.18"/>
        <n v="20.47"/>
        <n v="235.41"/>
        <n v="744.9"/>
        <n v="382.2"/>
        <n v="269.25"/>
        <n v="723.75"/>
        <n v="58.92"/>
        <n v="913.08"/>
        <n v="791.83"/>
        <n v="74.29"/>
        <n v="961.68"/>
        <n v="90.72"/>
        <n v="458.69"/>
        <n v="168.29"/>
        <n v="391.77"/>
        <n v="424.83"/>
        <n v="499.46"/>
        <n v="698.34"/>
        <n v="805.08"/>
        <n v="934.79"/>
        <n v="424.54"/>
        <n v="235.44"/>
        <n v="620.71"/>
        <n v="851.77"/>
        <n v="876.01"/>
        <n v="717.21"/>
        <n v="871.43"/>
        <n v="514.65"/>
        <n v="198.76"/>
        <n v="975.72"/>
        <n v="86.03"/>
        <n v="705.12"/>
        <n v="99.77"/>
        <n v="166.26"/>
        <n v="429.25"/>
        <n v="540.48"/>
        <n v="579.52"/>
        <n v="477.52"/>
        <n v="242.58"/>
        <n v="519.3"/>
        <n v="845.67"/>
        <n v="750.26"/>
        <n v="294.38"/>
        <n v="583.52"/>
        <n v="635.22"/>
        <n v="743.55"/>
        <n v="530.45"/>
        <n v="972.4"/>
        <n v="197.93"/>
        <n v="565.51"/>
        <n v="983.38"/>
        <n v="955.06"/>
        <n v="597.46"/>
        <n v="581.09"/>
        <n v="153.95"/>
        <n v="271.04"/>
        <n v="328.27"/>
        <n v="884.71"/>
        <n v="41.39"/>
        <n v="64.06"/>
        <n v="152.25"/>
        <n v="889.04"/>
        <n v="145.25"/>
        <n v="898.45"/>
        <n v="642.05"/>
        <n v="450.83"/>
        <n v="441.03"/>
        <n v="377.69"/>
        <n v="218.01"/>
        <n v="682.7"/>
        <n v="726.97"/>
        <n v="107.97"/>
        <n v="38.88"/>
        <n v="484.39"/>
        <n v="949.3"/>
        <n v="664.75"/>
        <n v="190.04"/>
        <n v="754.02"/>
        <n v="402.3"/>
        <n v="729.05"/>
        <n v="822.6"/>
        <n v="327.25"/>
        <n v="930.38"/>
        <n v="437.84"/>
        <n v="126.02"/>
        <n v="860.84"/>
        <n v="161.8"/>
        <n v="347.82"/>
        <n v="416.44"/>
        <n v="147.96"/>
        <n v="550.26"/>
        <n v="938.21"/>
        <n v="517.98"/>
        <n v="98.27"/>
        <n v="875.2"/>
        <n v="227.35"/>
        <n v="842.46"/>
        <n v="120.67"/>
        <n v="176.13"/>
        <n v="592.68"/>
        <n v="662.43"/>
        <n v="518.35"/>
        <n v="85.58"/>
        <n v="800.0"/>
        <n v="118.25"/>
        <n v="223.25"/>
        <n v="918.76"/>
        <n v="905.26"/>
        <n v="295.4"/>
        <n v="252.18"/>
        <n v="792.1"/>
        <n v="883.36"/>
        <n v="305.95"/>
        <n v="742.45"/>
        <n v="336.1"/>
        <n v="310.36"/>
        <n v="992.81"/>
        <n v="257.11"/>
        <n v="816.29"/>
        <n v="755.82"/>
        <n v="449.6"/>
        <n v="779.29"/>
        <n v="748.75"/>
        <n v="121.67"/>
        <n v="225.14"/>
        <n v="654.18"/>
        <n v="504.98"/>
        <n v="623.2"/>
        <n v="530.54"/>
        <n v="279.45"/>
        <n v="906.99"/>
        <n v="408.76"/>
        <n v="117.34"/>
        <n v="690.27"/>
        <n v="377.18"/>
        <n v="70.52"/>
        <n v="40.25"/>
        <n v="539.44"/>
        <n v="543.49"/>
        <n v="892.46"/>
        <n v="853.41"/>
        <n v="162.14"/>
        <n v="893.14"/>
        <n v="349.07"/>
        <n v="747.9"/>
        <n v="438.92"/>
        <n v="665.38"/>
        <n v="146.49"/>
        <n v="235.39"/>
        <n v="38.07"/>
        <n v="511.7"/>
        <n v="488.72"/>
        <n v="520.45"/>
        <n v="340.9"/>
        <n v="653.59"/>
        <n v="179.77"/>
        <n v="943.8"/>
        <n v="985.0"/>
        <n v="216.81"/>
        <n v="950.21"/>
        <n v="271.4"/>
        <n v="708.19"/>
        <n v="477.05"/>
        <n v="627.29"/>
        <n v="206.84"/>
        <n v="629.05"/>
        <n v="529.04"/>
        <n v="350.67"/>
        <n v="128.93"/>
        <n v="384.92"/>
        <n v="120.77"/>
        <n v="661.39"/>
        <n v="195.24"/>
        <n v="177.4"/>
        <n v="862.67"/>
        <n v="55.04"/>
        <n v="905.47"/>
        <n v="217.13"/>
        <n v="580.45"/>
        <n v="892.88"/>
        <n v="356.28"/>
        <n v="806.99"/>
        <n v="684.22"/>
        <n v="721.94"/>
        <n v="760.38"/>
        <n v="612.53"/>
        <n v="841.37"/>
        <n v="636.51"/>
        <n v="732.37"/>
        <n v="183.44"/>
        <n v="898.58"/>
        <n v="152.41"/>
        <n v="972.58"/>
        <n v="136.4"/>
        <n v="509.63"/>
        <n v="360.28"/>
        <n v="882.05"/>
        <n v="141.54"/>
        <n v="83.5"/>
        <n v="629.73"/>
        <n v="159.93"/>
        <n v="459.89"/>
        <n v="885.57"/>
        <n v="789.05"/>
        <n v="570.52"/>
        <n v="310.79"/>
        <n v="255.67"/>
        <n v="270.66"/>
        <n v="373.35"/>
        <n v="23.58"/>
        <n v="185.67"/>
        <n v="928.74"/>
        <n v="923.38"/>
        <n v="409.26"/>
        <n v="608.46"/>
        <n v="150.48"/>
        <n v="207.41"/>
        <n v="56.59"/>
        <n v="995.4"/>
        <n v="591.33"/>
        <n v="204.89"/>
        <n v="546.41"/>
        <n v="455.49"/>
        <n v="700.27"/>
        <n v="160.21"/>
        <n v="713.63"/>
        <n v="224.69"/>
        <n v="740.57"/>
        <n v="250.14"/>
        <n v="34.97"/>
        <n v="653.91"/>
        <n v="997.87"/>
        <n v="174.27"/>
        <n v="847.44"/>
        <n v="493.45"/>
        <n v="111.66"/>
        <n v="413.65"/>
        <n v="317.15"/>
        <n v="642.94"/>
        <n v="559.59"/>
        <n v="758.54"/>
        <n v="643.96"/>
        <n v="882.73"/>
        <n v="600.03"/>
        <n v="628.83"/>
        <n v="113.87"/>
        <n v="282.07"/>
        <n v="676.77"/>
        <n v="362.7"/>
        <n v="908.5"/>
        <n v="795.37"/>
        <n v="326.85"/>
        <n v="169.43"/>
        <n v="254.47"/>
        <n v="627.73"/>
        <n v="511.43"/>
        <n v="194.67"/>
        <n v="54.51"/>
        <n v="964.0"/>
        <n v="170.12"/>
        <n v="664.5"/>
        <n v="557.51"/>
        <n v="410.0"/>
        <n v="879.93"/>
        <n v="350.58"/>
        <n v="348.58"/>
        <n v="247.66"/>
        <n v="836.27"/>
        <n v="696.74"/>
        <n v="822.59"/>
        <n v="462.23"/>
        <n v="361.09"/>
        <n v="59.37"/>
        <n v="765.21"/>
        <n v="303.56"/>
        <n v="640.93"/>
        <n v="611.25"/>
        <n v="209.93"/>
        <n v="846.18"/>
        <n v="424.53"/>
        <n v="450.42"/>
        <n v="896.91"/>
        <n v="679.38"/>
        <n v="483.63"/>
        <n v="158.27"/>
        <n v="601.5"/>
        <n v="46.39"/>
        <n v="892.28"/>
        <n v="164.23"/>
        <n v="484.23"/>
        <n v="341.51"/>
        <n v="758.87"/>
        <n v="560.52"/>
        <n v="977.18"/>
        <n v="761.35"/>
        <n v="947.56"/>
        <n v="975.47"/>
        <n v="769.06"/>
        <n v="824.75"/>
        <n v="821.35"/>
        <n v="120.57"/>
        <n v="122.27"/>
        <n v="182.89"/>
        <n v="695.26"/>
        <n v="408.8"/>
        <n v="512.15"/>
        <n v="42.51"/>
        <n v="582.1"/>
        <n v="461.52"/>
        <n v="558.42"/>
        <n v="700.98"/>
        <n v="227.97"/>
        <n v="278.71"/>
        <n v="916.12"/>
        <n v="228.98"/>
        <n v="904.82"/>
        <n v="588.61"/>
        <n v="695.97"/>
        <n v="181.42"/>
        <n v="439.55"/>
        <n v="471.27"/>
        <n v="758.89"/>
        <n v="918.1"/>
        <n v="861.5"/>
        <n v="588.3"/>
        <n v="917.26"/>
        <n v="96.78"/>
        <n v="199.41"/>
        <n v="687.91"/>
        <n v="769.62"/>
        <n v="492.05"/>
        <n v="428.55"/>
        <n v="316.18"/>
        <n v="162.17"/>
        <n v="698.14"/>
        <n v="478.08"/>
        <n v="958.64"/>
        <n v="581.19"/>
        <n v="736.54"/>
        <n v="524.0"/>
        <n v="566.09"/>
        <n v="251.99"/>
        <n v="259.2"/>
        <n v="935.66"/>
        <n v="480.75"/>
        <n v="457.83"/>
        <n v="994.63"/>
        <n v="65.57"/>
        <n v="622.98"/>
        <n v="170.68"/>
        <n v="797.83"/>
        <n v="372.75"/>
        <n v="994.18"/>
        <n v="136.12"/>
        <n v="634.45"/>
        <n v="179.62"/>
        <n v="558.83"/>
        <n v="859.74"/>
        <n v="578.47"/>
        <n v="440.48"/>
        <n v="303.67"/>
        <n v="611.21"/>
        <n v="768.08"/>
        <n v="616.82"/>
        <n v="470.34"/>
        <n v="616.36"/>
        <n v="657.24"/>
        <n v="392.45"/>
        <n v="62.03"/>
        <n v="933.73"/>
        <n v="615.31"/>
        <n v="790.38"/>
        <n v="102.85"/>
        <n v="866.78"/>
        <n v="392.84"/>
        <n v="753.1"/>
        <n v="700.91"/>
        <n v="935.98"/>
        <n v="539.9"/>
        <n v="312.81"/>
        <n v="855.96"/>
        <n v="305.0"/>
        <n v="831.15"/>
        <n v="644.97"/>
        <n v="149.56"/>
        <n v="661.77"/>
        <n v="99.67"/>
        <n v="103.66"/>
        <n v="54.4"/>
        <n v="46.66"/>
        <n v="871.2"/>
        <n v="317.11"/>
        <n v="388.34"/>
        <n v="998.2"/>
        <n v="887.38"/>
        <n v="332.97"/>
        <n v="157.91"/>
        <n v="548.15"/>
        <n v="135.13"/>
        <n v="579.26"/>
        <n v="465.63"/>
        <n v="675.61"/>
        <n v="718.99"/>
        <n v="675.65"/>
        <n v="94.26"/>
        <n v="458.58"/>
        <n v="704.49"/>
        <n v="822.32"/>
        <n v="785.41"/>
        <n v="405.8"/>
        <n v="976.83"/>
        <n v="644.15"/>
        <n v="470.55"/>
        <n v="598.82"/>
        <n v="659.17"/>
        <n v="216.02"/>
        <n v="613.47"/>
        <n v="485.17"/>
        <n v="209.7"/>
        <n v="681.47"/>
        <n v="877.21"/>
        <n v="479.77"/>
        <n v="140.72"/>
        <n v="764.25"/>
        <n v="107.8"/>
        <n v="565.37"/>
        <n v="811.45"/>
        <n v="62.25"/>
        <n v="749.78"/>
        <n v="630.28"/>
        <n v="101.84"/>
        <n v="641.45"/>
        <n v="135.87"/>
        <n v="388.35"/>
        <n v="999.08"/>
        <n v="453.19"/>
        <n v="61.31"/>
        <n v="870.13"/>
        <n v="336.51"/>
        <n v="305.71"/>
        <n v="635.39"/>
        <n v="253.87"/>
        <n v="915.81"/>
        <n v="779.5"/>
        <n v="780.57"/>
        <n v="511.35"/>
        <n v="44.07"/>
        <n v="895.92"/>
        <n v="456.32"/>
        <n v="905.5"/>
        <n v="63.19"/>
        <n v="687.66"/>
        <n v="639.06"/>
        <n v="475.15"/>
        <n v="62.38"/>
        <n v="977.02"/>
        <n v="898.81"/>
        <n v="422.13"/>
        <n v="324.56"/>
        <n v="570.38"/>
        <n v="223.73"/>
        <n v="164.93"/>
        <n v="326.66"/>
        <n v="462.93"/>
        <n v="60.26"/>
        <n v="109.5"/>
        <n v="505.83"/>
        <n v="443.15"/>
        <n v="784.26"/>
        <n v="590.31"/>
        <n v="696.13"/>
        <n v="194.39"/>
        <n v="339.7"/>
        <n v="463.16"/>
        <n v="824.91"/>
        <n v="796.89"/>
        <n v="543.93"/>
        <n v="44.65"/>
        <n v="827.39"/>
        <n v="403.2"/>
        <n v="292.31"/>
        <n v="948.33"/>
        <n v="702.27"/>
        <n v="379.28"/>
        <n v="92.35"/>
        <n v="721.54"/>
        <n v="228.69"/>
        <n v="899.09"/>
        <n v="195.75"/>
        <n v="199.13"/>
        <n v="833.62"/>
        <n v="676.26"/>
        <n v="666.49"/>
        <n v="471.19"/>
        <n v="555.65"/>
        <n v="100.42"/>
        <n v="981.69"/>
        <n v="848.87"/>
        <n v="582.32"/>
        <n v="869.43"/>
        <n v="62.26"/>
        <n v="343.97"/>
        <n v="304.67"/>
        <n v="208.34"/>
        <n v="119.04"/>
        <n v="791.65"/>
        <n v="414.86"/>
        <n v="960.81"/>
        <n v="943.36"/>
        <n v="830.42"/>
        <n v="762.55"/>
        <n v="464.43"/>
        <n v="711.08"/>
        <n v="984.96"/>
        <n v="21.14"/>
        <n v="343.03"/>
        <n v="94.83"/>
        <n v="74.66"/>
        <n v="281.96"/>
        <n v="622.27"/>
        <n v="78.27"/>
        <n v="676.58"/>
        <n v="938.6"/>
        <n v="859.47"/>
        <n v="672.98"/>
        <n v="75.8"/>
        <n v="742.15"/>
        <n v="637.39"/>
        <n v="631.0"/>
        <n v="983.98"/>
        <n v="73.69"/>
        <n v="110.99"/>
        <n v="66.86"/>
        <n v="980.26"/>
        <n v="235.28"/>
        <n v="407.39"/>
        <n v="459.83"/>
        <n v="706.6"/>
        <n v="811.16"/>
        <n v="985.79"/>
        <n v="255.02"/>
        <n v="153.57"/>
        <n v="962.98"/>
        <n v="884.46"/>
        <n v="359.71"/>
        <n v="766.47"/>
        <n v="772.07"/>
        <n v="108.31"/>
        <n v="502.53"/>
        <n v="508.52"/>
        <n v="492.0"/>
        <n v="746.36"/>
        <n v="120.83"/>
        <n v="68.31"/>
        <n v="761.71"/>
        <n v="346.37"/>
        <n v="846.3"/>
        <n v="458.97"/>
        <n v="536.61"/>
        <n v="130.41"/>
        <n v="706.67"/>
        <n v="523.45"/>
        <n v="482.2"/>
        <n v="688.86"/>
        <n v="145.48"/>
        <n v="862.25"/>
        <n v="146.12"/>
        <n v="695.02"/>
        <n v="886.67"/>
        <n v="864.09"/>
        <n v="437.65"/>
        <n v="208.09"/>
        <n v="825.78"/>
        <n v="849.77"/>
        <n v="88.78"/>
        <n v="507.22"/>
        <n v="330.98"/>
        <n v="442.87"/>
        <n v="939.66"/>
        <n v="24.13"/>
        <n v="239.54"/>
        <n v="588.53"/>
        <n v="145.96"/>
        <n v="640.91"/>
        <n v="773.86"/>
        <n v="31.28"/>
        <n v="389.22"/>
        <n v="543.44"/>
        <n v="715.42"/>
        <n v="676.14"/>
        <n v="352.72"/>
        <n v="470.18"/>
        <n v="891.79"/>
        <n v="433.07"/>
        <n v="626.71"/>
        <n v="324.18"/>
        <n v="839.74"/>
        <n v="252.63"/>
        <n v="60.53"/>
        <n v="341.95"/>
        <n v="300.12"/>
        <n v="289.14"/>
        <n v="596.84"/>
        <n v="466.24"/>
        <n v="330.59"/>
        <n v="616.43"/>
        <n v="195.89"/>
        <n v="614.76"/>
        <n v="224.49"/>
        <n v="967.76"/>
        <n v="56.52"/>
        <n v="921.84"/>
        <n v="738.47"/>
        <n v="477.83"/>
        <n v="605.83"/>
        <n v="521.44"/>
        <n v="499.02"/>
        <n v="299.46"/>
        <n v="609.29"/>
        <n v="213.74"/>
        <n v="613.17"/>
        <n v="687.36"/>
        <n v="115.39"/>
        <n v="722.06"/>
        <n v="384.57"/>
        <n v="194.09"/>
        <n v="403.91"/>
        <n v="878.69"/>
        <n v="161.17"/>
        <n v="720.15"/>
        <n v="361.8"/>
        <n v="779.84"/>
        <n v="649.89"/>
        <n v="952.73"/>
        <n v="820.78"/>
        <n v="247.55"/>
        <n v="561.44"/>
        <n v="214.37"/>
        <n v="123.74"/>
        <n v="645.71"/>
        <n v="587.12"/>
        <n v="401.18"/>
        <n v="658.33"/>
        <n v="450.3"/>
        <n v="33.63"/>
        <n v="168.89"/>
        <n v="141.85"/>
        <n v="617.4"/>
        <n v="841.47"/>
        <n v="960.41"/>
        <n v="717.22"/>
        <n v="281.83"/>
        <n v="509.08"/>
        <n v="827.09"/>
        <n v="823.36"/>
        <n v="282.18"/>
        <n v="486.39"/>
        <n v="603.62"/>
        <n v="204.17"/>
        <n v="43.58"/>
        <n v="469.33"/>
        <n v="836.23"/>
        <n v="661.53"/>
        <n v="753.47"/>
        <n v="713.95"/>
        <n v="596.0"/>
        <n v="169.46"/>
        <n v="611.92"/>
        <n v="25.3"/>
        <n v="166.93"/>
        <n v="861.55"/>
        <n v="56.17"/>
        <n v="582.29"/>
        <n v="63.96"/>
        <n v="829.83"/>
        <n v="858.15"/>
        <n v="717.32"/>
        <n v="163.2"/>
        <n v="966.71"/>
        <n v="873.94"/>
        <n v="140.24"/>
        <n v="549.92"/>
        <n v="715.88"/>
        <n v="591.9"/>
        <n v="523.14"/>
        <n v="478.62"/>
        <n v="740.5"/>
        <n v="780.24"/>
        <n v="579.24"/>
        <n v="268.95"/>
        <n v="47.47"/>
        <n v="858.81"/>
        <n v="569.98"/>
        <n v="306.52"/>
        <n v="184.67"/>
        <n v="189.56"/>
        <n v="805.24"/>
        <n v="683.74"/>
        <n v="439.21"/>
        <n v="126.92"/>
        <n v="834.7"/>
        <n v="271.88"/>
        <n v="972.14"/>
        <n v="523.66"/>
        <n v="838.99"/>
        <n v="838.7"/>
        <n v="943.24"/>
        <n v="310.33"/>
        <n v="201.05"/>
        <n v="803.37"/>
        <n v="259.98"/>
        <n v="396.9"/>
        <n v="176.84"/>
        <n v="614.21"/>
        <n v="604.66"/>
        <n v="24.29"/>
        <n v="860.78"/>
        <n v="41.97"/>
        <n v="649.59"/>
        <n v="386.09"/>
        <n v="891.62"/>
        <n v="558.9"/>
        <n v="99.04"/>
        <n v="625.13"/>
        <n v="38.38"/>
        <n v="731.72"/>
        <n v="825.33"/>
        <n v="47.3"/>
        <n v="389.12"/>
        <n v="543.83"/>
        <n v="660.27"/>
        <n v="729.31"/>
        <n v="152.91"/>
        <n v="592.14"/>
        <n v="984.37"/>
        <n v="237.59"/>
        <n v="52.06"/>
        <n v="594.63"/>
        <n v="476.1"/>
        <n v="546.47"/>
        <n v="979.49"/>
        <n v="988.53"/>
        <n v="849.29"/>
        <n v="452.29"/>
        <n v="810.81"/>
        <n v="846.67"/>
        <n v="73.55"/>
        <n v="882.03"/>
        <n v="958.44"/>
        <n v="716.29"/>
        <n v="409.14"/>
        <n v="261.73"/>
        <n v="687.35"/>
        <n v="30.14"/>
        <n v="570.12"/>
        <n v="401.87"/>
        <n v="619.35"/>
        <n v="846.35"/>
        <n v="788.45"/>
        <n v="338.81"/>
        <n v="94.48"/>
        <n v="941.85"/>
        <n v="336.97"/>
        <n v="344.16"/>
        <n v="841.53"/>
        <n v="63.36"/>
        <n v="552.49"/>
        <n v="447.38"/>
        <n v="727.7"/>
        <n v="581.34"/>
        <n v="338.83"/>
        <n v="568.81"/>
        <n v="352.63"/>
        <n v="629.86"/>
        <n v="212.08"/>
        <n v="878.62"/>
        <n v="87.83"/>
        <n v="442.64"/>
        <n v="410.04"/>
        <n v="355.31"/>
        <n v="243.13"/>
        <n v="410.63"/>
        <n v="101.25"/>
        <n v="716.39"/>
        <n v="721.74"/>
        <n v="527.91"/>
        <n v="945.92"/>
        <n v="981.35"/>
        <n v="913.99"/>
        <n v="270.69"/>
        <n v="998.58"/>
        <n v="765.12"/>
        <n v="449.99"/>
        <n v="249.02"/>
        <n v="223.64"/>
        <n v="92.94"/>
        <n v="268.3"/>
        <n v="835.61"/>
        <n v="120.97"/>
        <n v="26.36"/>
        <n v="918.87"/>
        <n v="924.73"/>
        <n v="195.31"/>
        <n v="91.38"/>
        <n v="494.35"/>
        <n v="412.2"/>
        <n v="650.47"/>
        <n v="68.21"/>
        <n v="842.89"/>
        <n v="227.95"/>
        <n v="685.97"/>
        <n v="722.57"/>
        <n v="585.55"/>
        <n v="635.81"/>
        <n v="353.74"/>
        <n v="377.52"/>
        <n v="901.49"/>
        <n v="563.01"/>
        <n v="167.25"/>
        <n v="345.43"/>
        <n v="752.48"/>
        <n v="120.02"/>
        <n v="146.71"/>
        <n v="358.87"/>
        <n v="212.75"/>
        <n v="183.47"/>
        <n v="984.12"/>
        <n v="905.23"/>
        <n v="112.77"/>
        <n v="875.99"/>
        <n v="685.31"/>
        <n v="945.37"/>
        <n v="68.45"/>
      </sharedItems>
    </cacheField>
    <cacheField name="Discount" numFmtId="9">
      <sharedItems containsSemiMixedTypes="0" containsString="0" containsNumber="1">
        <n v="0.09"/>
        <n v="0.27"/>
        <n v="0.25"/>
        <n v="0.16"/>
        <n v="0.18"/>
        <n v="0.19"/>
        <n v="0.15"/>
        <n v="0.23"/>
        <n v="0.07"/>
        <n v="0.17"/>
        <n v="0.01"/>
        <n v="0.3"/>
        <n v="0.29"/>
        <n v="0.04"/>
        <n v="0.22"/>
        <n v="0.03"/>
        <n v="0.08"/>
        <n v="0.14"/>
        <n v="0.039999999999999925"/>
        <n v="0.11"/>
        <n v="0.13"/>
        <n v="0.06"/>
        <n v="0.28"/>
        <n v="0.24"/>
        <n v="0.26"/>
        <n v="0.0"/>
        <n v="0.12"/>
        <n v="0.05"/>
        <n v="0.2"/>
        <n v="0.1"/>
        <n v="0.02"/>
        <n v="0.21"/>
        <n v="0.17000000000000004"/>
      </sharedItems>
    </cacheField>
    <cacheField name="Stock" numFmtId="3">
      <sharedItems containsSemiMixedTypes="0" containsString="0" containsNumber="1">
        <n v="471.0"/>
        <n v="159.0"/>
        <n v="267.0"/>
        <n v="320.0"/>
        <n v="399.0"/>
        <n v="301.0"/>
        <n v="190.0"/>
        <n v="89.0"/>
        <n v="146.0"/>
        <n v="305.0"/>
        <n v="340.0"/>
        <n v="232.0"/>
        <n v="86.0"/>
        <n v="154.0"/>
        <n v="423.0"/>
        <n v="378.0"/>
        <n v="444.0"/>
        <n v="300.0"/>
        <n v="266.0"/>
        <n v="224.0"/>
        <n v="460.0"/>
        <n v="476.0"/>
        <n v="59.0"/>
        <n v="73.0"/>
        <n v="104.0"/>
        <n v="453.0"/>
        <n v="125.0"/>
        <n v="82.0"/>
        <n v="469.0"/>
        <n v="256.0"/>
        <n v="308.0"/>
        <n v="213.0"/>
        <n v="360.0"/>
        <n v="276.0"/>
        <n v="400.0"/>
        <n v="57.0"/>
        <n v="316.0"/>
        <n v="76.0"/>
        <n v="457.0"/>
        <n v="273.86258363355637"/>
        <n v="431.0"/>
        <n v="281.0"/>
        <n v="65.0"/>
        <n v="485.0"/>
        <n v="394.0"/>
        <n v="114.0"/>
        <n v="383.0"/>
        <n v="496.0"/>
        <n v="367.0"/>
        <n v="296.0"/>
        <n v="181.0"/>
        <n v="260.0"/>
        <n v="452.0"/>
        <n v="185.0"/>
        <n v="268.0"/>
        <n v="58.0"/>
        <n v="432.0"/>
        <n v="389.0"/>
        <n v="361.0"/>
        <n v="210.0"/>
        <n v="439.0"/>
        <n v="142.0"/>
        <n v="329.0"/>
        <n v="246.0"/>
        <n v="103.0"/>
        <n v="138.0"/>
        <n v="220.0"/>
        <n v="177.0"/>
        <n v="137.0"/>
        <n v="359.0"/>
        <n v="244.0"/>
        <n v="191.0"/>
        <n v="458.0"/>
        <n v="358.0"/>
        <n v="487.0"/>
        <n v="170.0"/>
        <n v="222.0"/>
        <n v="465.0"/>
        <n v="130.0"/>
        <n v="369.0"/>
        <n v="416.0"/>
        <n v="118.0"/>
        <n v="214.0"/>
        <n v="323.0"/>
        <n v="208.0"/>
        <n v="352.0"/>
        <n v="350.0"/>
        <n v="343.0"/>
        <n v="75.0"/>
        <n v="143.0"/>
      </sharedItems>
    </cacheField>
    <cacheField name="Payment_Type" numFmtId="0">
      <sharedItems>
        <s v="Credit Card"/>
        <s v="PayPal"/>
        <s v="COD"/>
      </sharedItems>
    </cacheField>
    <cacheField name="Total_Amount" numFmtId="166">
      <sharedItems containsSemiMixedTypes="0" containsString="0" containsNumber="1">
        <n v="198.4164"/>
        <n v="228.7893"/>
        <n v="2742.15"/>
        <n v="774.0684"/>
        <n v="1833.438"/>
        <n v="357.2343"/>
        <n v="1335.027"/>
        <n v="1054.5612"/>
        <n v="1250.6175"/>
        <n v="1344.6818"/>
        <n v="259.1259"/>
        <n v="952.5744"/>
        <n v="2552.5368"/>
        <n v="443.66"/>
        <n v="1145.8548"/>
        <n v="2509.4592"/>
        <n v="677.97"/>
        <n v="774.1426"/>
        <n v="838.845"/>
        <n v="1782.4512"/>
        <n v="2159.4276"/>
        <n v="459.8568"/>
        <n v="2850.1122"/>
        <n v="661.7376"/>
        <n v="216.504"/>
        <n v="2933.3224"/>
        <n v="599.6544"/>
        <n v="2030.5701"/>
        <n v="132.0938"/>
        <n v="1535.678"/>
        <n v="373.5606"/>
        <n v="288.9824"/>
        <n v="1154.8944"/>
        <n v="1219.427"/>
        <n v="2148.1212"/>
        <n v="354.3264"/>
        <n v="1409.9904"/>
        <n v="266.6544"/>
        <n v="2764.8032"/>
        <n v="1105.3432"/>
        <n v="1625.3796"/>
        <n v="945.2172000000002"/>
        <n v="1537.452"/>
        <n v="1864.3176"/>
        <n v="322.3528"/>
        <n v="1050.504"/>
        <n v="393.5686"/>
        <n v="116.7708"/>
        <n v="372.3336"/>
        <n v="707.7744000000001"/>
        <n v="190.836"/>
        <n v="169.9854"/>
        <n v="486.0633"/>
        <n v="783.3045"/>
        <n v="1592.4948"/>
        <n v="783.594"/>
        <n v="1567.356"/>
        <n v="979.4304"/>
        <n v="2552.3016"/>
        <n v="767.1741000000001"/>
        <n v="180.9353"/>
        <n v="307.4344"/>
        <n v="412.6672"/>
        <n v="230.603"/>
        <n v="1425.7782"/>
        <n v="1301.9864"/>
        <n v="2670.74"/>
        <n v="791.336"/>
        <n v="204.9344"/>
        <n v="1706.1696"/>
        <n v="199.23839999999996"/>
        <n v="1243.038"/>
        <n v="503.9762000000001"/>
        <n v="968.1881999999999"/>
        <n v="166.482"/>
        <n v="2156.5544"/>
        <n v="1029.465"/>
        <n v="502.1086"/>
        <n v="1512.924"/>
        <n v="289.9945"/>
        <n v="415.7338"/>
        <n v="272.7975"/>
        <n v="1010.2344"/>
        <n v="133.4332"/>
        <n v="734.8915000000001"/>
        <n v="386.384"/>
        <n v="1943.0928"/>
        <n v="2777.4432"/>
        <n v="374.6676"/>
        <n v="705.7896"/>
        <n v="616.2112"/>
        <n v="339.2708"/>
        <n v="578.1198999999999"/>
        <n v="556.784"/>
        <n v="1127.3328000000001"/>
        <n v="117.4588"/>
        <n v="792.3259999999999"/>
        <n v="1669.3068"/>
        <n v="1581.2496"/>
        <n v="1235.7372"/>
        <n v="658.46"/>
        <n v="895.3044"/>
        <n v="717.2576"/>
        <n v="2997.615600000001"/>
        <n v="1636.1118"/>
        <n v="602.2512"/>
        <n v="1605.5052"/>
        <n v="2060.3912"/>
        <n v="2372.523"/>
        <n v="1027.7358"/>
        <n v="882.5744000000001"/>
        <n v="1674.5058"/>
        <n v="2020.7097"/>
        <n v="225.576"/>
        <n v="1388.919"/>
        <n v="3239.358"/>
        <n v="2404.8024"/>
        <n v="1007.223"/>
        <n v="115.5"/>
        <n v="215.1442"/>
        <n v="1239.5606"/>
        <n v="1245.312"/>
        <n v="379.6992"/>
        <n v="893.3820000000001"/>
        <n v="70.96000000000001"/>
        <n v="803.9944999999999"/>
        <n v="926.7263999999999"/>
        <n v="2762.1429"/>
        <n v="1304.946"/>
        <n v="548.275"/>
        <n v="782.1754"/>
        <n v="850.2975"/>
        <n v="3306.1392"/>
        <n v="496.9734"/>
        <n v="273.0888"/>
        <n v="1349.0568"/>
        <n v="2471.6376"/>
        <n v="201.597"/>
        <n v="641.736"/>
        <n v="2147.55"/>
        <n v="948.123"/>
        <n v="372.923"/>
        <n v="1443.7104"/>
        <n v="1278.3408"/>
        <n v="540.9072"/>
        <n v="977.0488000000001"/>
        <n v="1753.23"/>
        <n v="562.3282"/>
        <n v="475.9819"/>
        <n v="1432.2744"/>
        <n v="1194.9504"/>
        <n v="1584.784"/>
        <n v="193.5572"/>
        <n v="1491.7896"/>
        <n v="300.2022"/>
        <n v="3077.5992"/>
        <n v="1843.04"/>
        <n v="79.776"/>
        <n v="93.9092"/>
        <n v="193.1234"/>
        <n v="1084.6812"/>
        <n v="455.6009999999999"/>
        <n v="952.8456"/>
        <n v="473.6607"/>
        <n v="485.5583999999999"/>
        <n v="1741.557"/>
        <n v="2343.4616"/>
        <n v="1620.8256"/>
        <n v="798.5520000000001"/>
        <n v="604.4192"/>
        <n v="109.5624"/>
        <n v="240.5592"/>
        <n v="1241.88"/>
        <n v="1068.246"/>
        <n v="2873.864"/>
        <n v="1217.158"/>
        <n v="617.292"/>
        <n v="75.84"/>
        <n v="2555.64"/>
        <n v="762.3681999999999"/>
        <n v="2089.8951"/>
        <n v="137.496"/>
        <n v="2908.1696"/>
        <n v="541.6191"/>
        <n v="678.841"/>
        <n v="1301.6094"/>
        <n v="968.1791999999999"/>
        <n v="1087.6734"/>
        <n v="1786.2336"/>
        <n v="522.684"/>
        <n v="1146.939"/>
        <n v="780.7529999999999"/>
        <n v="922.2074999999999"/>
        <n v="263.6072"/>
        <n v="2184.582"/>
        <n v="862.5143"/>
        <n v="2620.746"/>
        <n v="525.0028"/>
        <n v="381.9564"/>
        <n v="588.4924"/>
        <n v="1661.8032"/>
        <n v="752.862"/>
        <n v="1175.2416"/>
        <n v="859.7808"/>
        <n v="1909.9608"/>
        <n v="374.3454"/>
        <n v="1146.4796"/>
        <n v="125.8389"/>
        <n v="3576.0384"/>
        <n v="595.9775999999999"/>
        <n v="600.9798"/>
        <n v="1491.4119"/>
        <n v="417.0084"/>
        <n v="558.3901999999999"/>
        <n v="574.1216000000001"/>
        <n v="907.5255"/>
        <n v="390.816"/>
        <n v="286.2252"/>
        <n v="2281.8532"/>
        <n v="295.4504"/>
        <n v="1199.358"/>
        <n v="2217.752"/>
        <n v="529.8900000000001"/>
        <n v="1495.74"/>
        <n v="1447.2216"/>
        <n v="2532.348"/>
        <n v="1825.3248"/>
        <n v="1819.7998"/>
        <n v="1630.0416"/>
        <n v="2123.9856"/>
        <n v="1214.676"/>
        <n v="1519.6104"/>
        <n v="2416.7088"/>
        <n v="940.1484999999999"/>
        <n v="348.7848"/>
        <n v="672.299"/>
        <n v="1521.7632"/>
        <n v="1026.048"/>
        <n v="469.6076"/>
        <n v="253.092"/>
        <n v="2157.2703"/>
        <n v="655.1737999999999"/>
        <n v="358.8585"/>
        <n v="1365.663"/>
        <n v="1303.6896"/>
        <n v="641.41"/>
        <n v="200.9392"/>
        <n v="736.5995"/>
        <n v="1422.492"/>
        <n v="1341.87"/>
        <n v="2290.4244"/>
        <n v="3143.84"/>
        <n v="494.568"/>
        <n v="403.0656"/>
        <n v="1562.929"/>
        <n v="1329.1128"/>
        <n v="111.9612"/>
        <n v="1060.5816"/>
        <n v="180.5814"/>
        <n v="589.798"/>
        <n v="2176.228"/>
        <n v="3159.0612"/>
        <n v="1194.7392"/>
        <n v="1481.0512"/>
        <n v="2407.2648"/>
        <n v="388.5"/>
        <n v="2337.75"/>
        <n v="692.27"/>
        <n v="315.2478"/>
        <n v="2599.5948"/>
        <n v="1330.0704"/>
        <n v="197.682"/>
        <n v="1519.4976"/>
        <n v="811.0716"/>
        <n v="394.5863"/>
        <n v="581.7696"/>
        <n v="1212.9008"/>
        <n v="1741.5192"/>
        <n v="937.4896"/>
        <n v="2687.526"/>
        <n v="299.6721"/>
        <n v="177.192"/>
        <n v="1568.5425"/>
        <n v="346.494"/>
        <n v="442.7905"/>
        <n v="553.1896"/>
        <n v="2181.465000000001"/>
        <n v="2175.5252"/>
        <n v="1504.476"/>
        <n v="154.7436"/>
        <n v="1501.152"/>
        <n v="480.4125"/>
        <n v="491.771"/>
        <n v="425.4176"/>
        <n v="378.594"/>
        <n v="1879.05"/>
        <n v="356.044"/>
        <n v="1372.2396"/>
        <n v="208.2528"/>
        <n v="1536.656"/>
        <n v="2703.9888"/>
        <n v="1953.1368"/>
        <n v="1384.224"/>
        <n v="1283.086"/>
        <n v="2062.8696"/>
        <n v="2156.6952"/>
        <n v="1625.2544"/>
        <n v="326.256"/>
        <n v="1475.0916"/>
        <n v="1127.022"/>
        <n v="271.2836"/>
        <n v="2699.0964"/>
        <n v="954.018"/>
        <n v="72.02520000000001"/>
        <n v="269.217"/>
        <n v="844.382"/>
        <n v="2873.996999999999"/>
        <n v="330.7824"/>
        <n v="199.5678"/>
        <n v="218.491"/>
        <n v="1552.9794"/>
        <n v="547.177"/>
        <n v="423.6284000000001"/>
        <n v="831.9275"/>
        <n v="2084.072"/>
        <n v="1018.3302"/>
        <n v="1098.666"/>
        <n v="190.54"/>
        <n v="1444.212"/>
        <n v="71.19359999999999"/>
        <n v="750.2031"/>
        <n v="65.155"/>
        <n v="1174.2948"/>
        <n v="1353.7854"/>
        <n v="1042.491"/>
        <n v="2799.072"/>
        <n v="2495.4744"/>
        <n v="96.25"/>
        <n v="346.38"/>
        <n v="1032.36"/>
        <n v="2724.4035"/>
        <n v="339.3756"/>
        <n v="1205.3328"/>
        <n v="2312.2569"/>
        <n v="817.1550000000001"/>
        <n v="1083.7284"/>
        <n v="1321.9596"/>
        <n v="437.3772"/>
        <n v="148.3002"/>
        <n v="833.684"/>
        <n v="1589.3952"/>
        <n v="2317.1544"/>
        <n v="1446.1376"/>
        <n v="612.1668"/>
        <n v="868.98"/>
        <n v="1492.7882"/>
        <n v="615.3282"/>
        <n v="414.2592"/>
        <n v="2019.684"/>
        <n v="2199.345"/>
        <n v="2329.74"/>
        <n v="477.6552"/>
        <n v="1307.6"/>
        <n v="535.624"/>
        <n v="153.8568"/>
        <n v="158.56"/>
        <n v="610.1106"/>
        <n v="2097.1008"/>
        <n v="228.796"/>
        <n v="1002.5028"/>
        <n v="583.2520000000001"/>
        <n v="594.4355"/>
        <n v="331.2628"/>
        <n v="1331.91"/>
        <n v="456.4948"/>
        <n v="303.2964"/>
        <n v="2634.008"/>
        <n v="776.5056"/>
        <n v="685.3488"/>
        <n v="1793.6046"/>
        <n v="2051.254"/>
        <n v="959.1323999999998"/>
        <n v="104.7144"/>
        <n v="127.611"/>
        <n v="1193.2704"/>
        <n v="3265.292"/>
        <n v="2389.1322"/>
        <n v="2847.6208"/>
        <n v="598.239"/>
        <n v="1793.2632"/>
        <n v="3225.582"/>
        <n v="224.6064"/>
        <n v="836.4740999999999"/>
        <n v="299.7342"/>
        <n v="1810.0828"/>
        <n v="972.3296"/>
        <n v="2676.699"/>
        <n v="2785.7895"/>
        <n v="493.92"/>
        <n v="1320.966"/>
        <n v="35.0532"/>
        <n v="2266.7328"/>
        <n v="723.2543999999999"/>
        <n v="2989.0784"/>
        <n v="1756.35"/>
        <n v="558.8625"/>
        <n v="814.7424"/>
        <n v="445.806"/>
        <n v="648.2994"/>
        <n v="1363.9184"/>
        <n v="1245.4304"/>
        <n v="693.783"/>
        <n v="1430.6706"/>
        <n v="82.5132"/>
        <n v="1204.6944"/>
        <n v="97.443"/>
        <n v="1325.9992"/>
        <n v="829.9606"/>
        <n v="2851.3002"/>
        <n v="1298.3026"/>
        <n v="147.7674"/>
        <n v="1176.255"/>
        <n v="175.4825"/>
        <n v="570.871"/>
        <n v="592.9992"/>
        <n v="419.92"/>
        <n v="3412.134"/>
        <n v="3111.192"/>
        <n v="1111.7946"/>
        <n v="587.3336"/>
        <n v="837.2360999999999"/>
        <n v="1597.624"/>
        <n v="1042.3728"/>
        <n v="129.4"/>
        <n v="1309.4226"/>
        <n v="2548.5264"/>
        <n v="2721.1184"/>
        <n v="1455.2208"/>
        <n v="874.9195999999998"/>
        <n v="2556.1972"/>
        <n v="439.2742"/>
        <n v="513.702"/>
        <n v="566.2189999999999"/>
        <n v="2230.3304"/>
        <n v="216.4474"/>
        <n v="649.5192000000001"/>
        <n v="865.1164"/>
        <n v="1394.5596"/>
        <n v="810.5713999999999"/>
        <n v="1050.2966"/>
        <n v="2148.275999999999"/>
        <n v="2952.5216"/>
        <n v="773.6092"/>
        <n v="1640.052"/>
        <n v="1729.4748"/>
        <n v="1372.888"/>
        <n v="1023.678"/>
        <n v="1182.8482"/>
        <n v="1484.7294"/>
        <n v="1208.27"/>
        <n v="2240.992"/>
        <n v="615.4784000000001"/>
        <n v="437.76"/>
        <n v="434.0568"/>
        <n v="612.5976"/>
        <n v="79.6385"/>
        <n v="1403.892"/>
        <n v="3066.6688"/>
        <n v="766.3743"/>
        <n v="2198.16"/>
        <n v="411.3520000000001"/>
        <n v="426.0360000000001"/>
        <n v="1223.0694"/>
        <n v="24.4426"/>
        <n v="1579.3443"/>
        <n v="235.3212"/>
        <n v="2859.9408"/>
        <n v="645.0808000000001"/>
        <n v="600.9548"/>
        <n v="1733.9049"/>
        <n v="633.148"/>
        <n v="462.015"/>
        <n v="1286.56"/>
        <n v="617.384"/>
        <n v="426.9843"/>
        <n v="678.9399999999999"/>
        <n v="387.5904"/>
        <n v="1115.0048"/>
        <n v="3100.2384"/>
        <n v="1429.272"/>
        <n v="165.3171"/>
        <n v="1398.2841"/>
        <n v="1357.0372"/>
        <n v="712.5092"/>
        <n v="797.9379"/>
        <n v="569.044"/>
        <n v="470.6142"/>
        <n v="323.6766"/>
        <n v="933.616"/>
        <n v="560.3795"/>
        <n v="341.312"/>
        <n v="573.07"/>
        <n v="216.6982"/>
        <n v="618.4134"/>
        <n v="1973.6496"/>
        <n v="220.168"/>
        <n v="54.4068"/>
        <n v="1034.6336"/>
        <n v="139.868"/>
        <n v="962.4732"/>
        <n v="279.0096"/>
        <n v="701.0544000000001"/>
        <n v="449.6547"/>
        <n v="691.0272"/>
        <n v="620.946"/>
        <n v="132.3582"/>
        <n v="133.7956"/>
        <n v="2750.122"/>
        <n v="798.2171999999999"/>
        <n v="1154.6808"/>
        <n v="1813.5174"/>
        <n v="2107.863"/>
        <n v="70.4708"/>
        <n v="3178.2564"/>
        <n v="769.8975999999999"/>
        <n v="643.7868"/>
        <n v="524.7648"/>
        <n v="1719.4432"/>
        <n v="50.40779999999999"/>
        <n v="421.278"/>
        <n v="2775.352"/>
        <n v="2589.8644"/>
        <n v="2584.6272"/>
        <n v="666.717"/>
        <n v="680.4419999999999"/>
        <n v="743.8783999999999"/>
        <n v="2485.364"/>
        <n v="437.0256"/>
        <n v="2221.9062"/>
        <n v="1106.3052"/>
        <n v="929.0207999999999"/>
        <n v="632.7648"/>
        <n v="380.4296"/>
        <n v="679.3726"/>
        <n v="454.461"/>
        <n v="332.3776"/>
        <n v="1112.79"/>
        <n v="303.0898"/>
        <n v="900.7520000000001"/>
        <n v="460.108"/>
        <n v="2430.626"/>
        <n v="305.8494000000001"/>
        <n v="2017.5012"/>
        <n v="1267.1328"/>
        <n v="1548.177"/>
        <n v="1824.2928"/>
        <n v="1111.0344"/>
        <n v="1043.328"/>
        <n v="1553.7024"/>
        <n v="484.6023"/>
        <n v="792.0960000000001"/>
        <n v="1528.4588"/>
        <n v="794.624"/>
        <n v="2163.1104"/>
        <n v="2509.2"/>
        <n v="764.5568"/>
        <n v="1331.4912"/>
        <n v="1005.6288"/>
        <n v="1451.7328"/>
        <n v="1279.2354"/>
        <n v="808.6572"/>
        <n v="964.7748"/>
        <n v="787.7007"/>
        <n v="576.7944"/>
        <n v="1385.8368"/>
        <n v="918.9248000000001"/>
        <n v="922.3609999999999"/>
        <n v="1451.7072"/>
        <n v="51.3026"/>
        <n v="1015.32"/>
        <n v="3756.8876"/>
        <n v="1633.056"/>
        <n v="257.0372"/>
        <n v="122.7324"/>
        <n v="31.239"/>
        <n v="1475.887"/>
        <n v="867.3480000000001"/>
        <n v="2965.1508"/>
        <n v="243.4215"/>
        <n v="2383.668"/>
        <n v="2201.7408"/>
        <n v="1793.4336"/>
        <n v="592.2072000000001"/>
        <n v="3271.7496"/>
        <n v="55.2167"/>
        <n v="3400.733999999999"/>
        <n v="3028.2264"/>
        <n v="1039.1136"/>
        <n v="2080.2771"/>
        <n v="1349.7692"/>
        <n v="92.7223"/>
        <n v="469.6508"/>
        <n v="1376.721"/>
        <n v="796.6320000000001"/>
        <n v="2592.2763"/>
        <n v="54.999"/>
        <n v="2011.7484"/>
        <n v="2280.051"/>
        <n v="620.9589"/>
        <n v="1456.4944"/>
        <n v="389.5983"/>
        <n v="2832.938"/>
        <n v="2651.3568"/>
        <n v="2240.702"/>
        <n v="275.3608"/>
        <n v="2512.0784"/>
        <n v="1344.7068"/>
        <n v="733.8564"/>
        <n v="499.2436"/>
        <n v="560.1899999999999"/>
        <n v="1172.0625"/>
        <n v="1565.982"/>
        <n v="1045.6292"/>
        <n v="2242.8216"/>
        <n v="615.467"/>
        <n v="323.352"/>
        <n v="977.6984999999999"/>
        <n v="3529.162"/>
        <n v="959.1317999999999"/>
        <n v="68.6942"/>
        <n v="1452.4944"/>
        <n v="1592.3416"/>
        <n v="239.3226"/>
        <n v="246.996"/>
        <n v="332.0234"/>
        <n v="116.2314"/>
        <n v="655.6104"/>
        <n v="557.6868000000001"/>
        <n v="264.9389"/>
        <n v="1211.0416"/>
        <n v="2681.3406"/>
        <n v="1006.2063"/>
        <n v="2380.7628"/>
        <n v="215.472"/>
        <n v="165.1584"/>
        <n v="369.74"/>
        <n v="2286.1344"/>
        <n v="191.88"/>
        <n v="424.875"/>
        <n v="605.433"/>
        <n v="426.411"/>
        <n v="710.44"/>
        <n v="1197.9756"/>
        <n v="729.0776"/>
        <n v="3908.2428"/>
        <n v="1547.9168"/>
        <n v="1211.364"/>
        <n v="1548.0453"/>
        <n v="1768.96"/>
        <n v="1745.2989"/>
        <n v="235.2936"/>
        <n v="2094.8568"/>
        <n v="711.0557999999999"/>
        <n v="739.5597"/>
        <n v="2158.7104"/>
        <n v="67.5024"/>
        <n v="2092.2192"/>
        <n v="198.5056"/>
        <n v="391.7764"/>
        <n v="214.8664"/>
        <n v="231.0198"/>
        <n v="2346.4584"/>
        <n v="1730.148"/>
        <n v="878.0687999999999"/>
        <n v="427.4956"/>
        <n v="3179.3808"/>
        <n v="191.4016"/>
        <n v="60.28020000000001"/>
        <n v="318.4608"/>
        <n v="837.3182999999999"/>
        <n v="1396.5696"/>
        <n v="78.19439999999999"/>
        <n v="1402.7832"/>
        <n v="1192.2174"/>
        <n v="1663.9504"/>
        <n v="1697.3016"/>
        <n v="1641.63"/>
        <n v="783.424"/>
        <n v="1012.1856"/>
        <n v="616.5475"/>
        <n v="424.2051"/>
        <n v="695.9549999999999"/>
        <n v="1169.2264"/>
        <n v="268.1036"/>
        <n v="1276.7118"/>
        <n v="1620.8416"/>
        <n v="570.6220000000001"/>
        <n v="1043.8272"/>
        <n v="853.0542"/>
        <n v="1555.992"/>
        <n v="958.5744"/>
        <n v="320.76"/>
        <n v="810.8460000000001"/>
        <n v="756.5471999999999"/>
        <n v="497.7648"/>
        <n v="2364.648"/>
        <n v="778.3568"/>
        <n v="447.4529999999999"/>
        <n v="2724.32"/>
        <n v="2488.6336"/>
        <n v="1661.0528"/>
        <n v="527.3348"/>
        <n v="494.9956"/>
        <n v="1143.252"/>
        <n v="3139.3784"/>
        <n v="217.7721"/>
        <n v="1810.56"/>
        <n v="1395.6096"/>
        <n v="1656.395"/>
        <n v="161.238"/>
        <n v="1574.4498"/>
        <n v="207.2793"/>
        <n v="24.7744"/>
        <n v="955.5459999999999"/>
        <n v="3030.5224"/>
        <n v="364.716"/>
        <n v="84.3486"/>
        <n v="81.6739"/>
        <n v="1089.5352"/>
        <n v="701.4348"/>
        <n v="392.04"/>
        <n v="2811.1182"/>
        <n v="478.6656"/>
        <n v="2881.426"/>
        <n v="571.3861999999999"/>
        <n v="218.804"/>
        <n v="1419.0192"/>
        <n v="689.5"/>
        <n v="307.7136"/>
        <n v="2277.2944"/>
        <n v="136.3488"/>
        <n v="392.8379"/>
        <n v="934.3244999999998"/>
        <n v="753.4902"/>
        <n v="2681.1652"/>
        <n v="611.6804000000001"/>
        <n v="317.3247"/>
        <n v="119.7855"/>
        <n v="1951.7436"/>
        <n v="1316.2086"/>
        <n v="101.2608"/>
        <n v="1375.2876"/>
        <n v="2569.1024"/>
        <n v="467.91"/>
        <n v="999.5920000000001"/>
        <n v="1088.1378"/>
        <n v="407.5768"/>
        <n v="821.9216"/>
        <n v="175.8531"/>
        <n v="366.9534"/>
        <n v="2574.9856"/>
        <n v="1306.4175"/>
        <n v="835.8480000000001"/>
        <n v="612.5604"/>
        <n v="271.593"/>
        <n v="573.6192000000001"/>
        <n v="1900.2672"/>
        <n v="654.0489"/>
        <n v="230.8804"/>
        <n v="629.3652000000001"/>
        <n v="2148.8544"/>
        <n v="629.965"/>
        <n v="624.4952"/>
        <n v="1383.2584"/>
        <n v="2081.9226"/>
        <n v="251.0442"/>
        <n v="1936.7025"/>
        <n v="363.0998"/>
        <n v="1247.4552"/>
        <n v="1228.8078"/>
        <n v="261.58"/>
        <n v="368.8328"/>
        <n v="312.6736"/>
        <n v="846.9845999999999"/>
        <n v="823.275"/>
        <n v="1646.388"/>
        <n v="1759.9428"/>
        <n v="427.5876"/>
        <n v="2168.64"/>
        <n v="1245.119"/>
        <n v="1146.082"/>
        <n v="868.4563999999999"/>
        <n v="501.9168"/>
        <n v="927.9269999999999"/>
        <n v="2310.0987"/>
        <n v="359.7783"/>
        <n v="355.5342"/>
        <n v="480.7535999999999"/>
        <n v="347.2536000000001"/>
        <n v="84.852"/>
        <n v="1715.868"/>
        <n v="1045.2354"/>
        <n v="494.0684"/>
        <n v="1134.4008"/>
        <n v="835.9524"/>
        <n v="1016.0784"/>
        <n v="1609.9962"/>
        <n v="485.5158"/>
        <n v="925.7465"/>
        <n v="1333.478"/>
        <n v="2729.8292"/>
        <n v="373.5913"/>
        <n v="237.6524"/>
        <n v="902.304"/>
        <n v="1254.9264"/>
        <n v="1144.4248"/>
        <n v="707.0272"/>
        <n v="2326.4778"/>
        <n v="1314.0072"/>
        <n v="554.3538000000001"/>
        <n v="433.9296000000001"/>
        <n v="563.487"/>
        <n v="320.042"/>
        <n v="1643.4792"/>
        <n v="3026.6716"/>
        <n v="531.5616"/>
        <n v="866.0495999999999"/>
        <n v="30.176"/>
        <n v="463.8582"/>
        <n v="19.481"/>
        <n v="1509.2352"/>
        <n v="1795.982"/>
        <n v="1186.968"/>
        <n v="919.2918"/>
        <n v="1149.066"/>
        <n v="611.1742"/>
        <n v="615.7972"/>
        <n v="612.6885000000001"/>
        <n v="891.5328"/>
        <n v="1913.8392"/>
        <n v="2164.6944"/>
        <n v="262.7802"/>
        <n v="800.2112999999999"/>
        <n v="245.802"/>
        <n v="1686.4275"/>
        <n v="460.9608"/>
        <n v="1555.4619"/>
        <n v="171.4518"/>
        <n v="2579.2652"/>
        <n v="1263.5904"/>
        <n v="907.7066"/>
        <n v="1912.96"/>
        <n v="897.0528"/>
        <n v="1048.1238"/>
        <n v="705.1185"/>
        <n v="1558.4646"/>
        <n v="667.2053999999999"/>
        <n v="1289.34"/>
        <n v="661.59"/>
        <n v="1278.3675"/>
        <n v="2524.8384"/>
        <n v="1373.2992"/>
        <n v="2250.298"/>
        <n v="629.7434000000001"/>
        <n v="607.648"/>
        <n v="2495.205"/>
        <n v="308.1471"/>
        <n v="1200.906"/>
        <n v="767.988"/>
        <n v="139.29"/>
        <n v="1240.839"/>
        <n v="367.6522"/>
        <n v="802.1579999999999"/>
        <n v="595.1484"/>
        <n v="229.8825"/>
        <n v="2777.1016"/>
        <n v="306.7725"/>
        <n v="1550.5662"/>
        <n v="437.1702"/>
        <n v="1095.864"/>
        <n v="637.5008000000001"/>
        <n v="1128.9969"/>
        <n v="523.71"/>
        <n v="2240.28"/>
        <n v="41.876"/>
        <n v="754.2012"/>
        <n v="991.3019999999998"/>
        <n v="1179.137"/>
        <n v="1731.4914"/>
        <n v="200.1354"/>
        <n v="1185.4584"/>
        <n v="353.5676"/>
        <n v="389.674"/>
        <n v="1113.6584"/>
        <n v="383.328"/>
        <n v="28.044"/>
        <n v="818.4666"/>
        <n v="85.9332"/>
        <n v="695.0482"/>
        <n v="1561.9212"/>
        <n v="139.0312"/>
        <n v="122.9456"/>
        <n v="751.5887999999999"/>
        <n v="493.9144999999999"/>
        <n v="1613.556"/>
        <n v="537.1184000000001"/>
        <n v="621.27"/>
        <n v="867.5"/>
        <n v="272.3013"/>
        <n v="212.832"/>
        <n v="844.9671999999999"/>
        <n v="3138.676"/>
        <n v="1375.676"/>
        <n v="246.7755"/>
        <n v="1748.7384"/>
        <n v="623.1984"/>
        <n v="502.9596"/>
        <n v="520.4304"/>
        <n v="316.222"/>
        <n v="544.5594"/>
        <n v="56.0106"/>
        <n v="1641.3904"/>
        <n v="107.0748"/>
        <n v="523.6602"/>
        <n v="18.459"/>
        <n v="3205.3728"/>
        <n v="2470.644"/>
        <n v="474.4145"/>
        <n v="370.7562"/>
        <n v="571.2620999999999"/>
        <n v="934.4646000000001"/>
        <n v="647.2349999999999"/>
        <n v="1060.437"/>
        <n v="1754.406"/>
        <n v="1874.787"/>
        <n v="124.336"/>
        <n v="2746.7712"/>
        <n v="2143.6176"/>
        <n v="2486.214"/>
        <n v="154.938"/>
        <n v="2421.7944"/>
        <n v="541.1016000000001"/>
        <n v="844.7706"/>
        <n v="1196.5536"/>
        <n v="1082.835"/>
        <n v="3817.688"/>
        <n v="267.206"/>
        <n v="603.7164"/>
        <n v="1866.272"/>
        <n v="1661.6625"/>
        <n v="1206.6408"/>
        <n v="824.4863999999999"/>
        <n v="1069.5303"/>
        <n v="1968.5754"/>
        <n v="1483.812"/>
        <n v="345.3248"/>
        <n v="59.5935"/>
        <n v="568.0962000000001"/>
        <n v="671.0228999999999"/>
        <n v="1573.936"/>
        <n v="488.9066"/>
        <n v="2286.4674"/>
        <n v="1901.416"/>
        <n v="675.9424000000001"/>
        <n v="2066.3664"/>
        <n v="711.4295999999999"/>
        <n v="443.327"/>
        <n v="1255.8393"/>
        <n v="1583.806"/>
        <n v="355.2384"/>
        <n v="1813.1728"/>
        <n v="2593.9104"/>
        <n v="326.0007000000001"/>
        <n v="803.016"/>
        <n v="1799.55"/>
        <n v="113.0128"/>
        <n v="820.8992000000001"/>
        <n v="1968.1116"/>
        <n v="1930.761"/>
        <n v="1733.2566"/>
        <n v="2312.2912"/>
        <n v="1472.5308"/>
        <n v="2090.2724"/>
        <n v="1690.7814"/>
        <n v="1377.6432"/>
        <n v="3133.7256"/>
        <n v="981.9725999999999"/>
        <n v="441.5517"/>
        <n v="476.9166"/>
        <n v="56.8804"/>
        <n v="2408.6664"/>
        <n v="787.2804"/>
        <n v="1087.8444"/>
        <n v="1723.572"/>
        <n v="584.7839999999999"/>
        <n v="1281.8937"/>
        <n v="2380.464"/>
        <n v="1304.2182"/>
        <n v="968.1696"/>
        <n v="65.7292"/>
        <n v="1327.8846"/>
        <n v="1805.2736"/>
        <n v="2100.0441"/>
        <n v="3030.424"/>
        <n v="491.3286000000001"/>
        <n v="689.1720000000001"/>
        <n v="1914.8481"/>
        <n v="801.4495999999999"/>
        <n v="359.6138"/>
        <n v="187.1484"/>
        <n v="761.7384"/>
        <n v="680.884"/>
        <n v="246.5856"/>
        <n v="2862.1208"/>
        <n v="159.3408"/>
        <n v="394.902"/>
        <n v="453.5817"/>
        <n v="447.8296"/>
        <n v="1638.3912"/>
        <n v="1320.064"/>
        <n v="828.8335999999999"/>
        <n v="209.6512"/>
        <n v="726.3648"/>
        <n v="373.8384"/>
        <n v="283.7484"/>
        <n v="208.3134"/>
        <n v="1299.9"/>
        <n v="70.92479999999999"/>
        <n v="721.8119999999999"/>
        <n v="2897.233999999999"/>
        <n v="262.808"/>
        <n v="33.1296"/>
        <n v="1871.7186"/>
        <n v="356.1867"/>
        <n v="1230.9501"/>
        <n v="1489.8744"/>
        <n v="1818.3264"/>
        <n v="489.7819999999999"/>
        <n v="509.1498000000001"/>
        <n v="998.1872999999999"/>
        <n v="466.7817000000001"/>
        <n v="698.76"/>
        <n v="1988.568"/>
        <n v="1177.0512"/>
        <n v="680.652"/>
        <n v="808.6419"/>
        <n v="150.7608"/>
        <n v="626.6799"/>
        <n v="116.397"/>
        <n v="3181.892"/>
        <n v="127.3944"/>
        <n v="2826.516"/>
        <n v="1542.1752"/>
        <n v="467.7728"/>
        <n v="1413.93"/>
        <n v="1066.0736"/>
        <n v="355.7152"/>
        <n v="2404.6821"/>
        <n v="606.7308"/>
        <n v="1173.508"/>
        <n v="1191.6812"/>
        <n v="955.0151999999999"/>
        <n v="1690.304"/>
        <n v="136.5984"/>
        <n v="1270.746"/>
        <n v="1968.6942"/>
        <n v="809.0456"/>
        <n v="144.9624"/>
        <n v="1018.668"/>
        <n v="2468.4387"/>
        <n v="2278.3208"/>
        <n v="2291.6432"/>
        <n v="64.8956"/>
        <n v="1266.356"/>
        <n v="991.2624"/>
        <n v="1742.0256"/>
        <n v="1628.1702"/>
        <n v="1518.6336"/>
        <n v="646.2959999999999"/>
        <n v="197.7336"/>
        <n v="433.772"/>
        <n v="721.8211"/>
        <n v="1267.6251"/>
        <n v="603.5425999999999"/>
        <n v="1251.5072"/>
        <n v="895.6881"/>
        <n v="946.5300000000001"/>
        <n v="1787.3469"/>
        <n v="528.3066"/>
        <n v="305.9424"/>
        <n v="1369.6744"/>
        <n v="1228.4412"/>
        <n v="1896.72"/>
        <n v="1386.2428"/>
        <n v="478.0302"/>
        <n v="671.8978"/>
        <n v="91.402"/>
        <n v="591.5836"/>
        <n v="566.4204"/>
        <n v="674.6356000000001"/>
        <n v="155.2272"/>
        <n v="817.2108000000001"/>
        <n v="956.1664"/>
        <n v="664.35"/>
        <n v="353.2734"/>
        <n v="2691.7436"/>
        <n v="763.308"/>
        <n v="222.2675"/>
        <n v="2135.4168"/>
        <n v="2478.45"/>
        <n v="1439.136"/>
        <n v="871.4192999999999"/>
        <n v="1236.48"/>
        <n v="1794.303"/>
        <n v="199.2928"/>
        <n v="1022.6838"/>
        <n v="810.0858"/>
        <n v="2807.8008"/>
        <n v="616.029"/>
        <n v="1442.76"/>
        <n v="69.2736"/>
        <n v="2263.0068"/>
        <n v="1149.558"/>
        <n v="803.2288"/>
        <n v="611.205"/>
        <n v="676.7392"/>
        <n v="514.6931999999999"/>
        <n v="92.8484"/>
        <n v="756.7658"/>
        <n v="2545.44"/>
        <n v="887.5620000000001"/>
        <n v="769.044"/>
        <n v="780.6912"/>
        <n v="398.9531000000001"/>
        <n v="124.8768"/>
        <n v="2167.9224"/>
        <n v="526.2443999999999"/>
        <n v="435.2736"/>
        <n v="616.5082"/>
        <n v="514.9"/>
        <n v="1156.3726"/>
        <n v="258.822"/>
        <n v="1120.0599"/>
        <n v="131.047"/>
        <n v="2168.937"/>
        <n v="815.0720000000001"/>
        <n v="1665.692"/>
        <n v="1570.4166"/>
        <n v="405.32"/>
        <n v="2269.4976"/>
        <n v="3225.9468"/>
        <n v="2107.5246"/>
        <n v="774.1800000000001"/>
        <n v="1080.2104"/>
        <n v="689.3828"/>
        <n v="36.0272"/>
        <n v="600.2955"/>
        <n v="1631.331"/>
        <n v="649.74"/>
        <n v="231.555"/>
        <n v="1404.075"/>
        <n v="193.2576"/>
        <n v="1351.3584"/>
        <n v="570.1176"/>
        <n v="52.003"/>
        <n v="1404.0528"/>
        <n v="81.648"/>
        <n v="385.2996"/>
        <n v="159.8755"/>
        <n v="352.593"/>
        <n v="403.5885"/>
        <n v="449.514"/>
        <n v="1187.178"/>
        <n v="1175.4168"/>
        <n v="3440.0272"/>
        <n v="645.3008000000001"/>
        <n v="190.7064"/>
        <n v="906.2366000000001"/>
        <n v="1482.0798"/>
        <n v="2102.424"/>
        <n v="1219.257"/>
        <n v="1655.717"/>
        <n v="422.013"/>
        <n v="429.3216"/>
        <n v="1639.2096"/>
        <n v="85.1697"/>
        <n v="2397.408"/>
        <n v="296.3169"/>
        <n v="285.9672"/>
        <n v="304.7675"/>
        <n v="767.4816"/>
        <n v="1147.4496"/>
        <n v="1776.3744"/>
        <n v="545.8050000000001"/>
        <n v="945.126"/>
        <n v="2232.5688"/>
        <n v="2971.0296"/>
        <n v="942.0160000000001"/>
        <n v="1628.0208"/>
        <n v="889.308"/>
        <n v="661.7595"/>
        <n v="1845.966"/>
        <n v="1828.112"/>
        <n v="593.79"/>
        <n v="1900.1136"/>
        <n v="2950.14"/>
        <n v="821.3516"/>
        <n v="1756.5324"/>
        <n v="1568.943"/>
        <n v="548.062"/>
        <n v="954.0608000000001"/>
        <n v="1194.9028"/>
        <n v="3220.3444"/>
        <n v="40.9761"/>
        <n v="189.6176"/>
        <n v="264.915"/>
        <n v="1369.1216"/>
        <n v="331.17"/>
        <n v="1275.799"/>
        <n v="1926.15"/>
        <n v="1370.5232"/>
        <n v="679.1862"/>
        <n v="1053.7551"/>
        <n v="333.8509"/>
        <n v="819.7176"/>
        <n v="1187.898"/>
        <n v="2093.6736"/>
        <n v="202.9836"/>
        <n v="32.6592"/>
        <n v="1031.7507"/>
        <n v="1746.712"/>
        <n v="1754.94"/>
        <n v="530.2116"/>
        <n v="2035.854"/>
        <n v="361.4592"/>
        <n v="953.4510000000001"/>
        <n v="685.3069999999999"/>
        <n v="584.0459999999999"/>
        <n v="530.145"/>
        <n v="3721.52"/>
        <n v="665.5168"/>
        <n v="229.3564"/>
        <n v="800.5812"/>
        <n v="122.968"/>
        <n v="1363.4544"/>
        <n v="912.0035999999999"/>
        <n v="112.4496"/>
        <n v="1287.6084"/>
        <n v="3602.7264"/>
        <n v="1538.4006"/>
        <n v="82.54679999999999"/>
        <n v="1417.824"/>
        <n v="213.709"/>
        <n v="800.337"/>
        <n v="333.0492"/>
        <n v="514.2995999999999"/>
        <n v="2299.5984"/>
        <n v="2013.7872"/>
        <n v="1228.4895"/>
        <n v="77.022"/>
        <n v="2560.0"/>
        <n v="262.515"/>
        <n v="158.5075"/>
        <n v="2205.024"/>
        <n v="1538.942"/>
        <n v="909.832"/>
        <n v="194.1786"/>
        <n v="2566.404"/>
        <n v="786.1904000000001"/>
        <n v="1125.896"/>
        <n v="1715.0595"/>
        <n v="887.3040000000001"/>
        <n v="800.7288"/>
        <n v="2859.2928"/>
        <n v="570.7842"/>
        <n v="2481.5216"/>
        <n v="2358.1584"/>
        <n v="445.104"/>
        <n v="1371.5504"/>
        <n v="673.875"/>
        <n v="223.8728"/>
        <n v="574.107"/>
        <n v="529.8858"/>
        <n v="929.1632000000001"/>
        <n v="1071.904"/>
        <n v="763.9775999999999"/>
        <n v="712.5974999999999"/>
        <n v="2013.5178"/>
        <n v="1438.8352"/>
        <n v="213.5588"/>
        <n v="1925.8533"/>
        <n v="1146.6272"/>
        <n v="64.8784"/>
        <n v="36.225"/>
        <n v="1537.404"/>
        <n v="1548.9465"/>
        <n v="1969.956"/>
        <n v="1659.9756"/>
        <n v="1280.115"/>
        <n v="150.7902"/>
        <n v="812.7574"/>
        <n v="1005.3216"/>
        <n v="590.841"/>
        <n v="1040.2404"/>
        <n v="2182.4464"/>
        <n v="105.4728"/>
        <n v="343.6694"/>
        <n v="103.9311"/>
        <n v="900.592"/>
        <n v="1505.2576"/>
        <n v="926.4010000000001"/>
        <n v="242.039"/>
        <n v="1627.4391"/>
        <n v="138.4229"/>
        <n v="1774.344"/>
        <n v="1477.5"/>
        <n v="615.7404"/>
        <n v="2774.6132"/>
        <n v="450.5239999999999"/>
        <n v="2549.484"/>
        <n v="1359.5925"/>
        <n v="1373.7651"/>
        <n v="502.6212"/>
        <n v="1861.988"/>
        <n v="1904.544"/>
        <n v="273.5226"/>
        <n v="95.40820000000001"/>
        <n v="700.5544000000001"/>
        <n v="257.2401"/>
        <n v="2460.3708"/>
        <n v="142.5252"/>
        <n v="287.388"/>
        <n v="2760.544"/>
        <n v="54.4896"/>
        <n v="1448.752"/>
        <n v="469.0008"/>
        <n v="1741.35"/>
        <n v="1482.1808"/>
        <n v="634.1784"/>
        <n v="3034.2824"/>
        <n v="1867.9206"/>
        <n v="2839.6248"/>
        <n v="1602.7068"/>
        <n v="2281.14"/>
        <n v="1451.6961"/>
        <n v="1792.1181"/>
        <n v="954.765"/>
        <n v="1142.4972"/>
        <n v="396.2303999999999"/>
        <n v="3019.2288"/>
        <n v="342.9225"/>
        <n v="2100.7728"/>
        <n v="523.776"/>
        <n v="372.0299"/>
        <n v="1311.4192"/>
        <n v="2487.380999999999"/>
        <n v="373.6656"/>
        <n v="192.885"/>
        <n v="1171.2978"/>
        <n v="255.888"/>
        <n v="377.1098"/>
        <n v="2585.8644"/>
        <n v="2367.15"/>
        <n v="570.52"/>
        <n v="969.6648000000001"/>
        <n v="848.8244"/>
        <n v="487.188"/>
        <n v="896.0400000000002"/>
        <n v="46.2168"/>
        <n v="586.7171999999999"/>
        <n v="2033.9406"/>
        <n v="2576.2302"/>
        <n v="736.668"/>
        <n v="1022.2128"/>
        <n v="547.7472"/>
        <n v="813.0472"/>
        <n v="48.1015"/>
        <n v="2906.568"/>
        <n v="898.8216000000001"/>
        <n v="311.4328"/>
        <n v="1005.3944"/>
        <n v="1512.2268"/>
        <n v="1176.4536"/>
        <n v="291.5822"/>
        <n v="513.8136"/>
        <n v="359.504"/>
        <n v="1392.2716"/>
        <n v="577.8234"/>
        <n v="103.8609"/>
        <n v="457.737"/>
        <n v="758.3812"/>
        <n v="127.2171"/>
        <n v="2110.1256"/>
        <n v="449.0395"/>
        <n v="384.1104"/>
        <n v="372.285"/>
        <n v="241.034"/>
        <n v="1832.379"/>
        <n v="1813.0716"/>
        <n v="538.5634"/>
        <n v="2163.7056"/>
        <n v="794.457"/>
        <n v="888.0444"/>
        <n v="1169.6238"/>
        <n v="269.8719"/>
        <n v="925.1896"/>
        <n v="1685.1573"/>
        <n v="660.114"/>
        <n v="726.8000000000001"/>
        <n v="1272.592"/>
        <n v="542.571"/>
        <n v="411.7149000000001"/>
        <n v="229.023"/>
        <n v="2234.7188"/>
        <n v="1138.83"/>
        <n v="1677.4904"/>
        <n v="599.5835999999999"/>
        <n v="101.3886"/>
        <n v="3316.16"/>
        <n v="125.8888"/>
        <n v="1023.33"/>
        <n v="1984.7356"/>
        <n v="713.4"/>
        <n v="1249.5006"/>
        <n v="340.0626"/>
        <n v="1171.2288"/>
        <n v="728.1204"/>
        <n v="2107.4004"/>
        <n v="1818.4914"/>
        <n v="1283.2404"/>
        <n v="323.561"/>
        <n v="339.4245999999999"/>
        <n v="172.7667"/>
        <n v="1974.2418"/>
        <n v="971.392"/>
        <n v="519.1533"/>
        <n v="953.5500000000001"/>
        <n v="165.8447"/>
        <n v="297.2892"/>
        <n v="1523.124"/>
        <n v="730.1916"/>
        <n v="1657.5456"/>
        <n v="3228.876"/>
        <n v="1426.698"/>
        <n v="1450.89"/>
        <n v="360.8556"/>
        <n v="1972.92"/>
        <n v="86.2854"/>
        <n v="2748.2224"/>
        <n v="272.6218"/>
        <n v="426.1224"/>
        <n v="799.1334"/>
        <n v="2026.1829"/>
        <n v="1395.6948"/>
        <n v="1583.0316"/>
        <n v="2801.768"/>
        <n v="1857.2176"/>
        <n v="3745.8048"/>
        <n v="1776.5286"/>
        <n v="1905.1725"/>
        <n v="1462.003"/>
        <n v="113.3358"/>
        <n v="90.4798"/>
        <n v="325.5442"/>
        <n v="535.3502"/>
        <n v="678.608"/>
        <n v="1352.076"/>
        <n v="347.8200000000001"/>
        <n v="81.61919999999999"/>
        <n v="1536.744"/>
        <n v="1846.08"/>
        <n v="541.6673999999999"/>
        <n v="2467.4496"/>
        <n v="419.4648"/>
        <n v="891.872"/>
        <n v="1740.628"/>
        <n v="714.4176"/>
        <n v="3293.5448"/>
        <n v="529.749"/>
        <n v="2728.2024"/>
        <n v="333.8128"/>
        <n v="312.0805"/>
        <n v="1032.0813"/>
        <n v="683.001"/>
        <n v="2974.644"/>
        <n v="818.425"/>
        <n v="435.342"/>
        <n v="871.3969999999999"/>
        <n v="344.5368"/>
        <n v="502.5132"/>
        <n v="515.9325"/>
        <n v="2101.0626"/>
        <n v="359.1965"/>
        <n v="857.1"/>
        <n v="1112.9536"/>
        <n v="413.5335"/>
        <n v="2010.6432"/>
        <n v="444.6143999999999"/>
        <n v="1533.824"/>
        <n v="1081.0134"/>
        <n v="618.6936"/>
        <n v="377.28"/>
        <n v="1630.3392"/>
        <n v="229.3109"/>
        <n v="189.216"/>
        <n v="692.3883999999999"/>
        <n v="1884.54"/>
        <n v="906.5033999999999"/>
        <n v="716.1336"/>
        <n v="137.697"/>
        <n v="1345.6368"/>
        <n v="148.4916"/>
        <n v="2936.0144"/>
        <n v="328.02"/>
        <n v="944.4709999999999"/>
        <n v="126.5916"/>
        <n v="1579.7805"/>
        <n v="682.556"/>
        <n v="1877.6688"/>
        <n v="1289.61"/>
        <n v="1631.2854"/>
        <n v="392.0272000000001"/>
        <n v="576.973"/>
        <n v="953.4876"/>
        <n v="1136.7584"/>
        <n v="468.7832"/>
        <n v="385.6788"/>
        <n v="1084.7936"/>
        <n v="1616.8104"/>
        <n v="753.5039999999999"/>
        <n v="184.2291"/>
        <n v="2801.19"/>
        <n v="1587.4998"/>
        <n v="2465.9856"/>
        <n v="189.244"/>
        <n v="1898.2482"/>
        <n v="860.3195999999999"/>
        <n v="1220.022"/>
        <n v="1261.638"/>
        <n v="3332.0888"/>
        <n v="502.107"/>
        <n v="269.0166"/>
        <n v="1823.1948"/>
        <n v="905.85"/>
        <n v="2019.6945"/>
        <n v="980.3544"/>
        <n v="136.0996"/>
        <n v="641.9168999999999"/>
        <n v="248.1783"/>
        <n v="230.1252"/>
        <n v="169.728"/>
        <n v="37.328"/>
        <n v="2474.208"/>
        <n v="1065.4896"/>
        <n v="706.7787999999999"/>
        <n v="3393.88"/>
        <n v="878.5062"/>
        <n v="958.9536"/>
        <n v="287.3962"/>
        <n v="487.8535"/>
        <n v="129.7248"/>
        <n v="1407.6018"/>
        <n v="349.2225"/>
        <n v="1243.1224"/>
        <n v="661.4708"/>
        <n v="1081.04"/>
        <n v="1023.264"/>
        <n v="77.29320000000001"/>
        <n v="1302.3672"/>
        <n v="2677.062"/>
        <n v="2434.0672"/>
        <n v="2733.2268"/>
        <n v="361.162"/>
        <n v="1758.294"/>
        <n v="605.501"/>
        <n v="362.3235"/>
        <n v="1455.1326"/>
        <n v="2320.2784"/>
        <n v="324.03"/>
        <n v="1202.4012"/>
        <n v="863.6026"/>
        <n v="167.76"/>
        <n v="579.2495"/>
        <n v="1578.978"/>
        <n v="758.0366"/>
        <n v="140.72"/>
        <n v="1176.945"/>
        <n v="229.614"/>
        <n v="2103.1764"/>
        <n v="1801.419"/>
        <n v="221.61"/>
        <n v="727.2865999999999"/>
        <n v="1758.4812"/>
        <n v="84.5272"/>
        <n v="2155.272"/>
        <n v="104.6199"/>
        <n v="384.4665"/>
        <n v="1398.712"/>
        <n v="1250.8044"/>
        <n v="104.227"/>
        <n v="1340.0002"/>
        <n v="299.4939"/>
        <n v="226.2254"/>
        <n v="902.2538"/>
        <n v="390.9598"/>
        <n v="2280.3669"/>
        <n v="2291.73"/>
        <n v="1155.2436"/>
        <n v="511.35"/>
        <n v="125.1588"/>
        <n v="1523.064"/>
        <n v="1423.7184"/>
        <n v="642.905"/>
        <n v="174.4044"/>
        <n v="1939.2012"/>
        <n v="2249.4912"/>
        <n v="456.1439999999999"/>
        <n v="57.3896"/>
        <n v="781.616"/>
        <n v="1348.215"/>
        <n v="607.8672"/>
        <n v="314.8232"/>
        <n v="1688.3248"/>
        <n v="398.2394"/>
        <n v="587.1508"/>
        <n v="705.5856"/>
        <n v="768.4638"/>
        <n v="173.5488"/>
        <n v="308.79"/>
        <n v="435.0138"/>
        <n v="646.9989999999999"/>
        <n v="1207.7604"/>
        <n v="1469.8719"/>
        <n v="654.3621999999999"/>
        <n v="583.17"/>
        <n v="305.73"/>
        <n v="1352.4272"/>
        <n v="1501.3362"/>
        <n v="2645.6748"/>
        <n v="1142.253"/>
        <n v="86.621"/>
        <n v="3110.9864"/>
        <n v="637.056"/>
        <n v="853.5452"/>
        <n v="844.0137000000001"/>
        <n v="582.8841"/>
        <n v="561.3344"/>
        <n v="313.99"/>
        <n v="2280.0664"/>
        <n v="196.6734"/>
        <n v="719.272"/>
        <n v="649.89"/>
        <n v="454.0164"/>
        <n v="1367.1368"/>
        <n v="581.5835999999999"/>
        <n v="1253.0012"/>
        <n v="1017.7704"/>
        <n v="1666.95"/>
        <n v="188.7896"/>
        <n v="2797.8165"/>
        <n v="1544.9434"/>
        <n v="1746.96"/>
        <n v="1321.5336"/>
        <n v="60.3922"/>
        <n v="990.6336"/>
        <n v="813.4689"/>
        <n v="825.0264"/>
        <n v="103.5648"/>
        <n v="2976.604"/>
        <n v="638.8844"/>
        <n v="1383.5664"/>
        <n v="3094.2208"/>
        <n v="614.5108"/>
        <n v="617.6655"/>
        <n v="705.9336000000001"/>
        <n v="540.4208"/>
        <n v="1654.7328"/>
        <n v="19.8716"/>
        <n v="288.1452"/>
        <n v="238.9716"/>
        <n v="217.2606"/>
        <n v="837.4211999999999"/>
        <n v="2439.2984"/>
        <n v="111.1434"/>
        <n v="2083.8664"/>
        <n v="1802.112"/>
        <n v="1701.7506"/>
        <n v="1554.5838"/>
        <n v="53.818"/>
        <n v="2671.74"/>
        <n v="497.1642"/>
        <n v="605.76"/>
        <n v="3502.9688"/>
        <n v="271.1792"/>
        <n v="263.0463"/>
        <n v="52.1508"/>
        <n v="843.0236"/>
        <n v="223.516"/>
        <n v="1124.3964"/>
        <n v="1618.6016"/>
        <n v="1759.434"/>
        <n v="2190.132"/>
        <n v="1892.7168"/>
        <n v="178.514"/>
        <n v="152.0343"/>
        <n v="2282.2626"/>
        <n v="1990.035"/>
        <n v="1366.898"/>
        <n v="1885.5162"/>
        <n v="571.3318"/>
        <n v="240.4482"/>
        <n v="502.53"/>
        <n v="905.1655999999999"/>
        <n v="364.08"/>
        <n v="2925.7312"/>
        <n v="111.1636"/>
        <n v="97.00019999999999"/>
        <n v="1492.9516"/>
        <n v="1136.0936"/>
        <n v="727.818"/>
        <n v="413.073"/>
        <n v="922.9692"/>
        <n v="336.4578"/>
        <n v="2798.4132"/>
        <n v="1303.3905"/>
        <n v="1113.882"/>
        <n v="2700.3312"/>
        <n v="130.932"/>
        <n v="2483.28"/>
        <n v="514.3424"/>
        <n v="973.0279999999999"/>
        <n v="1347.7384"/>
        <n v="1624.4892"/>
        <n v="428.897"/>
        <n v="303.8114"/>
        <n v="3237.0576"/>
        <n v="2243.3928"/>
        <n v="72.79960000000001"/>
        <n v="1744.8368"/>
        <n v="883.7166000000001"/>
        <n v="1629.7616"/>
        <n v="1616.2152"/>
        <n v="24.13"/>
        <n v="510.2202"/>
        <n v="529.677"/>
        <n v="102.172"/>
        <n v="2409.8216"/>
        <n v="1810.8324"/>
        <n v="50.048"/>
        <n v="1276.6416"/>
        <n v="1418.3784"/>
        <n v="2031.7928"/>
        <n v="2407.0584"/>
        <n v="1058.16"/>
        <n v="380.8458000000001"/>
        <n v="865.0363"/>
        <n v="649.605"/>
        <n v="1748.5209"/>
        <n v="609.4584"/>
        <n v="2922.2952"/>
        <n v="545.6808"/>
        <n v="99.26920000000001"/>
        <n v="1025.85"/>
        <n v="1140.456"/>
        <n v="508.8864"/>
        <n v="1181.7432"/>
        <n v="1566.5664"/>
        <n v="568.6148"/>
        <n v="1208.2028"/>
        <n v="493.6428"/>
        <n v="2065.5936"/>
        <n v="199.7961"/>
        <n v="880.6616"/>
        <n v="93.8232"/>
        <n v="3539.8656"/>
        <n v="1595.0952"/>
        <n v="1815.754"/>
        <n v="1308.5928"/>
        <n v="782.1600000000001"/>
        <n v="1876.3152"/>
        <n v="982.2288"/>
        <n v="517.8965"/>
        <n v="198.7782"/>
        <n v="1814.9832"/>
        <n v="1278.4896"/>
        <n v="339.2466"/>
        <n v="1343.0316"/>
        <n v="361.4958"/>
        <n v="318.3076"/>
        <n v="751.2726"/>
        <n v="615.083"/>
        <n v="153.1115"/>
        <n v="1123.434"/>
        <n v="354.564"/>
        <n v="553.6864"/>
        <n v="1078.8174"/>
        <n v="790.7659"/>
        <n v="2462.34"/>
        <n v="940.69"/>
        <n v="1347.456"/>
        <n v="763.1572"/>
        <n v="285.8394"/>
        <n v="2324.556"/>
        <n v="1232.952"/>
        <n v="341.003"/>
        <n v="1737.9912"/>
        <n v="1765.176"/>
        <n v="127.794"/>
        <n v="491.4698999999999"/>
        <n v="133.339"/>
        <n v="487.746"/>
        <n v="2145.7485"/>
        <n v="1575.0724"/>
        <n v="1635.2616"/>
        <n v="236.7372"/>
        <n v="488.7168"/>
        <n v="2315.852"/>
        <n v="1267.9744"/>
        <n v="981.9864"/>
        <n v="442.6149"/>
        <n v="989.9368000000001"/>
        <n v="551.259"/>
        <n v="43.1442"/>
        <n v="1210.8714"/>
        <n v="2943.5296"/>
        <n v="1058.448"/>
        <n v="1695.3075"/>
        <n v="2141.85"/>
        <n v="1287.36"/>
        <n v="328.7524"/>
        <n v="1958.144"/>
        <n v="39.974"/>
        <n v="654.3656"/>
        <n v="3032.656"/>
        <n v="166.8249"/>
        <n v="465.832"/>
        <n v="188.0424"/>
        <n v="614.0742"/>
        <n v="1664.811"/>
        <n v="1657.0092"/>
        <n v="127.296"/>
        <n v="1720.7438"/>
        <n v="1503.1768"/>
        <n v="102.3752"/>
        <n v="791.8847999999999"/>
        <n v="2319.4512"/>
        <n v="1296.261"/>
        <n v="910.2636"/>
        <n v="794.5092"/>
        <n v="2458.46"/>
        <n v="749.0304"/>
        <n v="2224.2816"/>
        <n v="774.5759999999999"/>
        <n v="34.1784"/>
        <n v="2396.0799"/>
        <n v="1624.443"/>
        <n v="910.3643999999999"/>
        <n v="537.3897"/>
        <n v="758.24"/>
        <n v="773.0304"/>
        <n v="1558.9272"/>
        <n v="948.6935999999998"/>
        <n v="96.4592"/>
        <n v="2871.368"/>
        <n v="483.9464"/>
        <n v="2916.42"/>
        <n v="1146.8154"/>
        <n v="2819.0064"/>
        <n v="2650.292"/>
        <n v="2235.4788"/>
        <n v="459.2884"/>
        <n v="464.4255000000001"/>
        <n v="562.3589999999999"/>
        <n v="725.3442"/>
        <n v="1894.08"/>
        <n v="650.916"/>
        <n v="143.2404"/>
        <n v="1093.2938"/>
        <n v="1487.4636"/>
        <n v="64.1256"/>
        <n v="383.002"/>
        <n v="3339.8264"/>
        <n v="122.1327"/>
        <n v="571.6392000000001"/>
        <n v="625.4658"/>
        <n v="838.1228"/>
        <n v="1061.91"/>
        <n v="146.5792"/>
        <n v="2350.4888"/>
        <n v="128.9568"/>
        <n v="2282.9664"/>
        <n v="1956.0321"/>
        <n v="93.654"/>
        <n v="319.0784"/>
        <n v="1549.9155"/>
        <n v="1307.3346"/>
        <n v="2829.7228"/>
        <n v="232.4232"/>
        <n v="2084.3328"/>
        <n v="984.37"/>
        <n v="418.1584"/>
        <n v="38.0038"/>
        <n v="1046.5488"/>
        <n v="1356.885"/>
        <n v="502.7524"/>
        <n v="793.3869000000001"/>
        <n v="2075.913"/>
        <n v="2513.8984"/>
        <n v="895.5342"/>
        <n v="1443.2418"/>
        <n v="762.0029999999999"/>
        <n v="223.592"/>
        <n v="846.7488"/>
        <n v="757.1676000000001"/>
        <n v="709.1270999999999"/>
        <n v="810.0971999999999"/>
        <n v="942.2280000000001"/>
        <n v="1099.76"/>
        <n v="47.6212"/>
        <n v="1505.1168"/>
        <n v="855.9831"/>
        <n v="1734.18"/>
        <n v="1662.5312"/>
        <n v="1184.89"/>
        <n v="559.7995"/>
        <n v="630.1866"/>
        <n v="355.2448"/>
        <n v="2373.462"/>
        <n v="579.5884000000001"/>
        <n v="626.3712"/>
        <n v="715.3004999999999"/>
        <n v="134.9568"/>
        <n v="994.4820000000001"/>
        <n v="1301.8758"/>
        <n v="574.883"/>
        <n v="2139.3312"/>
        <n v="274.4523"/>
        <n v="1706.43"/>
        <n v="599.471"/>
        <n v="1070.762"/>
        <n v="591.7031999999999"/>
        <n v="2504.067"/>
        <n v="270.5164"/>
        <n v="1128.732"/>
        <n v="1119.4092"/>
        <n v="259.3763"/>
        <n v="729.39"/>
        <n v="591.3072"/>
        <n v="340.2"/>
        <n v="2779.5932"/>
        <n v="548.5224000000001"/>
        <n v="1034.7036"/>
        <n v="1532.3904"/>
        <n v="1648.668"/>
        <n v="786.0314"/>
        <n v="887.8632"/>
        <n v="2935.8252"/>
        <n v="1882.1952"/>
        <n v="1120.4751"/>
        <n v="493.0596"/>
        <n v="637.3739999999999"/>
        <n v="163.5744"/>
        <n v="1051.736"/>
        <n v="3242.1668"/>
        <n v="322.9899"/>
        <n v="51.1384"/>
        <n v="817.7943"/>
        <n v="1313.1166"/>
        <n v="509.7591"/>
        <n v="78.5868"/>
        <n v="889.83"/>
        <n v="366.858"/>
        <n v="565.9089"/>
        <n v="64.7995"/>
        <n v="1264.335"/>
        <n v="346.484"/>
        <n v="1564.0116"/>
        <n v="592.5074000000001"/>
        <n v="1510.719"/>
        <n v="1106.3094"/>
        <n v="700.4052"/>
        <n v="320.892"/>
        <n v="2704.47"/>
        <n v="506.709"/>
        <n v="595.41"/>
        <n v="953.3868"/>
        <n v="2317.6384"/>
        <n v="88.81479999999999"/>
        <n v="316.8936"/>
        <n v="545.4824"/>
        <n v="757.39"/>
        <n v="152.2801"/>
        <n v="1755.5384"/>
        <n v="2155.2228"/>
        <n v="905.23"/>
        <n v="274.0311"/>
        <n v="2391.4527"/>
        <n v="1014.2588"/>
        <n v="2694.3045"/>
        <n v="170.4405"/>
      </sharedItems>
    </cacheField>
    <cacheField name="Product" numFmtId="0">
      <sharedItems>
        <s v="Cricket Bat"/>
        <s v="Bluetooth Car Audio System"/>
        <s v="Men's Roll-On Perfume"/>
        <s v="Wireless Mouse"/>
        <s v="Men's Hair Styling Gel"/>
        <s v="4K Home Projector"/>
        <s v="Premium Blanket Throw"/>
        <s v="Kitchen Storage Rack"/>
        <s v="Stainless Steel Cookware Set"/>
        <s v="Modern Wall Clock"/>
        <s v="Foldable Camping Chair"/>
        <s v="Portable Power Bank"/>
        <s v="Sports Wrist Sweatbands"/>
        <s v="Gaming Mechanical Keyboard"/>
        <s v="Women's Summer Dress"/>
        <s v="Adjustable Dumbbells 20kg"/>
        <s v="Decorative Floor Vase"/>
        <s v="Luxury Perfume Spray"/>
        <s v="Professional Jump Rope"/>
        <s v="USB External Hard Drive"/>
        <s v="Men's Sports Shorts"/>
        <s v="Hair Strengthening Shampoo"/>
        <s v="Smart LED Light Strip"/>
        <s v="Men's Leather Belt"/>
        <s v="Portable Bluetooth Speaker"/>
        <s v="WiFi Mesh Router"/>
        <s v="USB-C Fast Charger"/>
        <s v="Men's Track Pants"/>
        <s v="Women's Ankle Boots"/>
        <s v="Decorative Lamp Shade"/>
        <s v="Beard Grooming Kit"/>
        <s v="Ceramic Kitchen Bowl Set"/>
        <s v="Vitamin E Body Lotion"/>
        <s v="Wireless Bluetooth Speaker"/>
        <s v="Men's Formal Shirt"/>
        <s v="Fabric Sofa Throw Blanket"/>
        <s v="Essential Oil Diffuser"/>
        <s v="Stainless Steel Cutlery Set"/>
        <s v="Adjustable Jump Rope"/>
        <s v="Multi-Purpose Storage Box"/>
        <s v="Rugby Ball"/>
        <s v="Face Foundation Kit"/>
        <s v="Outdoor Sports Water Bottle"/>
        <s v="Noise-Canceling Headphones"/>
        <s v="Makeup Brush Set"/>
        <s v="Basketball"/>
        <s v="Knee Support Brace"/>
        <s v="USB-C Laptop Charger"/>
        <s v="Sports Water Hydration Pack"/>
        <s v="High-Grip Football"/>
        <s v="Hydrating Face Cleanser"/>
        <s v="Hair Repair Oil Treatment"/>
        <s v="Women's High Heels"/>
        <s v="Soccer Training Cone Set"/>
        <s v="Men's Winter Jacket"/>
        <s v="Men's Graphic T-Shirt"/>
        <s v="Kitchen Cutting Board"/>
        <s v="Boxing Hand Wraps"/>
        <s v="Men's Running Jacket"/>
        <s v="Sports Stopwatch Pro"/>
        <s v="Women's Scarf Set"/>
        <s v="Wall-Mounted Spice Rack"/>
        <s v="Carbon Fiber Tennis Racket"/>
        <s v="Smart Home WiFi Camera"/>
        <s v="Gaming Mouse Pad XL"/>
        <s v="Women's Beanie Hat"/>
        <s v="Decorative Wall Mirror"/>
        <s v="Wireless Bluetooth Earbuds"/>
        <s v="Bedroom Table Lamp"/>
        <s v="HDMI Cable – 2m"/>
        <s v="Car Dashboard Phone Holder"/>
        <s v="Foam Roller"/>
        <s v="LED Bedside Lamp"/>
        <s v="Women's Hair Dryer Brush"/>
        <s v="Fitness Resistance Bands"/>
        <s v="HD Smart TV Stick"/>
        <s v="Ceramic Plant Pot"/>
        <s v="Sports Stopwatch Timer"/>
        <s v="Shin Guards – Adult"/>
        <s v="Vitamin C Face Serum"/>
        <s v="Microwave Oven"/>
        <s v="Organic Sunscreen Lotion"/>
        <s v="Badminton Racket Set"/>
        <s v="Women's Yoga Pants"/>
        <s v="LED Table Lamp"/>
        <s v="Laptop Cooling Pad"/>
        <s v="Tennis Ball 3-Pack"/>
        <s v="Womens Cotton Scarf"/>
        <s v="Wooden Nightstand"/>
        <s v="Yoga Exercise Mat"/>
        <s v="Brother Laser Printer"/>
        <s v="Matte Lipstick Set"/>
        <s v="Men's Casual Sneakers"/>
        <s v="Adjustable Dumbbell Set"/>
        <s v="Wooden Bookshelf"/>
        <s v="Women's Casual Hoodie"/>
        <s v="Herbal Face Moisturizer"/>
        <s v="Women's Denim Jeans"/>
        <s v="Sports Stopwatch Basic"/>
        <s v="Women's Formal Blazer"/>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Y2001" sheet="Sales Analysis Table 1"/>
  </cacheSource>
  <cacheFields>
    <cacheField name="Sales_ID" numFmtId="0">
      <sharedItems>
        <s v="SALE0"/>
        <s v="SALE1"/>
        <s v="SALE2"/>
        <s v="SALE3"/>
        <s v="SALE4"/>
        <s v="SALE5"/>
        <s v="SALE6"/>
        <s v="SALE7"/>
        <s v="SALE8"/>
        <s v="SALE9"/>
        <s v="SALE10"/>
        <s v="SALE11"/>
        <s v="SALE12"/>
        <s v="SALE13"/>
        <s v="SALE14"/>
        <s v="SALE15"/>
        <s v="SALE16"/>
        <s v="SALE17"/>
        <s v="SALE18"/>
        <s v="SALE19"/>
        <s v="SALE20"/>
        <s v="SALE21"/>
        <s v="SALE22"/>
        <s v="SALE23"/>
        <s v="SALE24"/>
        <s v="SALE25"/>
        <s v="SALE26"/>
        <s v="SALE27"/>
        <s v="SALE28"/>
        <s v="SALE29"/>
        <s v="SALE30"/>
        <s v="SALE31"/>
        <s v="SALE32"/>
        <s v="SALE33"/>
        <s v="SALE34"/>
        <s v="SALE35"/>
        <s v="SALE36"/>
        <s v="SALE37"/>
        <s v="SALE38"/>
        <s v="SALE39"/>
        <s v="SALE40"/>
        <s v="SALE41"/>
        <s v="SALE42"/>
        <s v="SALE43"/>
        <s v="SALE44"/>
        <s v="SALE45"/>
        <s v="SALE46"/>
        <s v="SALE47"/>
        <s v="SALE48"/>
        <s v="SALE49"/>
        <s v="SALE50"/>
        <s v="SALE51"/>
        <s v="SALE52"/>
        <s v="SALE53"/>
        <s v="SALE54"/>
        <s v="SALE55"/>
        <s v="SALE56"/>
        <s v="SALE57"/>
        <s v="SALE58"/>
        <s v="SALE59"/>
        <s v="SALE60"/>
        <s v="SALE61"/>
        <s v="SALE62"/>
        <s v="SALE63"/>
        <s v="SALE64"/>
        <s v="SALE65"/>
        <s v="SALE66"/>
        <s v="SALE67"/>
        <s v="SALE68"/>
        <s v="SALE69"/>
        <s v="SALE70"/>
        <s v="SALE71"/>
        <s v="SALE72"/>
        <s v="SALE73"/>
        <s v="SALE74"/>
        <s v="SALE75"/>
        <s v="SALE76"/>
        <s v="SALE77"/>
        <s v="SALE78"/>
        <s v="SALE79"/>
        <s v="SALE80"/>
        <s v="SALE81"/>
        <s v="SALE82"/>
        <s v="SALE83"/>
        <s v="SALE84"/>
        <s v="SALE85"/>
        <s v="SALE86"/>
        <s v="SALE87"/>
        <s v="SALE88"/>
        <s v="SALE89"/>
        <s v="SALE90"/>
        <s v="SALE91"/>
        <s v="SALE92"/>
        <s v="SALE93"/>
        <s v="SALE94"/>
        <s v="SALE95"/>
        <s v="SALE96"/>
        <s v="SALE97"/>
        <s v="SALE98"/>
        <s v="SALE99"/>
        <s v="SALE100"/>
        <s v="SALE101"/>
        <s v="SALE102"/>
        <s v="SALE103"/>
        <s v="SALE104"/>
        <s v="SALE105"/>
        <s v="SALE106"/>
        <s v="SALE107"/>
        <s v="SALE108"/>
        <s v="SALE109"/>
        <s v="SALE110"/>
        <s v="SALE111"/>
        <s v="SALE112"/>
        <s v="SALE113"/>
        <s v="SALE114"/>
        <s v="SALE115"/>
        <s v="SALE116"/>
        <s v="SALE117"/>
        <s v="SALE118"/>
        <s v="SALE119"/>
        <s v="SALE120"/>
        <s v="SALE121"/>
        <s v="SALE122"/>
        <s v="SALE123"/>
        <s v="SALE124"/>
        <s v="SALE125"/>
        <s v="SALE126"/>
        <s v="SALE127"/>
        <s v="SALE128"/>
        <s v="SALE129"/>
        <s v="SALE130"/>
        <s v="SALE131"/>
        <s v="SALE132"/>
        <s v="SALE133"/>
        <s v="SALE134"/>
        <s v="SALE135"/>
        <s v="SALE136"/>
        <s v="SALE137"/>
        <s v="SALE138"/>
        <s v="SALE139"/>
        <s v="SALE140"/>
        <s v="SALE141"/>
        <s v="SALE142"/>
        <s v="SALE143"/>
        <s v="SALE144"/>
        <s v="SALE145"/>
        <s v="SALE146"/>
        <s v="SALE147"/>
        <s v="SALE148"/>
        <s v="SALE149"/>
        <s v="SALE150"/>
        <s v="SALE151"/>
        <s v="SALE152"/>
        <s v="SALE153"/>
        <s v="SALE154"/>
        <s v="SALE155"/>
        <s v="SALE156"/>
        <s v="SALE157"/>
        <s v="SALE158"/>
        <s v="SALE159"/>
        <s v="SALE160"/>
        <s v="SALE161"/>
        <s v="SALE162"/>
        <s v="SALE163"/>
        <s v="SALE164"/>
        <s v="SALE165"/>
        <s v="SALE166"/>
        <s v="SALE167"/>
        <s v="SALE168"/>
        <s v="SALE169"/>
        <s v="SALE170"/>
        <s v="SALE171"/>
        <s v="SALE172"/>
        <s v="SALE173"/>
        <s v="SALE174"/>
        <s v="SALE175"/>
        <s v="SALE176"/>
        <s v="SALE177"/>
        <s v="SALE178"/>
        <s v="SALE179"/>
        <s v="SALE180"/>
        <s v="SALE181"/>
        <s v="SALE182"/>
        <s v="SALE183"/>
        <s v="SALE184"/>
        <s v="SALE185"/>
        <s v="SALE186"/>
        <s v="SALE187"/>
        <s v="SALE188"/>
        <s v="SALE189"/>
        <s v="SALE190"/>
        <s v="SALE191"/>
        <s v="SALE192"/>
        <s v="SALE193"/>
        <s v="SALE194"/>
        <s v="SALE195"/>
        <s v="SALE196"/>
        <s v="SALE197"/>
        <s v="SALE198"/>
        <s v="SALE199"/>
        <s v="SALE200"/>
        <s v="SALE201"/>
        <s v="SALE202"/>
        <s v="SALE203"/>
        <s v="SALE204"/>
        <s v="SALE205"/>
        <s v="SALE206"/>
        <s v="SALE207"/>
        <s v="SALE208"/>
        <s v="SALE209"/>
        <s v="SALE210"/>
        <s v="SALE211"/>
        <s v="SALE212"/>
        <s v="SALE213"/>
        <s v="SALE214"/>
        <s v="SALE215"/>
        <s v="SALE216"/>
        <s v="SALE217"/>
        <s v="SALE218"/>
        <s v="SALE219"/>
        <s v="SALE220"/>
        <s v="SALE221"/>
        <s v="SALE222"/>
        <s v="SALE223"/>
        <s v="SALE224"/>
        <s v="SALE225"/>
        <s v="SALE226"/>
        <s v="SALE227"/>
        <s v="SALE228"/>
        <s v="SALE229"/>
        <s v="SALE230"/>
        <s v="SALE231"/>
        <s v="SALE232"/>
        <s v="SALE233"/>
        <s v="SALE234"/>
        <s v="SALE235"/>
        <s v="SALE236"/>
        <s v="SALE237"/>
        <s v="SALE238"/>
        <s v="SALE239"/>
        <s v="SALE240"/>
        <s v="SALE241"/>
        <s v="SALE242"/>
        <s v="SALE243"/>
        <s v="SALE244"/>
        <s v="SALE245"/>
        <s v="SALE246"/>
        <s v="SALE247"/>
        <s v="SALE248"/>
        <s v="SALE249"/>
        <s v="SALE250"/>
        <s v="SALE251"/>
        <s v="SALE252"/>
        <s v="SALE253"/>
        <s v="SALE254"/>
        <s v="SALE255"/>
        <s v="SALE256"/>
        <s v="SALE257"/>
        <s v="SALE258"/>
        <s v="SALE259"/>
        <s v="SALE260"/>
        <s v="SALE261"/>
        <s v="SALE262"/>
        <s v="SALE263"/>
        <s v="SALE264"/>
        <s v="SALE265"/>
        <s v="SALE266"/>
        <s v="SALE267"/>
        <s v="SALE268"/>
        <s v="SALE269"/>
        <s v="SALE270"/>
        <s v="SALE271"/>
        <s v="SALE272"/>
        <s v="SALE273"/>
        <s v="SALE274"/>
        <s v="SALE275"/>
        <s v="SALE276"/>
        <s v="SALE277"/>
        <s v="SALE278"/>
        <s v="SALE279"/>
        <s v="SALE280"/>
        <s v="SALE281"/>
        <s v="SALE282"/>
        <s v="SALE283"/>
        <s v="SALE284"/>
        <s v="SALE285"/>
        <s v="SALE286"/>
        <s v="SALE287"/>
        <s v="SALE288"/>
        <s v="SALE289"/>
        <s v="SALE290"/>
        <s v="SALE291"/>
        <s v="SALE292"/>
        <s v="SALE293"/>
        <s v="SALE294"/>
        <s v="SALE295"/>
        <s v="SALE296"/>
        <s v="SALE297"/>
        <s v="SALE298"/>
        <s v="SALE299"/>
        <s v="SALE300"/>
        <s v="SALE301"/>
        <s v="SALE302"/>
        <s v="SALE303"/>
        <s v="SALE304"/>
        <s v="SALE305"/>
        <s v="SALE306"/>
        <s v="SALE307"/>
        <s v="SALE308"/>
        <s v="SALE309"/>
        <s v="SALE310"/>
        <s v="SALE311"/>
        <s v="SALE312"/>
        <s v="SALE313"/>
        <s v="SALE314"/>
        <s v="SALE315"/>
        <s v="SALE316"/>
        <s v="SALE317"/>
        <s v="SALE318"/>
        <s v="SALE319"/>
        <s v="SALE320"/>
        <s v="SALE321"/>
        <s v="SALE322"/>
        <s v="SALE323"/>
        <s v="SALE324"/>
        <s v="SALE325"/>
        <s v="SALE326"/>
        <s v="SALE327"/>
        <s v="SALE328"/>
        <s v="SALE329"/>
        <s v="SALE330"/>
        <s v="SALE331"/>
        <s v="SALE332"/>
        <s v="SALE333"/>
        <s v="SALE334"/>
        <s v="SALE335"/>
        <s v="SALE336"/>
        <s v="SALE337"/>
        <s v="SALE338"/>
        <s v="SALE339"/>
        <s v="SALE340"/>
        <s v="SALE341"/>
        <s v="SALE342"/>
        <s v="SALE343"/>
        <s v="SALE344"/>
        <s v="SALE345"/>
        <s v="SALE346"/>
        <s v="SALE347"/>
        <s v="SALE348"/>
        <s v="SALE349"/>
        <s v="SALE350"/>
        <s v="SALE351"/>
        <s v="SALE352"/>
        <s v="SALE353"/>
        <s v="SALE354"/>
        <s v="SALE355"/>
        <s v="SALE356"/>
        <s v="SALE357"/>
        <s v="SALE358"/>
        <s v="SALE359"/>
        <s v="SALE360"/>
        <s v="SALE361"/>
        <s v="SALE362"/>
        <s v="SALE363"/>
        <s v="SALE364"/>
        <s v="SALE365"/>
        <s v="SALE366"/>
        <s v="SALE367"/>
        <s v="SALE368"/>
        <s v="SALE369"/>
        <s v="SALE370"/>
        <s v="SALE371"/>
        <s v="SALE372"/>
        <s v="SALE373"/>
        <s v="SALE374"/>
        <s v="SALE375"/>
        <s v="SALE376"/>
        <s v="SALE377"/>
        <s v="SALE378"/>
        <s v="SALE379"/>
        <s v="SALE380"/>
        <s v="SALE381"/>
        <s v="SALE382"/>
        <s v="SALE383"/>
        <s v="SALE384"/>
        <s v="SALE385"/>
        <s v="SALE386"/>
        <s v="SALE387"/>
        <s v="SALE388"/>
        <s v="SALE389"/>
        <s v="SALE390"/>
        <s v="SALE391"/>
        <s v="SALE392"/>
        <s v="SALE393"/>
        <s v="SALE394"/>
        <s v="SALE395"/>
        <s v="SALE396"/>
        <s v="SALE397"/>
        <s v="SALE398"/>
        <s v="SALE399"/>
        <s v="SALE400"/>
        <s v="SALE401"/>
        <s v="SALE402"/>
        <s v="SALE403"/>
        <s v="SALE404"/>
        <s v="SALE405"/>
        <s v="SALE406"/>
        <s v="SALE407"/>
        <s v="SALE408"/>
        <s v="SALE409"/>
        <s v="SALE410"/>
        <s v="SALE411"/>
        <s v="SALE412"/>
        <s v="SALE413"/>
        <s v="SALE414"/>
        <s v="SALE415"/>
        <s v="SALE416"/>
        <s v="SALE417"/>
        <s v="SALE418"/>
        <s v="SALE419"/>
        <s v="SALE420"/>
        <s v="SALE421"/>
        <s v="SALE422"/>
        <s v="SALE423"/>
        <s v="SALE424"/>
        <s v="SALE425"/>
        <s v="SALE426"/>
        <s v="SALE427"/>
        <s v="SALE428"/>
        <s v="SALE429"/>
        <s v="SALE430"/>
        <s v="SALE431"/>
        <s v="SALE432"/>
        <s v="SALE433"/>
        <s v="SALE434"/>
        <s v="SALE435"/>
        <s v="SALE436"/>
        <s v="SALE437"/>
        <s v="SALE438"/>
        <s v="SALE439"/>
        <s v="SALE440"/>
        <s v="SALE441"/>
        <s v="SALE442"/>
        <s v="SALE443"/>
        <s v="SALE444"/>
        <s v="SALE445"/>
        <s v="SALE446"/>
        <s v="SALE447"/>
        <s v="SALE448"/>
        <s v="SALE449"/>
        <s v="SALE450"/>
        <s v="SALE451"/>
        <s v="SALE452"/>
        <s v="SALE453"/>
        <s v="SALE454"/>
        <s v="SALE455"/>
        <s v="SALE456"/>
        <s v="SALE457"/>
        <s v="SALE458"/>
        <s v="SALE459"/>
        <s v="SALE460"/>
        <s v="SALE461"/>
        <s v="SALE462"/>
        <s v="SALE463"/>
        <s v="SALE464"/>
        <s v="SALE465"/>
        <s v="SALE466"/>
        <s v="SALE467"/>
        <s v="SALE468"/>
        <s v="SALE469"/>
        <s v="SALE470"/>
        <s v="SALE471"/>
        <s v="SALE472"/>
        <s v="SALE473"/>
        <s v="SALE474"/>
        <s v="SALE475"/>
        <s v="SALE476"/>
        <s v="SALE477"/>
        <s v="SALE478"/>
        <s v="SALE479"/>
        <s v="SALE480"/>
        <s v="SALE481"/>
        <s v="SALE482"/>
        <s v="SALE483"/>
        <s v="SALE484"/>
        <s v="SALE485"/>
        <s v="SALE486"/>
        <s v="SALE487"/>
        <s v="SALE488"/>
        <s v="SALE489"/>
        <s v="SALE490"/>
        <s v="SALE491"/>
        <s v="SALE492"/>
        <s v="SALE493"/>
        <s v="SALE494"/>
        <s v="SALE495"/>
        <s v="SALE496"/>
        <s v="SALE497"/>
        <s v="SALE498"/>
        <s v="SALE499"/>
        <s v="SALE500"/>
        <s v="SALE501"/>
        <s v="SALE502"/>
        <s v="SALE503"/>
        <s v="SALE504"/>
        <s v="SALE505"/>
        <s v="SALE506"/>
        <s v="SALE507"/>
        <s v="SALE508"/>
        <s v="SALE509"/>
        <s v="SALE510"/>
        <s v="SALE511"/>
        <s v="SALE512"/>
        <s v="SALE513"/>
        <s v="SALE514"/>
        <s v="SALE515"/>
        <s v="SALE516"/>
        <s v="SALE517"/>
        <s v="SALE518"/>
        <s v="SALE519"/>
        <s v="SALE520"/>
        <s v="SALE521"/>
        <s v="SALE522"/>
        <s v="SALE523"/>
        <s v="SALE524"/>
        <s v="SALE525"/>
        <s v="SALE526"/>
        <s v="SALE527"/>
        <s v="SALE528"/>
        <s v="SALE529"/>
        <s v="SALE530"/>
        <s v="SALE531"/>
        <s v="SALE532"/>
        <s v="SALE533"/>
        <s v="SALE534"/>
        <s v="SALE535"/>
        <s v="SALE536"/>
        <s v="SALE537"/>
        <s v="SALE538"/>
        <s v="SALE539"/>
        <s v="SALE540"/>
        <s v="SALE541"/>
        <s v="SALE542"/>
        <s v="SALE543"/>
        <s v="SALE544"/>
        <s v="SALE545"/>
        <s v="SALE546"/>
        <s v="SALE547"/>
        <s v="SALE548"/>
        <s v="SALE549"/>
        <s v="SALE550"/>
        <s v="SALE551"/>
        <s v="SALE552"/>
        <s v="SALE553"/>
        <s v="SALE554"/>
        <s v="SALE555"/>
        <s v="SALE556"/>
        <s v="SALE557"/>
        <s v="SALE558"/>
        <s v="SALE559"/>
        <s v="SALE560"/>
        <s v="SALE561"/>
        <s v="SALE562"/>
        <s v="SALE563"/>
        <s v="SALE564"/>
        <s v="SALE565"/>
        <s v="SALE566"/>
        <s v="SALE567"/>
        <s v="SALE568"/>
        <s v="SALE569"/>
        <s v="SALE570"/>
        <s v="SALE571"/>
        <s v="SALE572"/>
        <s v="SALE573"/>
        <s v="SALE574"/>
        <s v="SALE575"/>
        <s v="SALE576"/>
        <s v="SALE577"/>
        <s v="SALE578"/>
        <s v="SALE579"/>
        <s v="SALE580"/>
        <s v="SALE581"/>
        <s v="SALE582"/>
        <s v="SALE583"/>
        <s v="SALE584"/>
        <s v="SALE585"/>
        <s v="SALE586"/>
        <s v="SALE587"/>
        <s v="SALE588"/>
        <s v="SALE589"/>
        <s v="SALE590"/>
        <s v="SALE591"/>
        <s v="SALE592"/>
        <s v="SALE593"/>
        <s v="SALE594"/>
        <s v="SALE595"/>
        <s v="SALE596"/>
        <s v="SALE597"/>
        <s v="SALE598"/>
        <s v="SALE599"/>
        <s v="SALE600"/>
        <s v="SALE601"/>
        <s v="SALE602"/>
        <s v="SALE603"/>
        <s v="SALE604"/>
        <s v="SALE605"/>
        <s v="SALE606"/>
        <s v="SALE607"/>
        <s v="SALE608"/>
        <s v="SALE609"/>
        <s v="SALE610"/>
        <s v="SALE611"/>
        <s v="SALE612"/>
        <s v="SALE613"/>
        <s v="SALE614"/>
        <s v="SALE615"/>
        <s v="SALE616"/>
        <s v="SALE617"/>
        <s v="SALE618"/>
        <s v="SALE619"/>
        <s v="SALE620"/>
        <s v="SALE621"/>
        <s v="SALE622"/>
        <s v="SALE623"/>
        <s v="SALE624"/>
        <s v="SALE625"/>
        <s v="SALE626"/>
        <s v="SALE627"/>
        <s v="SALE628"/>
        <s v="SALE629"/>
        <s v="SALE630"/>
        <s v="SALE631"/>
        <s v="SALE632"/>
        <s v="SALE633"/>
        <s v="SALE634"/>
        <s v="SALE635"/>
        <s v="SALE636"/>
        <s v="SALE637"/>
        <s v="SALE638"/>
        <s v="SALE639"/>
        <s v="SALE640"/>
        <s v="SALE641"/>
        <s v="SALE642"/>
        <s v="SALE643"/>
        <s v="SALE644"/>
        <s v="SALE645"/>
        <s v="SALE646"/>
        <s v="SALE647"/>
        <s v="SALE648"/>
        <s v="SALE649"/>
        <s v="SALE650"/>
        <s v="SALE651"/>
        <s v="SALE652"/>
        <s v="SALE653"/>
        <s v="SALE654"/>
        <s v="SALE655"/>
        <s v="SALE656"/>
        <s v="SALE657"/>
        <s v="SALE658"/>
        <s v="SALE659"/>
        <s v="SALE660"/>
        <s v="SALE661"/>
        <s v="SALE662"/>
        <s v="SALE663"/>
        <s v="SALE664"/>
        <s v="SALE665"/>
        <s v="SALE666"/>
        <s v="SALE667"/>
        <s v="SALE668"/>
        <s v="SALE669"/>
        <s v="SALE670"/>
        <s v="SALE671"/>
        <s v="SALE672"/>
        <s v="SALE673"/>
        <s v="SALE674"/>
        <s v="SALE675"/>
        <s v="SALE676"/>
        <s v="SALE677"/>
        <s v="SALE678"/>
        <s v="SALE679"/>
        <s v="SALE680"/>
        <s v="SALE681"/>
        <s v="SALE682"/>
        <s v="SALE683"/>
        <s v="SALE684"/>
        <s v="SALE685"/>
        <s v="SALE686"/>
        <s v="SALE687"/>
        <s v="SALE688"/>
        <s v="SALE689"/>
        <s v="SALE690"/>
        <s v="SALE691"/>
        <s v="SALE692"/>
        <s v="SALE693"/>
        <s v="SALE694"/>
        <s v="SALE695"/>
        <s v="SALE696"/>
        <s v="SALE697"/>
        <s v="SALE698"/>
        <s v="SALE699"/>
        <s v="SALE700"/>
        <s v="SALE701"/>
        <s v="SALE702"/>
        <s v="SALE703"/>
        <s v="SALE704"/>
        <s v="SALE705"/>
        <s v="SALE706"/>
        <s v="SALE707"/>
        <s v="SALE708"/>
        <s v="SALE709"/>
        <s v="SALE710"/>
        <s v="SALE711"/>
        <s v="SALE712"/>
        <s v="SALE713"/>
        <s v="SALE714"/>
        <s v="SALE715"/>
        <s v="SALE716"/>
        <s v="SALE717"/>
        <s v="SALE718"/>
        <s v="SALE719"/>
        <s v="SALE720"/>
        <s v="SALE721"/>
        <s v="SALE722"/>
        <s v="SALE723"/>
        <s v="SALE724"/>
        <s v="SALE725"/>
        <s v="SALE726"/>
        <s v="SALE727"/>
        <s v="SALE728"/>
        <s v="SALE729"/>
        <s v="SALE730"/>
        <s v="SALE731"/>
        <s v="SALE732"/>
        <s v="SALE733"/>
        <s v="SALE734"/>
        <s v="SALE735"/>
        <s v="SALE736"/>
        <s v="SALE737"/>
        <s v="SALE738"/>
        <s v="SALE739"/>
        <s v="SALE740"/>
        <s v="SALE741"/>
        <s v="SALE742"/>
        <s v="SALE743"/>
        <s v="SALE744"/>
        <s v="SALE745"/>
        <s v="SALE746"/>
        <s v="SALE747"/>
        <s v="SALE748"/>
        <s v="SALE749"/>
        <s v="SALE750"/>
        <s v="SALE751"/>
        <s v="SALE752"/>
        <s v="SALE753"/>
        <s v="SALE754"/>
        <s v="SALE755"/>
        <s v="SALE756"/>
        <s v="SALE757"/>
        <s v="SALE758"/>
        <s v="SALE759"/>
        <s v="SALE760"/>
        <s v="SALE761"/>
        <s v="SALE762"/>
        <s v="SALE763"/>
        <s v="SALE764"/>
        <s v="SALE765"/>
        <s v="SALE766"/>
        <s v="SALE767"/>
        <s v="SALE768"/>
        <s v="SALE769"/>
        <s v="SALE770"/>
        <s v="SALE771"/>
        <s v="SALE772"/>
        <s v="SALE773"/>
        <s v="SALE774"/>
        <s v="SALE775"/>
        <s v="SALE776"/>
        <s v="SALE777"/>
        <s v="SALE778"/>
        <s v="SALE779"/>
        <s v="SALE780"/>
        <s v="SALE781"/>
        <s v="SALE782"/>
        <s v="SALE783"/>
        <s v="SALE784"/>
        <s v="SALE785"/>
        <s v="SALE786"/>
        <s v="SALE787"/>
        <s v="SALE788"/>
        <s v="SALE789"/>
        <s v="SALE790"/>
        <s v="SALE791"/>
        <s v="SALE792"/>
        <s v="SALE793"/>
        <s v="SALE794"/>
        <s v="SALE795"/>
        <s v="SALE796"/>
        <s v="SALE797"/>
        <s v="SALE798"/>
        <s v="SALE799"/>
        <s v="SALE800"/>
        <s v="SALE801"/>
        <s v="SALE802"/>
        <s v="SALE803"/>
        <s v="SALE804"/>
        <s v="SALE805"/>
        <s v="SALE806"/>
        <s v="SALE807"/>
        <s v="SALE808"/>
        <s v="SALE809"/>
        <s v="SALE810"/>
        <s v="SALE811"/>
        <s v="SALE812"/>
        <s v="SALE813"/>
        <s v="SALE814"/>
        <s v="SALE815"/>
        <s v="SALE816"/>
        <s v="SALE817"/>
        <s v="SALE818"/>
        <s v="SALE819"/>
        <s v="SALE820"/>
        <s v="SALE821"/>
        <s v="SALE822"/>
        <s v="SALE823"/>
        <s v="SALE824"/>
        <s v="SALE825"/>
        <s v="SALE826"/>
        <s v="SALE827"/>
        <s v="SALE828"/>
        <s v="SALE829"/>
        <s v="SALE830"/>
        <s v="SALE831"/>
        <s v="SALE832"/>
        <s v="SALE833"/>
        <s v="SALE834"/>
        <s v="SALE835"/>
        <s v="SALE836"/>
        <s v="SALE837"/>
        <s v="SALE838"/>
        <s v="SALE839"/>
        <s v="SALE840"/>
        <s v="SALE841"/>
        <s v="SALE842"/>
        <s v="SALE843"/>
        <s v="SALE844"/>
        <s v="SALE845"/>
        <s v="SALE846"/>
        <s v="SALE847"/>
        <s v="SALE848"/>
        <s v="SALE849"/>
        <s v="SALE850"/>
        <s v="SALE851"/>
        <s v="SALE852"/>
        <s v="SALE853"/>
        <s v="SALE854"/>
        <s v="SALE855"/>
        <s v="SALE856"/>
        <s v="SALE857"/>
        <s v="SALE858"/>
        <s v="SALE859"/>
        <s v="SALE860"/>
        <s v="SALE861"/>
        <s v="SALE862"/>
        <s v="SALE863"/>
        <s v="SALE864"/>
        <s v="SALE865"/>
        <s v="SALE866"/>
        <s v="SALE867"/>
        <s v="SALE868"/>
        <s v="SALE869"/>
        <s v="SALE870"/>
        <s v="SALE871"/>
        <s v="SALE872"/>
        <s v="SALE873"/>
        <s v="SALE874"/>
        <s v="SALE875"/>
        <s v="SALE876"/>
        <s v="SALE877"/>
        <s v="SALE878"/>
        <s v="SALE879"/>
        <s v="SALE880"/>
        <s v="SALE881"/>
        <s v="SALE882"/>
        <s v="SALE883"/>
        <s v="SALE884"/>
        <s v="SALE885"/>
        <s v="SALE886"/>
        <s v="SALE887"/>
        <s v="SALE888"/>
        <s v="SALE889"/>
        <s v="SALE890"/>
        <s v="SALE891"/>
        <s v="SALE892"/>
        <s v="SALE893"/>
        <s v="SALE894"/>
        <s v="SALE895"/>
        <s v="SALE896"/>
        <s v="SALE897"/>
        <s v="SALE898"/>
        <s v="SALE899"/>
        <s v="SALE900"/>
        <s v="SALE901"/>
        <s v="SALE902"/>
        <s v="SALE903"/>
        <s v="SALE904"/>
        <s v="SALE905"/>
        <s v="SALE906"/>
        <s v="SALE907"/>
        <s v="SALE908"/>
        <s v="SALE909"/>
        <s v="SALE910"/>
        <s v="SALE911"/>
        <s v="SALE912"/>
        <s v="SALE913"/>
        <s v="SALE914"/>
        <s v="SALE915"/>
        <s v="SALE916"/>
        <s v="SALE917"/>
        <s v="SALE918"/>
        <s v="SALE919"/>
        <s v="SALE920"/>
        <s v="SALE921"/>
        <s v="SALE922"/>
        <s v="SALE923"/>
        <s v="SALE924"/>
        <s v="SALE925"/>
        <s v="SALE926"/>
        <s v="SALE927"/>
        <s v="SALE928"/>
        <s v="SALE929"/>
        <s v="SALE930"/>
        <s v="SALE931"/>
        <s v="SALE932"/>
        <s v="SALE933"/>
        <s v="SALE934"/>
        <s v="SALE935"/>
        <s v="SALE936"/>
        <s v="SALE937"/>
        <s v="SALE938"/>
        <s v="SALE939"/>
        <s v="SALE940"/>
        <s v="SALE941"/>
        <s v="SALE942"/>
        <s v="SALE943"/>
        <s v="SALE944"/>
        <s v="SALE945"/>
        <s v="SALE946"/>
        <s v="SALE947"/>
        <s v="SALE948"/>
        <s v="SALE949"/>
        <s v="SALE950"/>
        <s v="SALE951"/>
        <s v="SALE952"/>
        <s v="SALE953"/>
        <s v="SALE954"/>
        <s v="SALE955"/>
        <s v="SALE956"/>
        <s v="SALE957"/>
        <s v="SALE958"/>
        <s v="SALE959"/>
        <s v="SALE960"/>
        <s v="SALE961"/>
        <s v="SALE962"/>
        <s v="SALE963"/>
        <s v="SALE964"/>
        <s v="SALE965"/>
        <s v="SALE966"/>
        <s v="SALE967"/>
        <s v="SALE968"/>
        <s v="SALE969"/>
        <s v="SALE970"/>
        <s v="SALE971"/>
        <s v="SALE972"/>
        <s v="SALE973"/>
        <s v="SALE974"/>
        <s v="SALE975"/>
        <s v="SALE976"/>
        <s v="SALE977"/>
        <s v="SALE978"/>
        <s v="SALE979"/>
        <s v="SALE980"/>
        <s v="SALE981"/>
        <s v="SALE982"/>
        <s v="SALE983"/>
        <s v="SALE984"/>
        <s v="SALE985"/>
        <s v="SALE986"/>
        <s v="SALE987"/>
        <s v="SALE988"/>
        <s v="SALE989"/>
        <s v="SALE990"/>
        <s v="SALE991"/>
        <s v="SALE992"/>
        <s v="SALE993"/>
        <s v="SALE994"/>
        <s v="SALE995"/>
        <s v="SALE996"/>
        <s v="SALE997"/>
        <s v="SALE998"/>
        <s v="SALE999"/>
        <s v="SALE1000"/>
        <s v="SALE1001"/>
        <s v="SALE1002"/>
        <s v="SALE1003"/>
        <s v="SALE1004"/>
        <s v="SALE1005"/>
        <s v="SALE1006"/>
        <s v="SALE1007"/>
        <s v="SALE1008"/>
        <s v="SALE1009"/>
        <s v="SALE1010"/>
        <s v="SALE1011"/>
        <s v="SALE1012"/>
        <s v="SALE1013"/>
        <s v="SALE1014"/>
        <s v="SALE1015"/>
        <s v="SALE1016"/>
        <s v="SALE1017"/>
        <s v="SALE1018"/>
        <s v="SALE1019"/>
        <s v="SALE1020"/>
        <s v="SALE1021"/>
        <s v="SALE1022"/>
        <s v="SALE1023"/>
        <s v="SALE1024"/>
        <s v="SALE1025"/>
        <s v="SALE1026"/>
        <s v="SALE1027"/>
        <s v="SALE1028"/>
        <s v="SALE1029"/>
        <s v="SALE1030"/>
        <s v="SALE1031"/>
        <s v="SALE1032"/>
        <s v="SALE1033"/>
        <s v="SALE1034"/>
        <s v="SALE1035"/>
        <s v="SALE1036"/>
        <s v="SALE1037"/>
        <s v="SALE1038"/>
        <s v="SALE1039"/>
        <s v="SALE1040"/>
        <s v="SALE1041"/>
        <s v="SALE1042"/>
        <s v="SALE1043"/>
        <s v="SALE1044"/>
        <s v="SALE1045"/>
        <s v="SALE1046"/>
        <s v="SALE1047"/>
        <s v="SALE1048"/>
        <s v="SALE1049"/>
        <s v="SALE1050"/>
        <s v="SALE1051"/>
        <s v="SALE1052"/>
        <s v="SALE1053"/>
        <s v="SALE1054"/>
        <s v="SALE1055"/>
        <s v="SALE1056"/>
        <s v="SALE1057"/>
        <s v="SALE1058"/>
        <s v="SALE1059"/>
        <s v="SALE1060"/>
        <s v="SALE1061"/>
        <s v="SALE1062"/>
        <s v="SALE1063"/>
        <s v="SALE1064"/>
        <s v="SALE1065"/>
        <s v="SALE1066"/>
        <s v="SALE1067"/>
        <s v="SALE1068"/>
        <s v="SALE1069"/>
        <s v="SALE1070"/>
        <s v="SALE1071"/>
        <s v="SALE1072"/>
        <s v="SALE1073"/>
        <s v="SALE1074"/>
        <s v="SALE1075"/>
        <s v="SALE1076"/>
        <s v="SALE1077"/>
        <s v="SALE1078"/>
        <s v="SALE1079"/>
        <s v="SALE1080"/>
        <s v="SALE1081"/>
        <s v="SALE1082"/>
        <s v="SALE1083"/>
        <s v="SALE1084"/>
        <s v="SALE1085"/>
        <s v="SALE1086"/>
        <s v="SALE1087"/>
        <s v="SALE1088"/>
        <s v="SALE1089"/>
        <s v="SALE1090"/>
        <s v="SALE1091"/>
        <s v="SALE1092"/>
        <s v="SALE1093"/>
        <s v="SALE1094"/>
        <s v="SALE1095"/>
        <s v="SALE1096"/>
        <s v="SALE1097"/>
        <s v="SALE1098"/>
        <s v="SALE1099"/>
        <s v="SALE1100"/>
        <s v="SALE1101"/>
        <s v="SALE1102"/>
        <s v="SALE1103"/>
        <s v="SALE1104"/>
        <s v="SALE1105"/>
        <s v="SALE1106"/>
        <s v="SALE1107"/>
        <s v="SALE1108"/>
        <s v="SALE1109"/>
        <s v="SALE1110"/>
        <s v="SALE1111"/>
        <s v="SALE1112"/>
        <s v="SALE1113"/>
        <s v="SALE1114"/>
        <s v="SALE1115"/>
        <s v="SALE1116"/>
        <s v="SALE1117"/>
        <s v="SALE1118"/>
        <s v="SALE1119"/>
        <s v="SALE1120"/>
        <s v="SALE1121"/>
        <s v="SALE1122"/>
        <s v="SALE1123"/>
        <s v="SALE1124"/>
        <s v="SALE1125"/>
        <s v="SALE1126"/>
        <s v="SALE1127"/>
        <s v="SALE1128"/>
        <s v="SALE1129"/>
        <s v="SALE1130"/>
        <s v="SALE1131"/>
        <s v="SALE1132"/>
        <s v="SALE1133"/>
        <s v="SALE1134"/>
        <s v="SALE1135"/>
        <s v="SALE1136"/>
        <s v="SALE1137"/>
        <s v="SALE1138"/>
        <s v="SALE1139"/>
        <s v="SALE1140"/>
        <s v="SALE1141"/>
        <s v="SALE1142"/>
        <s v="SALE1143"/>
        <s v="SALE1144"/>
        <s v="SALE1145"/>
        <s v="SALE1146"/>
        <s v="SALE1147"/>
        <s v="SALE1148"/>
        <s v="SALE1149"/>
        <s v="SALE1150"/>
        <s v="SALE1151"/>
        <s v="SALE1152"/>
        <s v="SALE1153"/>
        <s v="SALE1154"/>
        <s v="SALE1155"/>
        <s v="SALE1156"/>
        <s v="SALE1157"/>
        <s v="SALE1158"/>
        <s v="SALE1159"/>
        <s v="SALE1160"/>
        <s v="SALE1161"/>
        <s v="SALE1162"/>
        <s v="SALE1163"/>
        <s v="SALE1164"/>
        <s v="SALE1165"/>
        <s v="SALE1166"/>
        <s v="SALE1167"/>
        <s v="SALE1168"/>
        <s v="SALE1169"/>
        <s v="SALE1170"/>
        <s v="SALE1171"/>
        <s v="SALE1172"/>
        <s v="SALE1173"/>
        <s v="SALE1174"/>
        <s v="SALE1175"/>
        <s v="SALE1176"/>
        <s v="SALE1177"/>
        <s v="SALE1178"/>
        <s v="SALE1179"/>
        <s v="SALE1180"/>
        <s v="SALE1181"/>
        <s v="SALE1182"/>
        <s v="SALE1183"/>
        <s v="SALE1184"/>
        <s v="SALE1185"/>
        <s v="SALE1186"/>
        <s v="SALE1187"/>
        <s v="SALE1188"/>
        <s v="SALE1189"/>
        <s v="SALE1190"/>
        <s v="SALE1191"/>
        <s v="SALE1192"/>
        <s v="SALE1193"/>
        <s v="SALE1194"/>
        <s v="SALE1195"/>
        <s v="SALE1196"/>
        <s v="SALE1197"/>
        <s v="SALE1198"/>
        <s v="SALE1199"/>
        <s v="SALE1200"/>
        <s v="SALE1201"/>
        <s v="SALE1202"/>
        <s v="SALE1203"/>
        <s v="SALE1204"/>
        <s v="SALE1205"/>
        <s v="SALE1206"/>
        <s v="SALE1207"/>
        <s v="SALE1208"/>
        <s v="SALE1209"/>
        <s v="SALE1210"/>
        <s v="SALE1211"/>
        <s v="SALE1212"/>
        <s v="SALE1213"/>
        <s v="SALE1214"/>
        <s v="SALE1215"/>
        <s v="SALE1216"/>
        <s v="SALE1217"/>
        <s v="SALE1218"/>
        <s v="SALE1219"/>
        <s v="SALE1220"/>
        <s v="SALE1221"/>
        <s v="SALE1222"/>
        <s v="SALE1223"/>
        <s v="SALE1224"/>
        <s v="SALE1225"/>
        <s v="SALE1226"/>
        <s v="SALE1227"/>
        <s v="SALE1228"/>
        <s v="SALE1229"/>
        <s v="SALE1230"/>
        <s v="SALE1231"/>
        <s v="SALE1232"/>
        <s v="SALE1233"/>
        <s v="SALE1234"/>
        <s v="SALE1235"/>
        <s v="SALE1236"/>
        <s v="SALE1237"/>
        <s v="SALE1238"/>
        <s v="SALE1239"/>
        <s v="SALE1240"/>
        <s v="SALE1241"/>
        <s v="SALE1242"/>
        <s v="SALE1243"/>
        <s v="SALE1244"/>
        <s v="SALE1245"/>
        <s v="SALE1246"/>
        <s v="SALE1247"/>
        <s v="SALE1248"/>
        <s v="SALE1249"/>
        <s v="SALE1250"/>
        <s v="SALE1251"/>
        <s v="SALE1252"/>
        <s v="SALE1253"/>
        <s v="SALE1254"/>
        <s v="SALE1255"/>
        <s v="SALE1256"/>
        <s v="SALE1257"/>
        <s v="SALE1258"/>
        <s v="SALE1259"/>
        <s v="SALE1260"/>
        <s v="SALE1261"/>
        <s v="SALE1262"/>
        <s v="SALE1263"/>
        <s v="SALE1264"/>
        <s v="SALE1265"/>
        <s v="SALE1266"/>
        <s v="SALE1267"/>
        <s v="SALE1268"/>
        <s v="SALE1269"/>
        <s v="SALE1270"/>
        <s v="SALE1271"/>
        <s v="SALE1272"/>
        <s v="SALE1273"/>
        <s v="SALE1274"/>
        <s v="SALE1275"/>
        <s v="SALE1276"/>
        <s v="SALE1277"/>
        <s v="SALE1278"/>
        <s v="SALE1279"/>
        <s v="SALE1280"/>
        <s v="SALE1281"/>
        <s v="SALE1282"/>
        <s v="SALE1283"/>
        <s v="SALE1284"/>
        <s v="SALE1285"/>
        <s v="SALE1286"/>
        <s v="SALE1287"/>
        <s v="SALE1288"/>
        <s v="SALE1289"/>
        <s v="SALE1290"/>
        <s v="SALE1291"/>
        <s v="SALE1292"/>
        <s v="SALE1293"/>
        <s v="SALE1294"/>
        <s v="SALE1295"/>
        <s v="SALE1296"/>
        <s v="SALE1297"/>
        <s v="SALE1298"/>
        <s v="SALE1299"/>
        <s v="SALE1300"/>
        <s v="SALE1301"/>
        <s v="SALE1302"/>
        <s v="SALE1303"/>
        <s v="SALE1304"/>
        <s v="SALE1305"/>
        <s v="SALE1306"/>
        <s v="SALE1307"/>
        <s v="SALE1308"/>
        <s v="SALE1309"/>
        <s v="SALE1310"/>
        <s v="SALE1311"/>
        <s v="SALE1312"/>
        <s v="SALE1313"/>
        <s v="SALE1314"/>
        <s v="SALE1315"/>
        <s v="SALE1316"/>
        <s v="SALE1317"/>
        <s v="SALE1318"/>
        <s v="SALE1319"/>
        <s v="SALE1320"/>
        <s v="SALE1321"/>
        <s v="SALE1322"/>
        <s v="SALE1323"/>
        <s v="SALE1324"/>
        <s v="SALE1325"/>
        <s v="SALE1326"/>
        <s v="SALE1327"/>
        <s v="SALE1328"/>
        <s v="SALE1329"/>
        <s v="SALE1330"/>
        <s v="SALE1331"/>
        <s v="SALE1332"/>
        <s v="SALE1333"/>
        <s v="SALE1334"/>
        <s v="SALE1335"/>
        <s v="SALE1336"/>
        <s v="SALE1337"/>
        <s v="SALE1338"/>
        <s v="SALE1339"/>
        <s v="SALE1340"/>
        <s v="SALE1341"/>
        <s v="SALE1342"/>
        <s v="SALE1343"/>
        <s v="SALE1344"/>
        <s v="SALE1345"/>
        <s v="SALE1346"/>
        <s v="SALE1347"/>
        <s v="SALE1348"/>
        <s v="SALE1349"/>
        <s v="SALE1350"/>
        <s v="SALE1351"/>
        <s v="SALE1352"/>
        <s v="SALE1353"/>
        <s v="SALE1354"/>
        <s v="SALE1355"/>
        <s v="SALE1356"/>
        <s v="SALE1357"/>
        <s v="SALE1358"/>
        <s v="SALE1359"/>
        <s v="SALE1360"/>
        <s v="SALE1361"/>
        <s v="SALE1362"/>
        <s v="SALE1363"/>
        <s v="SALE1364"/>
        <s v="SALE1365"/>
        <s v="SALE1366"/>
        <s v="SALE1367"/>
        <s v="SALE1368"/>
        <s v="SALE1369"/>
        <s v="SALE1370"/>
        <s v="SALE1371"/>
        <s v="SALE1372"/>
        <s v="SALE1373"/>
        <s v="SALE1374"/>
        <s v="SALE1375"/>
        <s v="SALE1376"/>
        <s v="SALE1377"/>
        <s v="SALE1378"/>
        <s v="SALE1379"/>
        <s v="SALE1380"/>
        <s v="SALE1381"/>
        <s v="SALE1382"/>
        <s v="SALE1383"/>
        <s v="SALE1384"/>
        <s v="SALE1385"/>
        <s v="SALE1386"/>
        <s v="SALE1387"/>
        <s v="SALE1388"/>
        <s v="SALE1389"/>
        <s v="SALE1390"/>
        <s v="SALE1391"/>
        <s v="SALE1392"/>
        <s v="SALE1393"/>
        <s v="SALE1394"/>
        <s v="SALE1395"/>
        <s v="SALE1396"/>
        <s v="SALE1397"/>
        <s v="SALE1398"/>
        <s v="SALE1399"/>
        <s v="SALE1400"/>
        <s v="SALE1401"/>
        <s v="SALE1402"/>
        <s v="SALE1403"/>
        <s v="SALE1404"/>
        <s v="SALE1405"/>
        <s v="SALE1406"/>
        <s v="SALE1407"/>
        <s v="SALE1408"/>
        <s v="SALE1409"/>
        <s v="SALE1410"/>
        <s v="SALE1411"/>
        <s v="SALE1412"/>
        <s v="SALE1413"/>
        <s v="SALE1414"/>
        <s v="SALE1415"/>
        <s v="SALE1416"/>
        <s v="SALE1417"/>
        <s v="SALE1418"/>
        <s v="SALE1419"/>
        <s v="SALE1420"/>
        <s v="SALE1421"/>
        <s v="SALE1422"/>
        <s v="SALE1423"/>
        <s v="SALE1424"/>
        <s v="SALE1425"/>
        <s v="SALE1426"/>
        <s v="SALE1427"/>
        <s v="SALE1428"/>
        <s v="SALE1429"/>
        <s v="SALE1430"/>
        <s v="SALE1431"/>
        <s v="SALE1432"/>
        <s v="SALE1433"/>
        <s v="SALE1434"/>
        <s v="SALE1435"/>
        <s v="SALE1436"/>
        <s v="SALE1437"/>
        <s v="SALE1438"/>
        <s v="SALE1439"/>
        <s v="SALE1440"/>
        <s v="SALE1441"/>
        <s v="SALE1442"/>
        <s v="SALE1443"/>
        <s v="SALE1444"/>
        <s v="SALE1445"/>
        <s v="SALE1446"/>
        <s v="SALE1447"/>
        <s v="SALE1448"/>
        <s v="SALE1449"/>
        <s v="SALE1450"/>
        <s v="SALE1451"/>
        <s v="SALE1452"/>
        <s v="SALE1453"/>
        <s v="SALE1454"/>
        <s v="SALE1455"/>
        <s v="SALE1456"/>
        <s v="SALE1457"/>
        <s v="SALE1458"/>
        <s v="SALE1459"/>
        <s v="SALE1460"/>
        <s v="SALE1461"/>
        <s v="SALE1462"/>
        <s v="SALE1463"/>
        <s v="SALE1464"/>
        <s v="SALE1465"/>
        <s v="SALE1466"/>
        <s v="SALE1467"/>
        <s v="SALE1468"/>
        <s v="SALE1469"/>
        <s v="SALE1470"/>
        <s v="SALE1471"/>
        <s v="SALE1472"/>
        <s v="SALE1473"/>
        <s v="SALE1474"/>
        <s v="SALE1475"/>
        <s v="SALE1476"/>
        <s v="SALE1477"/>
        <s v="SALE1478"/>
        <s v="SALE1479"/>
        <s v="SALE1480"/>
        <s v="SALE1481"/>
        <s v="SALE1482"/>
        <s v="SALE1483"/>
        <s v="SALE1484"/>
        <s v="SALE1485"/>
        <s v="SALE1486"/>
        <s v="SALE1487"/>
        <s v="SALE1488"/>
        <s v="SALE1489"/>
        <s v="SALE1490"/>
        <s v="SALE1491"/>
        <s v="SALE1492"/>
        <s v="SALE1493"/>
        <s v="SALE1494"/>
        <s v="SALE1495"/>
        <s v="SALE1496"/>
        <s v="SALE1497"/>
        <s v="SALE1498"/>
        <s v="SALE1499"/>
        <s v="SALE1500"/>
        <s v="SALE1501"/>
        <s v="SALE1502"/>
        <s v="SALE1503"/>
        <s v="SALE1504"/>
        <s v="SALE1505"/>
        <s v="SALE1506"/>
        <s v="SALE1507"/>
        <s v="SALE1508"/>
        <s v="SALE1509"/>
        <s v="SALE1510"/>
        <s v="SALE1511"/>
        <s v="SALE1512"/>
        <s v="SALE1513"/>
        <s v="SALE1514"/>
        <s v="SALE1515"/>
        <s v="SALE1516"/>
        <s v="SALE1517"/>
        <s v="SALE1518"/>
        <s v="SALE1519"/>
        <s v="SALE1520"/>
        <s v="SALE1521"/>
        <s v="SALE1522"/>
        <s v="SALE1523"/>
        <s v="SALE1524"/>
        <s v="SALE1525"/>
        <s v="SALE1526"/>
        <s v="SALE1527"/>
        <s v="SALE1528"/>
        <s v="SALE1529"/>
        <s v="SALE1530"/>
        <s v="SALE1531"/>
        <s v="SALE1532"/>
        <s v="SALE1533"/>
        <s v="SALE1534"/>
        <s v="SALE1535"/>
        <s v="SALE1536"/>
        <s v="SALE1537"/>
        <s v="SALE1538"/>
        <s v="SALE1539"/>
        <s v="SALE1540"/>
        <s v="SALE1541"/>
        <s v="SALE1542"/>
        <s v="SALE1543"/>
        <s v="SALE1544"/>
        <s v="SALE1545"/>
        <s v="SALE1546"/>
        <s v="SALE1547"/>
        <s v="SALE1548"/>
        <s v="SALE1549"/>
        <s v="SALE1550"/>
        <s v="SALE1551"/>
        <s v="SALE1552"/>
        <s v="SALE1553"/>
        <s v="SALE1554"/>
        <s v="SALE1555"/>
        <s v="SALE1556"/>
        <s v="SALE1557"/>
        <s v="SALE1558"/>
        <s v="SALE1559"/>
        <s v="SALE1560"/>
        <s v="SALE1561"/>
        <s v="SALE1562"/>
        <s v="SALE1563"/>
        <s v="SALE1564"/>
        <s v="SALE1565"/>
        <s v="SALE1566"/>
        <s v="SALE1567"/>
        <s v="SALE1568"/>
        <s v="SALE1569"/>
        <s v="SALE1570"/>
        <s v="SALE1571"/>
        <s v="SALE1572"/>
        <s v="SALE1573"/>
        <s v="SALE1574"/>
        <s v="SALE1575"/>
        <s v="SALE1576"/>
        <s v="SALE1577"/>
        <s v="SALE1578"/>
        <s v="SALE1579"/>
        <s v="SALE1580"/>
        <s v="SALE1581"/>
        <s v="SALE1582"/>
        <s v="SALE1583"/>
        <s v="SALE1584"/>
        <s v="SALE1585"/>
        <s v="SALE1586"/>
        <s v="SALE1587"/>
        <s v="SALE1588"/>
        <s v="SALE1589"/>
        <s v="SALE1590"/>
        <s v="SALE1591"/>
        <s v="SALE1592"/>
        <s v="SALE1593"/>
        <s v="SALE1594"/>
        <s v="SALE1595"/>
        <s v="SALE1596"/>
        <s v="SALE1597"/>
        <s v="SALE1598"/>
        <s v="SALE1599"/>
        <s v="SALE1600"/>
        <s v="SALE1601"/>
        <s v="SALE1602"/>
        <s v="SALE1603"/>
        <s v="SALE1604"/>
        <s v="SALE1605"/>
        <s v="SALE1606"/>
        <s v="SALE1607"/>
        <s v="SALE1608"/>
        <s v="SALE1609"/>
        <s v="SALE1610"/>
        <s v="SALE1611"/>
        <s v="SALE1612"/>
        <s v="SALE1613"/>
        <s v="SALE1614"/>
        <s v="SALE1615"/>
        <s v="SALE1616"/>
        <s v="SALE1617"/>
        <s v="SALE1618"/>
        <s v="SALE1619"/>
        <s v="SALE1620"/>
        <s v="SALE1621"/>
        <s v="SALE1622"/>
        <s v="SALE1623"/>
        <s v="SALE1624"/>
        <s v="SALE1625"/>
        <s v="SALE1626"/>
        <s v="SALE1627"/>
        <s v="SALE1628"/>
        <s v="SALE1629"/>
        <s v="SALE1630"/>
        <s v="SALE1631"/>
        <s v="SALE1632"/>
        <s v="SALE1633"/>
        <s v="SALE1634"/>
        <s v="SALE1635"/>
        <s v="SALE1636"/>
        <s v="SALE1637"/>
        <s v="SALE1638"/>
        <s v="SALE1639"/>
        <s v="SALE1640"/>
        <s v="SALE1641"/>
        <s v="SALE1642"/>
        <s v="SALE1643"/>
        <s v="SALE1644"/>
        <s v="SALE1645"/>
        <s v="SALE1646"/>
        <s v="SALE1647"/>
        <s v="SALE1648"/>
        <s v="SALE1649"/>
        <s v="SALE1650"/>
        <s v="SALE1651"/>
        <s v="SALE1652"/>
        <s v="SALE1653"/>
        <s v="SALE1654"/>
        <s v="SALE1655"/>
        <s v="SALE1656"/>
        <s v="SALE1657"/>
        <s v="SALE1658"/>
        <s v="SALE1659"/>
        <s v="SALE1660"/>
        <s v="SALE1661"/>
        <s v="SALE1662"/>
        <s v="SALE1663"/>
        <s v="SALE1664"/>
        <s v="SALE1665"/>
        <s v="SALE1666"/>
        <s v="SALE1667"/>
        <s v="SALE1668"/>
        <s v="SALE1669"/>
        <s v="SALE1670"/>
        <s v="SALE1671"/>
        <s v="SALE1672"/>
        <s v="SALE1673"/>
        <s v="SALE1674"/>
        <s v="SALE1675"/>
        <s v="SALE1676"/>
        <s v="SALE1677"/>
        <s v="SALE1678"/>
        <s v="SALE1679"/>
        <s v="SALE1680"/>
        <s v="SALE1681"/>
        <s v="SALE1682"/>
        <s v="SALE1683"/>
        <s v="SALE1684"/>
        <s v="SALE1685"/>
        <s v="SALE1686"/>
        <s v="SALE1687"/>
        <s v="SALE1688"/>
        <s v="SALE1689"/>
        <s v="SALE1690"/>
        <s v="SALE1691"/>
        <s v="SALE1692"/>
        <s v="SALE1693"/>
        <s v="SALE1694"/>
        <s v="SALE1695"/>
        <s v="SALE1696"/>
        <s v="SALE1697"/>
        <s v="SALE1698"/>
        <s v="SALE1699"/>
        <s v="SALE1700"/>
        <s v="SALE1701"/>
        <s v="SALE1702"/>
        <s v="SALE1703"/>
        <s v="SALE1704"/>
        <s v="SALE1705"/>
        <s v="SALE1706"/>
        <s v="SALE1707"/>
        <s v="SALE1708"/>
        <s v="SALE1709"/>
        <s v="SALE1710"/>
        <s v="SALE1711"/>
        <s v="SALE1712"/>
        <s v="SALE1713"/>
        <s v="SALE1714"/>
        <s v="SALE1715"/>
        <s v="SALE1716"/>
        <s v="SALE1717"/>
        <s v="SALE1718"/>
        <s v="SALE1719"/>
        <s v="SALE1720"/>
        <s v="SALE1721"/>
        <s v="SALE1722"/>
        <s v="SALE1723"/>
        <s v="SALE1724"/>
        <s v="SALE1725"/>
        <s v="SALE1726"/>
        <s v="SALE1727"/>
        <s v="SALE1728"/>
        <s v="SALE1729"/>
        <s v="SALE1730"/>
        <s v="SALE1731"/>
        <s v="SALE1732"/>
        <s v="SALE1733"/>
        <s v="SALE1734"/>
        <s v="SALE1735"/>
        <s v="SALE1736"/>
        <s v="SALE1737"/>
        <s v="SALE1738"/>
        <s v="SALE1739"/>
        <s v="SALE1740"/>
        <s v="SALE1741"/>
        <s v="SALE1742"/>
        <s v="SALE1743"/>
        <s v="SALE1744"/>
        <s v="SALE1745"/>
        <s v="SALE1746"/>
        <s v="SALE1747"/>
        <s v="SALE1748"/>
        <s v="SALE1749"/>
        <s v="SALE1750"/>
        <s v="SALE1751"/>
        <s v="SALE1752"/>
        <s v="SALE1753"/>
        <s v="SALE1754"/>
        <s v="SALE1755"/>
        <s v="SALE1756"/>
        <s v="SALE1757"/>
        <s v="SALE1758"/>
        <s v="SALE1759"/>
        <s v="SALE1760"/>
        <s v="SALE1761"/>
        <s v="SALE1762"/>
        <s v="SALE1763"/>
        <s v="SALE1764"/>
        <s v="SALE1765"/>
        <s v="SALE1766"/>
        <s v="SALE1767"/>
        <s v="SALE1768"/>
        <s v="SALE1769"/>
        <s v="SALE1770"/>
        <s v="SALE1771"/>
        <s v="SALE1772"/>
        <s v="SALE1773"/>
        <s v="SALE1774"/>
        <s v="SALE1775"/>
        <s v="SALE1776"/>
        <s v="SALE1777"/>
        <s v="SALE1778"/>
        <s v="SALE1779"/>
        <s v="SALE1780"/>
        <s v="SALE1781"/>
        <s v="SALE1782"/>
        <s v="SALE1783"/>
        <s v="SALE1784"/>
        <s v="SALE1785"/>
        <s v="SALE1786"/>
        <s v="SALE1787"/>
        <s v="SALE1788"/>
        <s v="SALE1789"/>
        <s v="SALE1790"/>
        <s v="SALE1791"/>
        <s v="SALE1792"/>
        <s v="SALE1793"/>
        <s v="SALE1794"/>
        <s v="SALE1795"/>
        <s v="SALE1796"/>
        <s v="SALE1797"/>
        <s v="SALE1798"/>
        <s v="SALE1799"/>
        <s v="SALE1800"/>
        <s v="SALE1801"/>
        <s v="SALE1802"/>
        <s v="SALE1803"/>
        <s v="SALE1804"/>
        <s v="SALE1805"/>
        <s v="SALE1806"/>
        <s v="SALE1807"/>
        <s v="SALE1808"/>
        <s v="SALE1809"/>
        <s v="SALE1810"/>
        <s v="SALE1811"/>
        <s v="SALE1812"/>
        <s v="SALE1813"/>
        <s v="SALE1814"/>
        <s v="SALE1815"/>
        <s v="SALE1816"/>
        <s v="SALE1817"/>
        <s v="SALE1818"/>
        <s v="SALE1819"/>
        <s v="SALE1820"/>
        <s v="SALE1821"/>
        <s v="SALE1822"/>
        <s v="SALE1823"/>
        <s v="SALE1824"/>
        <s v="SALE1825"/>
        <s v="SALE1826"/>
        <s v="SALE1827"/>
        <s v="SALE1828"/>
        <s v="SALE1829"/>
        <s v="SALE1830"/>
        <s v="SALE1831"/>
        <s v="SALE1832"/>
        <s v="SALE1833"/>
        <s v="SALE1834"/>
        <s v="SALE1835"/>
        <s v="SALE1836"/>
        <s v="SALE1837"/>
        <s v="SALE1838"/>
        <s v="SALE1839"/>
        <s v="SALE1840"/>
        <s v="SALE1841"/>
        <s v="SALE1842"/>
        <s v="SALE1843"/>
        <s v="SALE1844"/>
        <s v="SALE1845"/>
        <s v="SALE1846"/>
        <s v="SALE1847"/>
        <s v="SALE1848"/>
        <s v="SALE1849"/>
        <s v="SALE1850"/>
        <s v="SALE1851"/>
        <s v="SALE1852"/>
        <s v="SALE1853"/>
        <s v="SALE1854"/>
        <s v="SALE1855"/>
        <s v="SALE1856"/>
        <s v="SALE1857"/>
        <s v="SALE1858"/>
        <s v="SALE1859"/>
        <s v="SALE1860"/>
        <s v="SALE1861"/>
        <s v="SALE1862"/>
        <s v="SALE1863"/>
        <s v="SALE1864"/>
        <s v="SALE1865"/>
        <s v="SALE1866"/>
        <s v="SALE1867"/>
        <s v="SALE1868"/>
        <s v="SALE1869"/>
        <s v="SALE1870"/>
        <s v="SALE1871"/>
        <s v="SALE1872"/>
        <s v="SALE1873"/>
        <s v="SALE1874"/>
        <s v="SALE1875"/>
        <s v="SALE1876"/>
        <s v="SALE1877"/>
        <s v="SALE1878"/>
        <s v="SALE1879"/>
        <s v="SALE1880"/>
        <s v="SALE1881"/>
        <s v="SALE1882"/>
        <s v="SALE1883"/>
        <s v="SALE1884"/>
        <s v="SALE1885"/>
        <s v="SALE1886"/>
        <s v="SALE1887"/>
        <s v="SALE1888"/>
        <s v="SALE1889"/>
        <s v="SALE1890"/>
        <s v="SALE1891"/>
        <s v="SALE1892"/>
        <s v="SALE1893"/>
        <s v="SALE1894"/>
        <s v="SALE1895"/>
        <s v="SALE1896"/>
        <s v="SALE1897"/>
        <s v="SALE1898"/>
        <s v="SALE1899"/>
        <s v="SALE1900"/>
        <s v="SALE1901"/>
        <s v="SALE1902"/>
        <s v="SALE1903"/>
        <s v="SALE1904"/>
        <s v="SALE1905"/>
        <s v="SALE1906"/>
        <s v="SALE1907"/>
        <s v="SALE1908"/>
        <s v="SALE1909"/>
        <s v="SALE1910"/>
        <s v="SALE1911"/>
        <s v="SALE1912"/>
        <s v="SALE1913"/>
        <s v="SALE1914"/>
        <s v="SALE1915"/>
        <s v="SALE1916"/>
        <s v="SALE1917"/>
        <s v="SALE1918"/>
        <s v="SALE1919"/>
        <s v="SALE1920"/>
        <s v="SALE1921"/>
        <s v="SALE1922"/>
        <s v="SALE1923"/>
        <s v="SALE1924"/>
        <s v="SALE1925"/>
        <s v="SALE1926"/>
        <s v="SALE1927"/>
        <s v="SALE1928"/>
        <s v="SALE1929"/>
        <s v="SALE1930"/>
        <s v="SALE1931"/>
        <s v="SALE1932"/>
        <s v="SALE1933"/>
        <s v="SALE1934"/>
        <s v="SALE1935"/>
        <s v="SALE1936"/>
        <s v="SALE1937"/>
        <s v="SALE1938"/>
        <s v="SALE1939"/>
        <s v="SALE1940"/>
        <s v="SALE1941"/>
        <s v="SALE1942"/>
        <s v="SALE1943"/>
        <s v="SALE1944"/>
        <s v="SALE1945"/>
        <s v="SALE1946"/>
        <s v="SALE1947"/>
        <s v="SALE1948"/>
        <s v="SALE1949"/>
        <s v="SALE1950"/>
        <s v="SALE1951"/>
        <s v="SALE1952"/>
        <s v="SALE1953"/>
        <s v="SALE1954"/>
        <s v="SALE1955"/>
        <s v="SALE1956"/>
        <s v="SALE1957"/>
        <s v="SALE1958"/>
        <s v="SALE1959"/>
        <s v="SALE1960"/>
        <s v="SALE1961"/>
        <s v="SALE1962"/>
        <s v="SALE1963"/>
        <s v="SALE1964"/>
        <s v="SALE1965"/>
        <s v="SALE1966"/>
        <s v="SALE1967"/>
        <s v="SALE1968"/>
        <s v="SALE1969"/>
        <s v="SALE1970"/>
        <s v="SALE1971"/>
        <s v="SALE1972"/>
        <s v="SALE1973"/>
        <s v="SALE1974"/>
        <s v="SALE1975"/>
        <s v="SALE1976"/>
        <s v="SALE1977"/>
        <s v="SALE1978"/>
        <s v="SALE1979"/>
        <s v="SALE1980"/>
        <s v="SALE1981"/>
        <s v="SALE1982"/>
        <s v="SALE1983"/>
        <s v="SALE1984"/>
        <s v="SALE1985"/>
        <s v="SALE1986"/>
        <s v="SALE1987"/>
        <s v="SALE1988"/>
        <s v="SALE1989"/>
        <s v="SALE1990"/>
        <s v="SALE1991"/>
        <s v="SALE1992"/>
        <s v="SALE1993"/>
        <s v="SALE1994"/>
        <s v="SALE1995"/>
        <s v="SALE1996"/>
        <s v="SALE1997"/>
        <s v="SALE1998"/>
        <s v="SALE1999"/>
      </sharedItems>
    </cacheField>
    <cacheField name="Order_Date" numFmtId="164">
      <sharedItems containsSemiMixedTypes="0" containsDate="1" containsString="0">
        <d v="2024-07-07T00:00:00Z"/>
        <d v="2023-12-25T00:00:00Z"/>
        <d v="2024-06-03T00:00:00Z"/>
        <d v="2023-11-29T00:00:00Z"/>
        <d v="2024-01-06T00:00:00Z"/>
        <d v="2024-07-26T00:00:00Z"/>
        <d v="2025-07-12T00:00:00Z"/>
        <d v="2023-11-18T00:00:00Z"/>
        <d v="2025-05-04T00:00:00Z"/>
        <d v="2025-07-31T00:00:00Z"/>
        <d v="2024-02-13T00:00:00Z"/>
        <d v="2025-05-24T00:00:00Z"/>
        <d v="2024-08-24T00:00:00Z"/>
        <d v="2025-08-06T00:00:00Z"/>
        <d v="2025-06-21T00:00:00Z"/>
        <d v="2024-12-10T00:00:00Z"/>
        <d v="2025-09-13T00:00:00Z"/>
        <d v="2024-12-11T00:00:00Z"/>
        <d v="2024-08-13T00:00:00Z"/>
        <d v="2024-03-18T00:00:00Z"/>
        <d v="2025-07-05T00:00:00Z"/>
        <d v="2024-06-04T00:00:00Z"/>
        <d v="2024-04-12T00:00:00Z"/>
        <d v="2024-06-23T00:00:00Z"/>
        <d v="2025-09-08T00:00:00Z"/>
        <d v="2024-09-17T00:00:00Z"/>
        <d v="2024-01-03T00:00:00Z"/>
        <d v="2025-02-22T00:00:00Z"/>
        <d v="2025-09-23T00:00:00Z"/>
        <d v="2024-01-11T00:00:00Z"/>
        <d v="2023-10-18T00:00:00Z"/>
        <d v="2024-10-28T00:00:00Z"/>
        <d v="2024-11-01T00:00:00Z"/>
        <d v="2024-11-24T00:00:00Z"/>
        <d v="2023-10-16T00:00:00Z"/>
        <d v="2025-08-09T00:00:00Z"/>
        <d v="2024-12-09T00:00:00Z"/>
        <d v="2024-02-07T00:00:00Z"/>
        <d v="2024-03-27T00:00:00Z"/>
        <d v="2023-12-04T00:00:00Z"/>
        <d v="2024-07-13T00:00:00Z"/>
        <d v="2023-11-11T00:00:00Z"/>
        <d v="2024-12-23T00:00:00Z"/>
        <d v="2025-01-20T00:00:00Z"/>
        <d v="2024-09-03T00:00:00Z"/>
        <d v="2024-11-10T00:00:00Z"/>
        <d v="2024-10-05T00:00:00Z"/>
        <d v="2023-10-19T00:00:00Z"/>
        <d v="2024-11-11T00:00:00Z"/>
        <d v="2023-12-31T00:00:00Z"/>
        <d v="2025-02-01T00:00:00Z"/>
        <d v="2025-08-25T00:00:00Z"/>
        <d v="2025-02-18T00:00:00Z"/>
        <d v="2024-10-24T00:00:00Z"/>
        <d v="2023-12-22T00:00:00Z"/>
        <d v="2024-06-19T00:00:00Z"/>
        <d v="2024-12-07T00:00:00Z"/>
        <d v="2023-11-27T00:00:00Z"/>
        <d v="2025-07-16T00:00:00Z"/>
        <d v="2025-02-28T00:00:00Z"/>
        <d v="2024-08-11T00:00:00Z"/>
        <d v="2025-09-27T00:00:00Z"/>
        <d v="2025-09-14T00:00:00Z"/>
        <d v="2023-12-30T00:00:00Z"/>
        <d v="2023-10-14T00:00:00Z"/>
        <d v="2023-11-25T00:00:00Z"/>
        <d v="2023-12-10T00:00:00Z"/>
        <d v="2025-08-28T00:00:00Z"/>
        <d v="2025-07-11T00:00:00Z"/>
        <d v="2025-08-20T00:00:00Z"/>
        <d v="2024-08-29T00:00:00Z"/>
        <d v="2024-11-30T00:00:00Z"/>
        <d v="2025-10-12T00:00:00Z"/>
        <d v="2024-07-27T00:00:00Z"/>
        <d v="2025-05-23T00:00:00Z"/>
        <d v="2024-11-13T00:00:00Z"/>
        <d v="2023-12-08T00:00:00Z"/>
        <d v="2025-08-16T00:00:00Z"/>
        <d v="2024-11-20T00:00:00Z"/>
        <d v="2024-08-14T00:00:00Z"/>
        <d v="2024-05-15T00:00:00Z"/>
        <d v="2024-09-10T00:00:00Z"/>
        <d v="2025-04-08T00:00:00Z"/>
        <d v="2024-10-23T00:00:00Z"/>
        <d v="2025-07-10T00:00:00Z"/>
        <d v="2024-10-12T00:00:00Z"/>
        <d v="2024-01-21T00:00:00Z"/>
        <d v="2024-02-28T00:00:00Z"/>
        <d v="2024-12-31T00:00:00Z"/>
        <d v="2024-08-26T00:00:00Z"/>
        <d v="2024-09-21T00:00:00Z"/>
        <d v="2024-08-19T00:00:00Z"/>
        <d v="2024-10-22T00:00:00Z"/>
        <d v="2024-10-15T00:00:00Z"/>
        <d v="2024-07-06T00:00:00Z"/>
        <d v="2024-06-10T00:00:00Z"/>
        <d v="2025-09-07T00:00:00Z"/>
        <d v="2024-02-08T00:00:00Z"/>
        <d v="2023-10-15T00:00:00Z"/>
        <d v="2025-08-22T00:00:00Z"/>
        <d v="2024-02-01T00:00:00Z"/>
        <d v="2025-05-08T00:00:00Z"/>
        <d v="2025-03-22T00:00:00Z"/>
        <d v="2025-07-13T00:00:00Z"/>
        <d v="2025-05-21T00:00:00Z"/>
        <d v="2025-02-17T00:00:00Z"/>
        <d v="2024-05-01T00:00:00Z"/>
        <d v="2024-07-09T00:00:00Z"/>
        <d v="2025-09-25T00:00:00Z"/>
        <d v="2024-05-08T00:00:00Z"/>
        <d v="2024-09-19T00:00:00Z"/>
        <d v="2024-04-23T00:00:00Z"/>
        <d v="2024-07-30T00:00:00Z"/>
        <d v="2023-12-14T00:00:00Z"/>
        <d v="2024-09-23T00:00:00Z"/>
        <d v="2025-08-17T00:00:00Z"/>
        <d v="2025-01-17T00:00:00Z"/>
        <d v="2025-04-30T00:00:00Z"/>
        <d v="2024-11-02T00:00:00Z"/>
        <d v="2025-08-15T00:00:00Z"/>
        <d v="2025-09-16T00:00:00Z"/>
        <d v="2024-02-25T00:00:00Z"/>
        <d v="2025-03-07T00:00:00Z"/>
        <d v="2024-07-22T00:00:00Z"/>
        <d v="2024-06-01T00:00:00Z"/>
        <d v="2025-01-05T00:00:00Z"/>
        <d v="2025-09-10T00:00:00Z"/>
        <d v="2025-06-19T00:00:00Z"/>
        <d v="2024-09-09T00:00:00Z"/>
        <d v="2025-04-04T00:00:00Z"/>
        <d v="2024-04-10T00:00:00Z"/>
        <d v="2025-04-09T00:00:00Z"/>
        <d v="2025-03-02T00:00:00Z"/>
        <d v="2024-10-08T00:00:00Z"/>
        <d v="2024-06-05T00:00:00Z"/>
        <d v="2024-08-18T00:00:00Z"/>
        <d v="2024-11-21T00:00:00Z"/>
        <d v="2024-07-29T00:00:00Z"/>
        <d v="2024-05-21T00:00:00Z"/>
        <d v="2024-10-29T00:00:00Z"/>
        <d v="2024-10-14T00:00:00Z"/>
        <d v="2024-11-17T00:00:00Z"/>
        <d v="2025-03-29T00:00:00Z"/>
        <d v="2024-07-21T00:00:00Z"/>
        <d v="2025-08-14T00:00:00Z"/>
        <d v="2024-11-05T00:00:00Z"/>
        <d v="2024-06-11T00:00:00Z"/>
        <d v="2025-09-18T00:00:00Z"/>
        <d v="2025-03-13T00:00:00Z"/>
        <d v="2023-12-16T00:00:00Z"/>
        <d v="2024-05-06T00:00:00Z"/>
        <d v="2024-08-04T00:00:00Z"/>
        <d v="2023-12-09T00:00:00Z"/>
        <d v="2025-07-28T00:00:00Z"/>
        <d v="2024-01-22T00:00:00Z"/>
        <d v="2024-04-08T00:00:00Z"/>
        <d v="2025-05-18T00:00:00Z"/>
        <d v="2023-12-07T00:00:00Z"/>
        <d v="2024-01-23T00:00:00Z"/>
        <d v="2024-12-15T00:00:00Z"/>
        <d v="2024-03-20T00:00:00Z"/>
        <d v="2025-01-13T00:00:00Z"/>
        <d v="2025-06-04T00:00:00Z"/>
        <d v="2023-11-05T00:00:00Z"/>
        <d v="2025-04-06T00:00:00Z"/>
        <d v="2025-01-29T00:00:00Z"/>
        <d v="2024-03-03T00:00:00Z"/>
        <d v="2024-11-04T00:00:00Z"/>
        <d v="2024-04-29T00:00:00Z"/>
        <d v="2025-04-28T00:00:00Z"/>
        <d v="2024-06-16T00:00:00Z"/>
        <d v="2025-04-16T00:00:00Z"/>
        <d v="2024-11-22T00:00:00Z"/>
        <d v="2025-09-04T00:00:00Z"/>
        <d v="2023-10-28T00:00:00Z"/>
        <d v="2024-12-20T00:00:00Z"/>
        <d v="2025-03-09T00:00:00Z"/>
        <d v="2025-03-26T00:00:00Z"/>
        <d v="2025-04-03T00:00:00Z"/>
        <d v="2024-02-05T00:00:00Z"/>
        <d v="2024-06-22T00:00:00Z"/>
        <d v="2024-06-02T00:00:00Z"/>
        <d v="2024-12-14T00:00:00Z"/>
        <d v="2023-10-25T00:00:00Z"/>
        <d v="2024-07-24T00:00:00Z"/>
        <d v="2025-05-30T00:00:00Z"/>
        <d v="2025-10-13T00:00:00Z"/>
        <d v="2024-03-05T00:00:00Z"/>
        <d v="2023-10-20T00:00:00Z"/>
        <d v="2023-10-26T00:00:00Z"/>
        <d v="2025-04-07T00:00:00Z"/>
        <d v="2024-03-10T00:00:00Z"/>
        <d v="2025-09-15T00:00:00Z"/>
        <d v="2025-01-09T00:00:00Z"/>
        <d v="2024-04-24T00:00:00Z"/>
        <d v="2023-12-24T00:00:00Z"/>
        <d v="2024-02-26T00:00:00Z"/>
        <d v="2025-01-19T00:00:00Z"/>
        <d v="2025-07-25T00:00:00Z"/>
        <d v="2024-04-27T00:00:00Z"/>
        <d v="2025-08-11T00:00:00Z"/>
        <d v="2025-03-15T00:00:00Z"/>
        <d v="2025-01-14T00:00:00Z"/>
        <d v="2025-06-01T00:00:00Z"/>
        <d v="2024-09-24T00:00:00Z"/>
        <d v="2023-11-23T00:00:00Z"/>
        <d v="2025-07-23T00:00:00Z"/>
        <d v="2025-09-17T00:00:00Z"/>
        <d v="2025-05-03T00:00:00Z"/>
        <d v="2024-02-27T00:00:00Z"/>
        <d v="2025-07-08T00:00:00Z"/>
        <d v="2025-04-21T00:00:00Z"/>
        <d v="2024-08-09T00:00:00Z"/>
        <d v="2025-08-07T00:00:00Z"/>
        <d v="2024-02-16T00:00:00Z"/>
        <d v="2025-03-30T00:00:00Z"/>
        <d v="2025-03-01T00:00:00Z"/>
        <d v="2024-01-09T00:00:00Z"/>
        <d v="2025-04-26T00:00:00Z"/>
        <d v="2025-02-25T00:00:00Z"/>
        <d v="2025-06-18T00:00:00Z"/>
        <d v="2024-12-22T00:00:00Z"/>
        <d v="2025-06-28T00:00:00Z"/>
        <d v="2024-05-25T00:00:00Z"/>
        <d v="2024-09-20T00:00:00Z"/>
        <d v="2025-05-26T00:00:00Z"/>
        <d v="2025-03-19T00:00:00Z"/>
        <d v="2025-02-05T00:00:00Z"/>
        <d v="2025-01-10T00:00:00Z"/>
        <d v="2024-01-25T00:00:00Z"/>
        <d v="2025-10-02T00:00:00Z"/>
        <d v="2024-07-10T00:00:00Z"/>
        <d v="2025-01-04T00:00:00Z"/>
        <d v="2025-07-30T00:00:00Z"/>
        <d v="2025-04-10T00:00:00Z"/>
        <d v="2024-07-02T00:00:00Z"/>
        <d v="2024-12-13T00:00:00Z"/>
        <d v="2025-03-05T00:00:00Z"/>
        <d v="2024-01-17T00:00:00Z"/>
        <d v="2024-04-04T00:00:00Z"/>
        <d v="2024-05-26T00:00:00Z"/>
        <d v="2025-07-18T00:00:00Z"/>
        <d v="2024-07-12T00:00:00Z"/>
        <d v="2024-12-28T00:00:00Z"/>
        <d v="2024-05-22T00:00:00Z"/>
        <d v="2025-08-02T00:00:00Z"/>
        <d v="2024-10-18T00:00:00Z"/>
        <d v="2024-10-31T00:00:00Z"/>
        <d v="2024-11-28T00:00:00Z"/>
        <d v="2025-06-05T00:00:00Z"/>
        <d v="2024-11-19T00:00:00Z"/>
        <d v="2024-05-19T00:00:00Z"/>
        <d v="2025-01-22T00:00:00Z"/>
        <d v="2025-07-04T00:00:00Z"/>
        <d v="2025-05-19T00:00:00Z"/>
        <d v="2024-07-31T00:00:00Z"/>
        <d v="2024-11-15T00:00:00Z"/>
        <d v="2024-04-07T00:00:00Z"/>
        <d v="2024-02-17T00:00:00Z"/>
        <d v="2024-05-23T00:00:00Z"/>
        <d v="2025-06-15T00:00:00Z"/>
        <d v="2025-01-06T00:00:00Z"/>
        <d v="2025-08-10T00:00:00Z"/>
        <d v="2025-07-02T00:00:00Z"/>
        <d v="2024-03-29T00:00:00Z"/>
        <d v="2025-01-15T00:00:00Z"/>
        <d v="2024-04-25T00:00:00Z"/>
        <d v="2025-04-17T00:00:00Z"/>
        <d v="2025-09-24T00:00:00Z"/>
        <d v="2023-11-10T00:00:00Z"/>
        <d v="2024-07-05T00:00:00Z"/>
        <d v="2025-08-21T00:00:00Z"/>
        <d v="2025-06-07T00:00:00Z"/>
        <d v="2024-01-18T00:00:00Z"/>
        <d v="2024-08-15T00:00:00Z"/>
        <d v="2025-09-21T00:00:00Z"/>
        <d v="2024-01-12T00:00:00Z"/>
        <d v="2025-03-11T00:00:00Z"/>
        <d v="2024-09-22T00:00:00Z"/>
        <d v="2024-11-27T00:00:00Z"/>
        <d v="2025-10-10T00:00:00Z"/>
        <d v="2024-09-06T00:00:00Z"/>
        <d v="2024-07-16T00:00:00Z"/>
        <d v="2025-04-01T00:00:00Z"/>
        <d v="2024-11-25T00:00:00Z"/>
        <d v="2024-11-07T00:00:00Z"/>
        <d v="2024-07-28T00:00:00Z"/>
        <d v="2024-04-16T00:00:00Z"/>
        <d v="2024-01-13T00:00:00Z"/>
        <d v="2024-01-08T00:00:00Z"/>
        <d v="2024-09-29T00:00:00Z"/>
        <d v="2024-11-14T00:00:00Z"/>
        <d v="2025-02-24T00:00:00Z"/>
        <d v="2024-06-26T00:00:00Z"/>
        <d v="2025-02-23T00:00:00Z"/>
        <d v="2025-03-17T00:00:00Z"/>
        <d v="2024-08-16T00:00:00Z"/>
        <d v="2024-03-22T00:00:00Z"/>
        <d v="2025-01-31T00:00:00Z"/>
        <d v="2025-03-28T00:00:00Z"/>
        <d v="2024-08-31T00:00:00Z"/>
        <d v="2023-12-15T00:00:00Z"/>
        <d v="2024-01-31T00:00:00Z"/>
        <d v="2023-12-06T00:00:00Z"/>
        <d v="2025-08-23T00:00:00Z"/>
        <d v="2023-11-03T00:00:00Z"/>
        <d v="2025-05-12T00:00:00Z"/>
        <d v="2024-09-26T00:00:00Z"/>
        <d v="2025-09-29T00:00:00Z"/>
        <d v="2025-07-06T00:00:00Z"/>
        <d v="2025-06-09T00:00:00Z"/>
        <d v="2024-10-11T00:00:00Z"/>
        <d v="2024-12-02T00:00:00Z"/>
        <d v="2023-11-14T00:00:00Z"/>
        <d v="2024-02-14T00:00:00Z"/>
        <d v="2025-06-29T00:00:00Z"/>
        <d v="2024-02-09T00:00:00Z"/>
        <d v="2025-06-16T00:00:00Z"/>
        <d v="2025-09-09T00:00:00Z"/>
        <d v="2025-07-15T00:00:00Z"/>
        <d v="2023-10-21T00:00:00Z"/>
        <d v="2025-07-22T00:00:00Z"/>
        <d v="2025-02-11T00:00:00Z"/>
        <d v="2025-06-03T00:00:00Z"/>
        <d v="2025-03-20T00:00:00Z"/>
        <d v="2024-06-17T00:00:00Z"/>
        <d v="2025-02-21T00:00:00Z"/>
        <d v="2024-09-16T00:00:00Z"/>
        <d v="2025-10-09T00:00:00Z"/>
        <d v="2024-09-18T00:00:00Z"/>
        <d v="2025-05-29T00:00:00Z"/>
        <d v="2024-01-20T00:00:00Z"/>
        <d v="2025-09-06T00:00:00Z"/>
        <d v="2024-08-23T00:00:00Z"/>
        <d v="2024-01-24T00:00:00Z"/>
        <d v="2023-12-19T00:00:00Z"/>
        <d v="2023-11-22T00:00:00Z"/>
        <d v="2025-10-08T00:00:00Z"/>
        <d v="2024-09-30T00:00:00Z"/>
        <d v="2024-11-18T00:00:00Z"/>
        <d v="2025-09-12T00:00:00Z"/>
        <d v="2024-10-26T00:00:00Z"/>
        <d v="2025-07-26T00:00:00Z"/>
        <d v="2025-05-20T00:00:00Z"/>
        <d v="2024-03-13T00:00:00Z"/>
        <d v="2025-02-12T00:00:00Z"/>
        <d v="2024-10-09T00:00:00Z"/>
        <d v="2025-09-19T00:00:00Z"/>
        <d v="2024-02-11T00:00:00Z"/>
        <d v="2025-03-10T00:00:00Z"/>
        <d v="2024-12-18T00:00:00Z"/>
        <d v="2024-12-06T00:00:00Z"/>
        <d v="2024-10-03T00:00:00Z"/>
        <d v="2023-11-08T00:00:00Z"/>
        <d v="2023-12-20T00:00:00Z"/>
        <d v="2025-09-11T00:00:00Z"/>
        <d v="2024-12-01T00:00:00Z"/>
        <d v="2025-08-30T00:00:00Z"/>
        <d v="2024-01-15T00:00:00Z"/>
        <d v="2025-04-25T00:00:00Z"/>
        <d v="2024-02-24T00:00:00Z"/>
        <d v="2024-12-30T00:00:00Z"/>
        <d v="2025-04-15T00:00:00Z"/>
        <d v="2023-12-26T00:00:00Z"/>
        <d v="2024-03-21T00:00:00Z"/>
        <d v="2023-10-30T00:00:00Z"/>
        <d v="2025-04-19T00:00:00Z"/>
        <d v="2025-04-27T00:00:00Z"/>
        <d v="2024-10-04T00:00:00Z"/>
        <d v="2024-03-11T00:00:00Z"/>
        <d v="2024-06-14T00:00:00Z"/>
        <d v="2025-08-26T00:00:00Z"/>
        <d v="2024-10-13T00:00:00Z"/>
        <d v="2025-02-09T00:00:00Z"/>
        <d v="2023-12-21T00:00:00Z"/>
        <d v="2025-07-17T00:00:00Z"/>
        <d v="2025-05-16T00:00:00Z"/>
        <d v="2025-08-12T00:00:00Z"/>
        <d v="2023-11-21T00:00:00Z"/>
        <d v="2025-02-07T00:00:00Z"/>
        <d v="2023-12-27T00:00:00Z"/>
        <d v="2024-01-04T00:00:00Z"/>
        <d v="2023-11-30T00:00:00Z"/>
        <d v="2023-10-23T00:00:00Z"/>
        <d v="2025-06-14T00:00:00Z"/>
        <d v="2025-04-05T00:00:00Z"/>
        <d v="2023-11-26T00:00:00Z"/>
        <d v="2024-02-04T00:00:00Z"/>
        <d v="2025-02-27T00:00:00Z"/>
        <d v="2023-10-24T00:00:00Z"/>
        <d v="2024-08-03T00:00:00Z"/>
        <d v="2025-05-27T00:00:00Z"/>
        <d v="2024-11-06T00:00:00Z"/>
        <d v="2024-04-02T00:00:00Z"/>
        <d v="2023-11-19T00:00:00Z"/>
        <d v="2023-12-23T00:00:00Z"/>
        <d v="2024-03-02T00:00:00Z"/>
        <d v="2024-10-27T00:00:00Z"/>
        <d v="2024-03-09T00:00:00Z"/>
        <d v="2023-12-13T00:00:00Z"/>
        <d v="2023-11-20T00:00:00Z"/>
        <d v="2024-09-04T00:00:00Z"/>
        <d v="2025-06-02T00:00:00Z"/>
        <d v="2024-03-06T00:00:00Z"/>
        <d v="2025-02-14T00:00:00Z"/>
        <d v="2024-01-27T00:00:00Z"/>
        <d v="2025-04-22T00:00:00Z"/>
        <d v="2025-04-18T00:00:00Z"/>
        <d v="2024-03-31T00:00:00Z"/>
        <d v="2023-11-06T00:00:00Z"/>
        <d v="2024-04-19T00:00:00Z"/>
        <d v="2024-03-28T00:00:00Z"/>
        <d v="2024-07-17T00:00:00Z"/>
        <d v="2024-12-26T00:00:00Z"/>
        <d v="2024-08-20T00:00:00Z"/>
        <d v="2024-08-30T00:00:00Z"/>
        <d v="2025-08-13T00:00:00Z"/>
        <d v="2024-05-09T00:00:00Z"/>
        <d v="2024-11-12T00:00:00Z"/>
        <d v="2024-09-12T00:00:00Z"/>
        <d v="2025-05-15T00:00:00Z"/>
        <d v="2024-11-09T00:00:00Z"/>
        <d v="2024-12-16T00:00:00Z"/>
        <d v="2024-10-07T00:00:00Z"/>
        <d v="2024-10-25T00:00:00Z"/>
        <d v="2024-03-14T00:00:00Z"/>
        <d v="2024-10-21T00:00:00Z"/>
        <d v="2024-02-12T00:00:00Z"/>
        <d v="2025-05-01T00:00:00Z"/>
        <d v="2024-08-27T00:00:00Z"/>
        <d v="2024-02-10T00:00:00Z"/>
        <d v="2024-02-22T00:00:00Z"/>
        <d v="2024-04-06T00:00:00Z"/>
        <d v="2024-04-15T00:00:00Z"/>
        <d v="2024-12-03T00:00:00Z"/>
        <d v="2025-01-16T00:00:00Z"/>
        <d v="2024-10-16T00:00:00Z"/>
        <d v="2025-02-13T00:00:00Z"/>
        <d v="2024-08-06T00:00:00Z"/>
        <d v="2025-01-08T00:00:00Z"/>
        <d v="2025-07-21T00:00:00Z"/>
        <d v="2024-06-13T00:00:00Z"/>
        <d v="2024-01-01T00:00:00Z"/>
        <d v="2023-12-18T00:00:00Z"/>
        <d v="2023-11-02T00:00:00Z"/>
        <d v="2024-01-10T00:00:00Z"/>
        <d v="2025-07-19T00:00:00Z"/>
        <d v="2024-12-24T00:00:00Z"/>
        <d v="2025-06-24T00:00:00Z"/>
        <d v="2024-05-17T00:00:00Z"/>
        <d v="2024-11-29T00:00:00Z"/>
        <d v="2025-04-13T00:00:00Z"/>
        <d v="2024-07-01T00:00:00Z"/>
        <d v="2023-12-03T00:00:00Z"/>
        <d v="2025-05-06T00:00:00Z"/>
        <d v="2024-08-22T00:00:00Z"/>
        <d v="2025-01-30T00:00:00Z"/>
        <d v="2025-03-31T00:00:00Z"/>
        <d v="2025-10-11T00:00:00Z"/>
        <d v="2025-03-24T00:00:00Z"/>
        <d v="2024-09-11T00:00:00Z"/>
        <d v="2025-05-09T00:00:00Z"/>
        <d v="2024-06-27T00:00:00Z"/>
        <d v="2023-11-13T00:00:00Z"/>
        <d v="2024-02-19T00:00:00Z"/>
        <d v="2025-09-02T00:00:00Z"/>
        <d v="2023-11-24T00:00:00Z"/>
        <d v="2025-01-26T00:00:00Z"/>
        <d v="2025-06-13T00:00:00Z"/>
        <d v="2024-06-29T00:00:00Z"/>
        <d v="2024-06-08T00:00:00Z"/>
        <d v="2024-07-04T00:00:00Z"/>
        <d v="2025-04-12T00:00:00Z"/>
        <d v="2025-05-17T00:00:00Z"/>
        <d v="2024-02-03T00:00:00Z"/>
        <d v="2024-01-29T00:00:00Z"/>
        <d v="2025-08-01T00:00:00Z"/>
        <d v="2023-12-17T00:00:00Z"/>
        <d v="2025-03-25T00:00:00Z"/>
        <d v="2024-05-02T00:00:00Z"/>
        <d v="2025-03-18T00:00:00Z"/>
        <d v="2024-02-18T00:00:00Z"/>
        <d v="2024-01-16T00:00:00Z"/>
        <d v="2025-10-03T00:00:00Z"/>
        <d v="2025-07-03T00:00:00Z"/>
        <d v="2025-08-08T00:00:00Z"/>
        <d v="2024-08-28T00:00:00Z"/>
        <d v="2025-02-10T00:00:00Z"/>
        <d v="2024-09-13T00:00:00Z"/>
        <d v="2024-01-19T00:00:00Z"/>
        <d v="2024-03-25T00:00:00Z"/>
        <d v="2025-03-12T00:00:00Z"/>
        <d v="2024-08-21T00:00:00Z"/>
        <d v="2023-12-05T00:00:00Z"/>
        <d v="2025-10-06T00:00:00Z"/>
        <d v="2023-11-12T00:00:00Z"/>
        <d v="2025-01-21T00:00:00Z"/>
        <d v="2024-07-11T00:00:00Z"/>
        <d v="2025-08-04T00:00:00Z"/>
        <d v="2025-08-05T00:00:00Z"/>
        <d v="2024-11-23T00:00:00Z"/>
        <d v="2025-02-03T00:00:00Z"/>
        <d v="2024-04-30T00:00:00Z"/>
        <d v="2025-04-20T00:00:00Z"/>
        <d v="2024-05-16T00:00:00Z"/>
        <d v="2025-04-23T00:00:00Z"/>
        <d v="2024-10-06T00:00:00Z"/>
        <d v="2024-12-27T00:00:00Z"/>
        <d v="2024-07-20T00:00:00Z"/>
        <d v="2024-10-10T00:00:00Z"/>
        <d v="2025-01-03T00:00:00Z"/>
        <d v="2024-04-13T00:00:00Z"/>
        <d v="2025-03-08T00:00:00Z"/>
        <d v="2025-04-02T00:00:00Z"/>
        <d v="2023-11-17T00:00:00Z"/>
        <d v="2025-02-08T00:00:00Z"/>
        <d v="2025-09-30T00:00:00Z"/>
        <d v="2025-05-07T00:00:00Z"/>
        <d v="2025-05-22T00:00:00Z"/>
        <d v="2023-12-28T00:00:00Z"/>
        <d v="2024-12-04T00:00:00Z"/>
        <d v="2024-06-28T00:00:00Z"/>
        <d v="2024-05-29T00:00:00Z"/>
        <d v="2024-04-14T00:00:00Z"/>
        <d v="2024-01-26T00:00:00Z"/>
        <d v="2024-09-08T00:00:00Z"/>
        <d v="2024-10-30T00:00:00Z"/>
        <d v="2025-02-02T00:00:00Z"/>
        <d v="2024-10-02T00:00:00Z"/>
        <d v="2024-05-03T00:00:00Z"/>
        <d v="2024-02-21T00:00:00Z"/>
        <d v="2024-04-17T00:00:00Z"/>
        <d v="2024-03-26T00:00:00Z"/>
        <d v="2025-04-14T00:00:00Z"/>
        <d v="2025-08-24T00:00:00Z"/>
        <d v="2025-01-25T00:00:00Z"/>
        <d v="2025-03-14T00:00:00Z"/>
        <d v="2025-03-21T00:00:00Z"/>
        <d v="2025-04-24T00:00:00Z"/>
        <d v="2023-12-12T00:00:00Z"/>
        <d v="2024-07-08T00:00:00Z"/>
        <d v="2023-10-29T00:00:00Z"/>
        <d v="2024-05-20T00:00:00Z"/>
        <d v="2025-04-11T00:00:00Z"/>
        <d v="2025-02-06T00:00:00Z"/>
        <d v="2025-09-26T00:00:00Z"/>
        <d v="2025-05-28T00:00:00Z"/>
        <d v="2025-04-29T00:00:00Z"/>
        <d v="2024-10-01T00:00:00Z"/>
        <d v="2024-09-07T00:00:00Z"/>
        <d v="2025-06-26T00:00:00Z"/>
        <d v="2025-01-24T00:00:00Z"/>
        <d v="2024-06-18T00:00:00Z"/>
        <d v="2025-07-07T00:00:00Z"/>
        <d v="2025-03-04T00:00:00Z"/>
        <d v="2024-05-10T00:00:00Z"/>
        <d v="2024-02-15T00:00:00Z"/>
        <d v="2024-05-12T00:00:00Z"/>
        <d v="2025-03-03T00:00:00Z"/>
        <d v="2025-05-02T00:00:00Z"/>
        <d v="2024-04-18T00:00:00Z"/>
        <d v="2025-06-10T00:00:00Z"/>
        <d v="2024-04-03T00:00:00Z"/>
        <d v="2025-02-16T00:00:00Z"/>
        <d v="2024-03-19T00:00:00Z"/>
        <d v="2023-11-09T00:00:00Z"/>
        <d v="2025-07-29T00:00:00Z"/>
        <d v="2025-06-08T00:00:00Z"/>
        <d v="2024-12-05T00:00:00Z"/>
        <d v="2024-06-25T00:00:00Z"/>
        <d v="2024-04-05T00:00:00Z"/>
        <d v="2025-08-19T00:00:00Z"/>
        <d v="2025-05-14T00:00:00Z"/>
        <d v="2023-12-11T00:00:00Z"/>
        <d v="2024-08-05T00:00:00Z"/>
        <d v="2024-08-08T00:00:00Z"/>
        <d v="2024-12-21T00:00:00Z"/>
        <d v="2024-05-31T00:00:00Z"/>
        <d v="2025-03-06T00:00:00Z"/>
        <d v="2024-05-04T00:00:00Z"/>
        <d v="2024-03-01T00:00:00Z"/>
        <d v="2024-03-16T00:00:00Z"/>
        <d v="2024-08-02T00:00:00Z"/>
        <d v="2024-09-14T00:00:00Z"/>
        <d v="2025-08-31T00:00:00Z"/>
        <d v="2024-01-30T00:00:00Z"/>
        <d v="2024-08-01T00:00:00Z"/>
        <d v="2024-11-26T00:00:00Z"/>
        <d v="2025-01-27T00:00:00Z"/>
        <d v="2025-07-24T00:00:00Z"/>
        <d v="2024-09-25T00:00:00Z"/>
        <d v="2025-09-05T00:00:00Z"/>
        <d v="2023-10-17T00:00:00Z"/>
        <d v="2024-02-23T00:00:00Z"/>
        <d v="2025-02-04T00:00:00Z"/>
        <d v="2025-01-12T00:00:00Z"/>
        <d v="2024-06-24T00:00:00Z"/>
        <d v="2025-07-09T00:00:00Z"/>
        <d v="2024-04-20T00:00:00Z"/>
        <d v="2024-07-15T00:00:00Z"/>
        <d v="2024-07-18T00:00:00Z"/>
        <d v="2024-05-14T00:00:00Z"/>
        <d v="2023-11-01T00:00:00Z"/>
        <d v="2025-03-23T00:00:00Z"/>
        <d v="2024-02-06T00:00:00Z"/>
        <d v="2025-05-10T00:00:00Z"/>
        <d v="2024-12-19T00:00:00Z"/>
        <d v="2024-09-02T00:00:00Z"/>
        <d v="2023-10-22T00:00:00Z"/>
        <d v="2024-12-25T00:00:00Z"/>
        <d v="2023-11-04T00:00:00Z"/>
        <d v="2025-06-30T00:00:00Z"/>
        <d v="2025-05-11T00:00:00Z"/>
        <d v="2024-04-01T00:00:00Z"/>
        <d v="2024-07-25T00:00:00Z"/>
        <d v="2023-12-01T00:00:00Z"/>
        <d v="2025-01-02T00:00:00Z"/>
        <d v="2024-08-25T00:00:00Z"/>
        <d v="2025-08-03T00:00:00Z"/>
        <d v="2023-11-28T00:00:00Z"/>
        <d v="2025-07-20T00:00:00Z"/>
        <d v="2024-03-23T00:00:00Z"/>
        <d v="2024-12-29T00:00:00Z"/>
        <d v="2024-03-17T00:00:00Z"/>
        <d v="2024-06-15T00:00:00Z"/>
        <d v="2024-12-12T00:00:00Z"/>
        <d v="2024-02-29T00:00:00Z"/>
        <d v="2024-01-05T00:00:00Z"/>
        <d v="2024-06-30T00:00:00Z"/>
        <d v="2025-01-07T00:00:00Z"/>
        <d v="2025-06-22T00:00:00Z"/>
        <d v="2025-06-06T00:00:00Z"/>
        <d v="2024-01-14T00:00:00Z"/>
        <d v="2024-08-12T00:00:00Z"/>
        <d v="2024-03-24T00:00:00Z"/>
        <d v="2024-06-06T00:00:00Z"/>
        <d v="2023-10-31T00:00:00Z"/>
        <d v="2025-09-22T00:00:00Z"/>
        <d v="2025-01-01T00:00:00Z"/>
        <d v="2025-09-28T00:00:00Z"/>
        <d v="2025-07-01T00:00:00Z"/>
        <d v="2025-06-11T00:00:00Z"/>
        <d v="2025-10-04T00:00:00Z"/>
        <d v="2024-10-17T00:00:00Z"/>
        <d v="2024-06-09T00:00:00Z"/>
        <d v="2024-11-16T00:00:00Z"/>
        <d v="2025-01-11T00:00:00Z"/>
        <d v="2024-07-23T00:00:00Z"/>
        <d v="2024-03-04T00:00:00Z"/>
        <d v="2025-08-18T00:00:00Z"/>
        <d v="2024-08-07T00:00:00Z"/>
        <d v="2024-05-18T00:00:00Z"/>
        <d v="2025-02-20T00:00:00Z"/>
        <d v="2023-11-07T00:00:00Z"/>
        <d v="2024-05-28T00:00:00Z"/>
        <d v="2024-01-02T00:00:00Z"/>
        <d v="2025-05-13T00:00:00Z"/>
        <d v="2024-03-12T00:00:00Z"/>
        <d v="2024-09-01T00:00:00Z"/>
        <d v="2025-01-18T00:00:00Z"/>
        <d v="2024-08-17T00:00:00Z"/>
        <d v="2024-07-19T00:00:00Z"/>
        <d v="2025-01-28T00:00:00Z"/>
        <d v="2024-09-27T00:00:00Z"/>
        <d v="2024-05-13T00:00:00Z"/>
        <d v="2025-08-29T00:00:00Z"/>
        <d v="2024-07-14T00:00:00Z"/>
        <d v="2024-01-28T00:00:00Z"/>
        <d v="2025-06-23T00:00:00Z"/>
        <d v="2024-03-08T00:00:00Z"/>
        <d v="2024-06-12T00:00:00Z"/>
        <d v="2023-12-29T00:00:00Z"/>
        <d v="2025-10-05T00:00:00Z"/>
        <d v="2025-09-03T00:00:00Z"/>
        <d v="2024-04-26T00:00:00Z"/>
        <d v="2024-10-19T00:00:00Z"/>
        <d v="2024-04-22T00:00:00Z"/>
        <d v="2024-05-11T00:00:00Z"/>
        <d v="2024-08-10T00:00:00Z"/>
        <d v="2025-02-26T00:00:00Z"/>
        <d v="2025-06-17T00:00:00Z"/>
        <d v="2024-09-28T00:00:00Z"/>
        <d v="2024-06-07T00:00:00Z"/>
      </sharedItems>
    </cacheField>
    <cacheField name="Month " numFmtId="165">
      <sharedItems>
        <s v="July"/>
        <s v="December"/>
        <s v="June"/>
        <s v="November"/>
        <s v="January"/>
        <s v="May"/>
        <s v="February"/>
        <s v="August"/>
        <s v="September"/>
        <s v="March"/>
        <s v="April"/>
        <s v="October"/>
      </sharedItems>
    </cacheField>
    <cacheField name="Year" numFmtId="0">
      <sharedItems containsSemiMixedTypes="0" containsString="0" containsNumber="1" containsInteger="1">
        <n v="2024.0"/>
        <n v="2023.0"/>
        <n v="2025.0"/>
      </sharedItems>
    </cacheField>
    <cacheField name="Customer_ID" numFmtId="0">
      <sharedItems>
        <s v="CUST1409"/>
        <s v="CUST1467"/>
        <s v="CUST1056"/>
        <s v="CUST1346"/>
        <s v="CUST1493"/>
        <s v="CUST1116"/>
        <s v="CUST1016"/>
        <s v="CUST1152"/>
        <s v="CUST1187"/>
        <s v="CUST1464"/>
        <s v="CUST1065"/>
        <s v="CUST1320"/>
        <s v="CUST1237"/>
        <s v="CUST1443"/>
        <s v="CUST1348"/>
        <s v="CUST1435"/>
        <s v="CUST1276"/>
        <s v="CUST1079"/>
        <s v="CUST1094"/>
        <s v="CUST1239"/>
        <s v="CUST1144"/>
        <s v="CUST1396"/>
        <s v="CUST1476"/>
        <s v="CUST1368"/>
        <s v="CUST1186"/>
        <s v="CUST1381"/>
        <s v="CUST1213"/>
        <s v="CUST1200"/>
        <s v="CUST1148"/>
        <s v="CUST1028"/>
        <s v="CUST1412"/>
        <s v="CUST1398"/>
        <s v="CUST1453"/>
        <s v="CUST1344"/>
        <s v="CUST1218"/>
        <s v="CUST1086"/>
        <s v="CUST1492"/>
        <s v="CUST1189"/>
        <s v="CUST1431"/>
        <s v="CUST1072"/>
        <s v="CUST1302"/>
        <s v="CUST1335"/>
        <s v="CUST1084"/>
        <s v="CUST1203"/>
        <s v="CUST1470"/>
        <s v="CUST1070"/>
        <s v="CUST1008"/>
        <s v="CUST1420"/>
        <s v="CUST1142"/>
        <s v="CUST1324"/>
        <s v="CUST1095"/>
        <s v="CUST1416"/>
        <s v="CUST1080"/>
        <s v="CUST1404"/>
        <s v="CUST1367"/>
        <s v="CUST1408"/>
        <s v="CUST1126"/>
        <s v="CUST1255"/>
        <s v="CUST1162"/>
        <s v="CUST1269"/>
        <s v="CUST1483"/>
        <s v="CUST1372"/>
        <s v="CUST1423"/>
        <s v="CUST1058"/>
        <s v="CUST1168"/>
        <s v="CUST1037"/>
        <s v="CUST1273"/>
        <s v="CUST1035"/>
        <s v="CUST1019"/>
        <s v="CUST1007"/>
        <s v="CUST1221"/>
        <s v="CUST1115"/>
        <s v="CUST1176"/>
        <s v="CUST1253"/>
        <s v="CUST1378"/>
        <s v="CUST1403"/>
        <s v="CUST1054"/>
        <s v="CUST1303"/>
        <s v="CUST1327"/>
        <s v="CUST1183"/>
        <s v="CUST1143"/>
        <s v="CUST1010"/>
        <s v="CUST1406"/>
        <s v="CUST1298"/>
        <s v="CUST1321"/>
        <s v="CUST1244"/>
        <s v="CUST1287"/>
        <s v="CUST1131"/>
        <s v="CUST1325"/>
        <s v="CUST1369"/>
        <s v="CUST1097"/>
        <s v="CUST1182"/>
        <s v="CUST1029"/>
        <s v="CUST1002"/>
        <s v="CUST1338"/>
        <s v="CUST1041"/>
        <s v="CUST1214"/>
        <s v="CUST1119"/>
        <s v="CUST1087"/>
        <s v="CUST1257"/>
        <s v="CUST1419"/>
        <s v="CUST1067"/>
        <s v="CUST1105"/>
        <s v="CUST1158"/>
        <s v="CUST1231"/>
        <s v="CUST1264"/>
        <s v="CUST1498"/>
        <s v="CUST1277"/>
        <s v="CUST1397"/>
        <s v="CUST1315"/>
        <s v="CUST1343"/>
        <s v="CUST1496"/>
        <s v="CUST1164"/>
        <s v="CUST1329"/>
        <s v="CUST1201"/>
        <s v="CUST1427"/>
        <s v="CUST1349"/>
        <s v="CUST1473"/>
        <s v="CUST1178"/>
        <s v="CUST1337"/>
        <s v="CUST1171"/>
        <s v="CUST1113"/>
        <s v="CUST1399"/>
        <s v="CUST1401"/>
        <s v="CUST1459"/>
        <s v="CUST1294"/>
        <s v="CUST1093"/>
        <s v="CUST1068"/>
        <s v="CUST1022"/>
        <s v="CUST1243"/>
        <s v="CUST1314"/>
        <s v="CUST1405"/>
        <s v="CUST1307"/>
        <s v="CUST1319"/>
        <s v="CUST1394"/>
        <s v="CUST1020"/>
        <s v="CUST1076"/>
        <s v="CUST1073"/>
        <s v="CUST1295"/>
        <s v="CUST1415"/>
        <s v="CUST1108"/>
        <s v="CUST1373"/>
        <s v="CUST1256"/>
        <s v="CUST1175"/>
        <s v="CUST1485"/>
        <s v="CUST1293"/>
        <s v="CUST1377"/>
        <s v="CUST1128"/>
        <s v="CUST1499"/>
        <s v="CUST1066"/>
        <s v="CUST1081"/>
        <s v="CUST1478"/>
        <s v="CUST1462"/>
        <s v="CUST1033"/>
        <s v="CUST1489"/>
        <s v="CUST1428"/>
        <s v="CUST1272"/>
        <s v="CUST1382"/>
        <s v="CUST1091"/>
        <s v="CUST1334"/>
        <s v="CUST1138"/>
        <s v="CUST1424"/>
        <s v="CUST1323"/>
        <s v="CUST1135"/>
        <s v="CUST1448"/>
        <s v="CUST1038"/>
        <s v="CUST1170"/>
        <s v="CUST1472"/>
        <s v="CUST1437"/>
        <s v="CUST1185"/>
        <s v="CUST1184"/>
        <s v="CUST1371"/>
        <s v="CUST1012"/>
        <s v="CUST1442"/>
        <s v="CUST1199"/>
        <s v="CUST1153"/>
        <s v="CUST1266"/>
        <s v="CUST1246"/>
        <s v="CUST1075"/>
        <s v="CUST1099"/>
        <s v="CUST1495"/>
        <s v="CUST1096"/>
        <s v="CUST1069"/>
        <s v="CUST1107"/>
        <s v="CUST1049"/>
        <s v="CUST1275"/>
        <s v="CUST1169"/>
        <s v="CUST1494"/>
        <s v="CUST1216"/>
        <s v="CUST1031"/>
        <s v="CUST1364"/>
        <s v="CUST1463"/>
        <s v="CUST1083"/>
        <s v="CUST1023"/>
        <s v="CUST1449"/>
        <s v="CUST1240"/>
        <s v="CUST1082"/>
        <s v="CUST1044"/>
        <s v="CUST1471"/>
        <s v="CUST1013"/>
        <s v="CUST1136"/>
        <s v="CUST1248"/>
        <s v="CUST1103"/>
        <s v="CUST1333"/>
        <s v="CUST1209"/>
        <s v="CUST1282"/>
        <s v="CUST1141"/>
        <s v="CUST1433"/>
        <s v="CUST1118"/>
        <s v="CUST1219"/>
        <s v="CUST1101"/>
        <s v="CUST1134"/>
        <s v="CUST1312"/>
        <s v="CUST1484"/>
        <s v="CUST1316"/>
        <s v="CUST1326"/>
        <s v="CUST1490"/>
        <s v="CUST1262"/>
        <s v="CUST1260"/>
        <s v="CUST1225"/>
        <s v="CUST1466"/>
        <s v="CUST1263"/>
        <s v="CUST1417"/>
        <s v="CUST1017"/>
        <s v="CUST1224"/>
        <s v="CUST1211"/>
        <s v="CUST1191"/>
        <s v="CUST1198"/>
        <s v="CUST1468"/>
        <s v="CUST1042"/>
        <s v="CUST1481"/>
        <s v="CUST1451"/>
        <s v="CUST1479"/>
        <s v="CUST1220"/>
        <s v="CUST1047"/>
        <s v="CUST1304"/>
        <s v="CUST1088"/>
        <s v="CUST1358"/>
        <s v="CUST1332"/>
        <s v="CUST1297"/>
        <s v="CUST1438"/>
        <s v="CUST1234"/>
        <s v="CUST1322"/>
        <s v="CUST1251"/>
        <s v="CUST1133"/>
        <s v="CUST1085"/>
        <s v="CUST1458"/>
        <s v="CUST1034"/>
        <s v="CUST1222"/>
        <s v="CUST1150"/>
        <s v="CUST1027"/>
        <s v="CUST1014"/>
        <s v="CUST1061"/>
        <s v="CUST1104"/>
        <s v="CUST1241"/>
        <s v="CUST1165"/>
        <s v="CUST1210"/>
        <s v="CUST1102"/>
        <s v="CUST1360"/>
        <s v="CUST1077"/>
        <s v="CUST1370"/>
        <s v="CUST1161"/>
        <s v="CUST1469"/>
        <s v="CUST1120"/>
        <s v="CUST1455"/>
        <s v="CUST1125"/>
        <s v="CUST1208"/>
        <s v="CUST1000"/>
        <s v="CUST1347"/>
        <s v="CUST1089"/>
        <s v="CUST1015"/>
        <s v="CUST1206"/>
        <s v="CUST1296"/>
        <s v="CUST1379"/>
        <s v="CUST1050"/>
        <s v="CUST1413"/>
        <s v="CUST1039"/>
        <s v="CUST1391"/>
        <s v="CUST1043"/>
        <s v="CUST1006"/>
        <s v="CUST1383"/>
        <s v="CUST1145"/>
        <s v="CUST1181"/>
        <s v="CUST1001"/>
        <s v="CUST1114"/>
        <s v="CUST1288"/>
        <s v="CUST1053"/>
        <s v="CUST1159"/>
        <s v="CUST1098"/>
        <s v="CUST1488"/>
        <s v="CUST1345"/>
        <s v="CUST1071"/>
        <s v="CUST1477"/>
        <s v="CUST1422"/>
        <s v="CUST1127"/>
        <s v="CUST1215"/>
        <s v="CUST1229"/>
        <s v="CUST1205"/>
        <s v="CUST1129"/>
        <s v="CUST1265"/>
        <s v="CUST1163"/>
        <s v="CUST1300"/>
        <s v="CUST1366"/>
        <s v="CUST1197"/>
        <s v="CUST1384"/>
        <s v="CUST1166"/>
        <s v="CUST1418"/>
        <s v="CUST1223"/>
        <s v="CUST1156"/>
        <s v="CUST1232"/>
        <s v="CUST1146"/>
        <s v="CUST1011"/>
        <s v="CUST1445"/>
        <s v="CUST1167"/>
        <s v="CUST1212"/>
        <s v="CUST1311"/>
        <s v="CUST1352"/>
        <s v="CUST1365"/>
        <s v="CUST1160"/>
        <s v="CUST1362"/>
        <s v="CUST1233"/>
        <s v="CUST1261"/>
        <s v="CUST1286"/>
        <s v="CUST1100"/>
        <s v="CUST1228"/>
        <s v="CUST1092"/>
        <s v="CUST1032"/>
        <s v="CUST1388"/>
        <s v="CUST1235"/>
        <s v="CUST1204"/>
        <s v="CUST1046"/>
        <s v="CUST1123"/>
        <s v="CUST1157"/>
        <s v="CUST1057"/>
        <s v="CUST1270"/>
        <s v="CUST1278"/>
        <s v="CUST1062"/>
        <s v="CUST1389"/>
        <s v="CUST1188"/>
        <s v="CUST1026"/>
        <s v="CUST1452"/>
        <s v="CUST1149"/>
        <s v="CUST1328"/>
        <s v="CUST1461"/>
        <s v="CUST1284"/>
        <s v="CUST1040"/>
        <s v="CUST1242"/>
        <s v="CUST1147"/>
        <s v="CUST1173"/>
        <s v="CUST1202"/>
        <s v="CUST1339"/>
        <s v="CUST1430"/>
        <s v="CUST1317"/>
        <s v="CUST1425"/>
        <s v="CUST1491"/>
        <s v="CUST1117"/>
        <s v="CUST1353"/>
        <s v="CUST1036"/>
        <s v="CUST1059"/>
        <s v="CUST1411"/>
        <s v="CUST1390"/>
        <s v="CUST1336"/>
        <s v="CUST1410"/>
        <s v="CUST1402"/>
        <s v="CUST1440"/>
        <s v="CUST1376"/>
        <s v="CUST1055"/>
        <s v="CUST1180"/>
        <s v="CUST1354"/>
        <s v="CUST1048"/>
        <s v="CUST1051"/>
        <s v="CUST1486"/>
        <s v="CUST1177"/>
        <s v="CUST1281"/>
        <s v="CUST1357"/>
        <s v="CUST1192"/>
        <s v="CUST1456"/>
        <s v="CUST1124"/>
        <s v="CUST1351"/>
        <s v="CUST1139"/>
        <s v="CUST1285"/>
        <s v="CUST1196"/>
        <s v="CUST1482"/>
        <s v="CUST1151"/>
        <s v="CUST1446"/>
        <s v="CUST1024"/>
        <s v="CUST1380"/>
        <s v="CUST1274"/>
        <s v="CUST1497"/>
        <s v="CUST1341"/>
        <s v="CUST1130"/>
        <s v="CUST1387"/>
        <s v="CUST1385"/>
        <s v="CUST1330"/>
        <s v="CUST1355"/>
        <s v="CUST1342"/>
        <s v="CUST1172"/>
        <s v="CUST1122"/>
        <s v="CUST1271"/>
        <s v="CUST1005"/>
        <s v="CUST1247"/>
        <s v="CUST1350"/>
        <s v="CUST1363"/>
        <s v="CUST1474"/>
        <s v="CUST1292"/>
        <s v="CUST1475"/>
        <s v="CUST1052"/>
        <s v="CUST1110"/>
        <s v="CUST1306"/>
        <s v="CUST1230"/>
        <s v="CUST1190"/>
        <s v="CUST1441"/>
        <s v="CUST1356"/>
        <s v="CUST1283"/>
        <s v="CUST1457"/>
        <s v="CUST1259"/>
        <s v="CUST1407"/>
        <s v="CUST1078"/>
        <s v="CUST1121"/>
        <s v="CUST1279"/>
        <s v="CUST1195"/>
        <s v="CUST1465"/>
        <s v="CUST1392"/>
        <s v="CUST1109"/>
        <s v="CUST1268"/>
        <s v="CUST1193"/>
        <s v="CUST1060"/>
        <s v="CUST1245"/>
        <s v="CUST1305"/>
        <s v="CUST1140"/>
        <s v="CUST1309"/>
        <s v="CUST1154"/>
        <s v="CUST1280"/>
        <s v="CUST1444"/>
        <s v="CUST1249"/>
        <s v="CUST1004"/>
        <s v="CUST1421"/>
        <s v="CUST1194"/>
        <s v="CUST1426"/>
        <s v="CUST1436"/>
        <s v="CUST1155"/>
        <s v="CUST1310"/>
        <s v="CUST1009"/>
        <s v="CUST1301"/>
        <s v="CUST1045"/>
        <s v="CUST1414"/>
        <s v="CUST1375"/>
        <s v="CUST1361"/>
        <s v="CUST1359"/>
        <s v="CUST1179"/>
        <s v="CUST1432"/>
        <s v="CUST1480"/>
        <s v="CUST1340"/>
        <s v="CUST1400"/>
        <s v="CUST1030"/>
        <s v="CUST1313"/>
        <s v="CUST1018"/>
        <s v="CUST1450"/>
        <s v="CUST1003"/>
        <s v="CUST1112"/>
        <s v="CUST1021"/>
        <s v="CUST1439"/>
        <s v="CUST1299"/>
        <s v="CUST1254"/>
        <s v="CUST1064"/>
        <s v="CUST1090"/>
        <s v="CUST1227"/>
        <s v="CUST1447"/>
        <s v="CUST1174"/>
        <s v="CUST1291"/>
        <s v="CUST1258"/>
        <s v="CUST1236"/>
        <s v="CUST1238"/>
        <s v="CUST1226"/>
        <s v="CUST1331"/>
        <s v="CUST1250"/>
        <s v="CUST1106"/>
        <s v="CUST1207"/>
        <s v="CUST1217"/>
        <s v="CUST1318"/>
        <s v="CUST1025"/>
        <s v="CUST1074"/>
        <s v="CUST1308"/>
        <s v="CUST1132"/>
        <s v="CUST1460"/>
        <s v="CUST1393"/>
        <s v="CUST1289"/>
        <s v="CUST1252"/>
        <s v="CUST1137"/>
        <s v="CUST1111"/>
        <s v="CUST1434"/>
        <s v="CUST1454"/>
      </sharedItems>
    </cacheField>
    <cacheField name="Customer_Age" numFmtId="0">
      <sharedItems containsSemiMixedTypes="0" containsString="0" containsNumber="1">
        <n v="55.0"/>
        <n v="63.0"/>
        <n v="49.0"/>
        <n v="58.0"/>
        <n v="28.0"/>
        <n v="18.0"/>
        <n v="24.0"/>
        <n v="41.0"/>
        <n v="60.0"/>
        <n v="41.57684529828109"/>
        <n v="21.0"/>
        <n v="34.0"/>
        <n v="51.0"/>
        <n v="37.0"/>
        <n v="38.0"/>
        <n v="22.0"/>
        <n v="43.0"/>
        <n v="62.0"/>
        <n v="25.0"/>
        <n v="33.0"/>
        <n v="53.0"/>
        <n v="50.0"/>
        <n v="42.0"/>
        <n v="30.0"/>
        <n v="27.0"/>
        <n v="23.0"/>
        <n v="54.0"/>
        <n v="39.0"/>
        <n v="46.0"/>
        <n v="19.0"/>
        <n v="59.0"/>
        <n v="29.0"/>
        <n v="36.0"/>
        <n v="26.0"/>
        <n v="47.0"/>
        <n v="61.0"/>
        <n v="45.0"/>
        <n v="48.0"/>
        <n v="35.0"/>
        <n v="52.0"/>
        <n v="32.0"/>
        <n v="44.0"/>
        <n v="64.0"/>
        <n v="20.0"/>
        <n v="40.0"/>
        <n v="56.0"/>
        <n v="31.0"/>
        <n v="57.0"/>
      </sharedItems>
    </cacheField>
    <cacheField name="Age Range" numFmtId="0">
      <sharedItems>
        <s v="46-55"/>
        <s v="56-65"/>
        <s v="26-35"/>
        <s v="18-25"/>
        <s v="36-45"/>
      </sharedItems>
    </cacheField>
    <cacheField name="Gender" numFmtId="0">
      <sharedItems>
        <s v="Male"/>
        <s v="Female"/>
      </sharedItems>
    </cacheField>
    <cacheField name="Loyalty_Level" numFmtId="0">
      <sharedItems>
        <s v="Gold"/>
        <s v="Platinum"/>
        <s v="Silver"/>
        <s v="Bronze"/>
      </sharedItems>
    </cacheField>
    <cacheField name="City" numFmtId="0">
      <sharedItems>
        <s v="Kathleenport"/>
        <s v="Oneillfurt"/>
        <s v="Deborahberg"/>
        <s v="Port Crystalberg"/>
        <s v="South William"/>
        <s v="North Davidport"/>
        <s v="South Christopher"/>
        <s v="Jaredville"/>
        <s v="Lake Blaketon"/>
        <s v="Grayland"/>
        <s v="Woodmouth"/>
        <s v="South Darrenland"/>
        <s v="Susanstad"/>
        <s v="New Donnabury"/>
        <s v="Shannonview"/>
        <s v="Wesleyhaven"/>
        <s v="Ericshire"/>
        <s v="Nicoleborough"/>
        <s v="New Amyport"/>
        <s v="Zamoraborough"/>
        <s v="North Anthonychester"/>
        <s v="Parkerview"/>
        <s v="Anthonymouth"/>
        <s v="West Mathew"/>
        <s v="East Justin"/>
        <s v="Andrewsland"/>
        <s v="West Markport"/>
        <s v="South Jerry"/>
        <s v="New Brian"/>
        <s v="New David"/>
        <s v="East Andrea"/>
        <s v="Cheyenneborough"/>
        <s v="Lake Carolyn"/>
        <s v="West Victoriaborough"/>
        <s v="Edwardland"/>
        <s v="Austinfurt"/>
        <s v="Port Carol"/>
        <s v="Lake Howardberg"/>
        <s v="South Andrewport"/>
        <s v="Olsonhaven"/>
        <s v="Lake Charlotte"/>
        <s v="West Brendamouth"/>
        <s v="Garyberg"/>
        <s v="Johnsonland"/>
        <s v="Kanebury"/>
        <s v="Port Lisa"/>
        <s v="Maynardton"/>
        <s v="New Benjamin"/>
        <s v="West Brandon"/>
        <s v="South Zacharychester"/>
        <s v="West Bobbyshire"/>
        <s v="Marthaborough"/>
        <s v="New Sean"/>
        <s v="South Angela"/>
        <s v="Kaufmanfurt"/>
        <s v="Port Joshuaville"/>
        <s v="Benjaminton"/>
        <s v="Jasonton"/>
        <s v="Palmerbury"/>
        <s v="Emilytown"/>
        <s v="East Rodney"/>
        <s v="Vincentside"/>
        <s v="New Katherine"/>
        <s v="Snowmouth"/>
        <s v="Robertview"/>
        <s v="Brendastad"/>
        <s v="North Roy"/>
        <s v="Robertberg"/>
        <s v="Gonzalezfort"/>
        <s v="West Pamelafurt"/>
        <s v="Maybury"/>
        <s v="North Curtischester"/>
        <s v="Anabury"/>
        <s v="New Maria"/>
        <s v="Fischerborough"/>
        <s v="Lake Lisaland"/>
        <s v="Christopherland"/>
        <s v="East Johntown"/>
        <s v="Kellybury"/>
        <s v="Port James"/>
        <s v="Dwaynemouth"/>
        <s v="Port Michaelburgh"/>
        <s v="North Michaelfurt"/>
        <s v="New Joshuatown"/>
        <s v="Lake Alice"/>
        <s v="West Julia"/>
        <s v="Millerfort"/>
        <s v="Wigginsville"/>
        <s v="East Matthew"/>
        <s v="West Bruce"/>
        <s v="Lake Thomas"/>
        <s v="Hutchinsonville"/>
        <s v="East Jennifer"/>
        <s v="Kylebury"/>
        <s v="Hudsonfort"/>
        <s v="Mooneyshire"/>
        <s v="Danielstad"/>
        <s v="North Edwardton"/>
        <s v="East Jenna"/>
        <s v="Karenmouth"/>
        <s v="Lake David"/>
        <s v="Brendaburgh"/>
        <s v="Port Victoria"/>
        <s v="South Kevin"/>
        <s v="Grahamstad"/>
        <s v="Grahamfurt"/>
        <s v="Snyderfurt"/>
        <s v="Lake Nicole"/>
        <s v="Port Chad"/>
        <s v="Cartershire"/>
        <s v="North Seanfurt"/>
        <s v="Dominiquefort"/>
        <s v="Tiffanyshire"/>
        <s v="New Logan"/>
        <s v="South Robert"/>
        <s v="New Angiefurt"/>
        <s v="Chambersfurt"/>
        <s v="West Daniel"/>
        <s v="Ryanport"/>
        <s v="Morrisburgh"/>
        <s v="New William"/>
        <s v="New Edward"/>
        <s v="Leahmouth"/>
        <s v="Brandontown"/>
        <s v="Port Richard"/>
        <s v="Port Travisstad"/>
        <s v="West Johnchester"/>
        <s v="Michaelton"/>
        <s v="North Nicholas"/>
        <s v="Anitaland"/>
        <s v="Garciaview"/>
        <s v="West Patriciaview"/>
        <s v="West Mathewside"/>
        <s v="Cannonberg"/>
        <s v="Lake Shaneburgh"/>
        <s v="Rodrigueztown"/>
        <s v="Sandrastad"/>
        <s v="North Michelleport"/>
        <s v="Kramerview"/>
        <s v="Webstermouth"/>
        <s v="Simpsonfort"/>
        <s v="Lake Christopher"/>
        <s v="East Jessicaborough"/>
        <s v="East Dillonview"/>
        <s v="North Daniel"/>
        <s v="Nathanshire"/>
        <s v="East Ellen"/>
        <s v="East Valerieview"/>
        <s v="South Aaronside"/>
        <s v="South David"/>
        <s v="West Sarah"/>
        <s v="Burkefurt"/>
        <s v="Tristanton"/>
        <s v="Lake Elizabethside"/>
        <s v="Hartmouth"/>
        <s v="Welchview"/>
        <s v="Novakstad"/>
        <s v="South Amandahaven"/>
        <s v="Donaldsontown"/>
        <s v="Lake Michael"/>
        <s v="Lake Alexandra"/>
        <s v="Whiteport"/>
        <s v="Gonzalezbury"/>
        <s v="Smithville"/>
        <s v="Brownport"/>
        <s v="New Joseph"/>
        <s v="Tylermouth"/>
        <s v="East Davidmouth"/>
        <s v="North Kellyberg"/>
        <s v="Port Sherryview"/>
        <s v="Port Crystal"/>
        <s v="North Kathryn"/>
        <s v="North Maryfort"/>
        <s v="North Briannamouth"/>
        <s v="New Leahfurt"/>
        <s v="South Gina"/>
        <s v="South Regina"/>
        <s v="Lake Barryfurt"/>
        <s v="South Dustin"/>
        <s v="Bryanmouth"/>
        <s v="Timothyburgh"/>
        <s v="North Cynthiatown"/>
        <s v="North Justin"/>
        <s v="New Amy"/>
        <s v="North Austinport"/>
        <s v="Josephmouth"/>
        <s v="Port Cheryl"/>
        <s v="Morrismouth"/>
        <s v="Johnsonville"/>
        <s v="Lake Johnside"/>
        <s v="Port Anthony"/>
        <s v="Nicholastown"/>
        <s v="Molinabury"/>
        <s v="Port Hannahport"/>
        <s v="Heathfort"/>
        <s v="Leburgh"/>
        <s v="Christianstad"/>
        <s v="Mcdanielfurt"/>
        <s v="New Becky"/>
        <s v="New Jeffrey"/>
        <s v="Lake Timothy"/>
        <s v="West Lauren"/>
        <s v="Johnsonbury"/>
        <s v="Lake Josephport"/>
        <s v="Spencermouth"/>
        <s v="Port Denise"/>
        <s v="Williamsberg"/>
        <s v="New Jenniferburgh"/>
        <s v="Phillipschester   "/>
        <s v="Singletonmouth"/>
        <s v="Parksfort"/>
        <s v="Brianchester"/>
        <s v="West Markton"/>
        <s v="Lake James"/>
        <s v="Cindyton"/>
        <s v="North Nataliemouth"/>
        <s v="New Ana"/>
        <s v="North Jonathon"/>
        <s v="Bethanyton"/>
        <s v="Espinozaberg"/>
        <s v="Sallymouth"/>
        <s v="Kimburgh"/>
        <s v="Brandonville"/>
        <s v="New Anthonyfurt"/>
        <s v="Garzafort"/>
        <s v="Johnsonshire"/>
        <s v="Frostmouth"/>
        <s v="Bergermouth"/>
        <s v="Ryanburgh"/>
        <s v="Kelseybury"/>
        <s v="New Jamesview"/>
        <s v="    lake lisa"/>
        <s v="Lake Roberthaven"/>
        <s v="Port Jenniferton"/>
        <s v="Ashleystad"/>
        <s v="West Johnmouth"/>
        <s v="New Paulstad"/>
        <s v="Lake Brett"/>
        <s v="Amberburgh"/>
        <s v="Lake Mark"/>
        <s v="North Nicole"/>
        <s v="Port Coreyfort"/>
        <s v="West Stephenville"/>
        <s v="West Theodorechester"/>
        <s v="Port Taylorberg"/>
        <s v="West Richard"/>
        <s v="East Crystalton"/>
        <s v="Port Frankmouth"/>
        <s v="Mollyshire"/>
        <s v="Lake Kristamouth"/>
        <s v="Jennifermouth"/>
        <s v="South Jenniferville"/>
        <s v="Dawsonchester"/>
        <s v="Carolview"/>
        <s v="Matthewborough"/>
        <s v="Port Joshuachester"/>
        <s v="Andersonside"/>
        <s v="North Valeriemouth"/>
        <s v="Millston"/>
        <s v="Hessmouth"/>
        <s v="East Audrey"/>
        <s v="lake tylerfort"/>
        <s v="East Yvette"/>
        <s v="West Jameston"/>
        <s v="Kathrynview"/>
        <s v="Donaldton"/>
        <s v="Peggystad"/>
        <s v="New Gabrielleville"/>
        <s v="Lawsonhaven"/>
        <s v="Brownshire"/>
        <s v="West Jeffreyburgh"/>
        <s v="Gregoryview"/>
        <s v="Andrewsfurt"/>
        <s v="Darleneton"/>
        <s v="Dawnstad"/>
        <s v="South Michaelfort"/>
        <s v="Deborahborough"/>
        <s v="Jennifertown"/>
        <s v="Michaelfort"/>
        <s v="New Brianchester"/>
        <s v="Phillipsmouth"/>
        <s v="East Donna"/>
        <s v="North Joseside"/>
        <s v="Floydton"/>
        <s v="Lake Kaylahaven"/>
        <s v="South Davidport"/>
        <s v="North Jonathan"/>
        <s v="South Shaun"/>
        <s v="West Kelseyberg"/>
        <s v="Aliciahaven"/>
        <s v="South Nathan"/>
        <s v="East Josephside"/>
        <s v="Port Lisashire"/>
        <s v="Lake Danielleton"/>
        <s v="Matthewbury"/>
        <s v="West Jamieport"/>
        <s v="North Matthew"/>
        <s v="Lake Melissashire"/>
        <s v="North Theresa"/>
        <s v="North Michael"/>
        <s v="South Ashleyton"/>
        <s v="West Mario"/>
        <s v="East jeremy"/>
        <s v="East Peterbury"/>
        <s v="Tammyton"/>
        <s v="Chungmouth"/>
        <s v="East Krista"/>
        <s v="Mcfarlandmouth"/>
        <s v="New Jasonmouth"/>
        <s v="Lyonsfort"/>
        <s v="Port Edwardmouth"/>
        <s v="Port Saramouth"/>
        <s v="Kellyside"/>
        <s v="New Juliemouth"/>
        <s v="Melvinton"/>
        <s v="Clarkport"/>
        <s v="Lake Saramouth"/>
        <s v="Port Tonyfort"/>
        <s v="North Codyport"/>
        <s v="Lake Brandy"/>
        <s v="Fostermouth"/>
        <s v="Stevensshire"/>
        <s v="South Angelaport"/>
        <s v="New Dianebury"/>
        <s v="Perezbury"/>
        <s v="North Sabrina"/>
        <s v="North Larryfurt"/>
        <s v="Morrisbury"/>
        <s v="Ramosmouth"/>
        <s v="Port Mariastad"/>
        <s v="Stevensonton"/>
        <s v="Joseland"/>
        <s v="Kingfort"/>
        <s v="East Michellemouth"/>
        <s v="New Laura"/>
        <s v="West Markhaven"/>
        <s v="Jessicaport"/>
        <s v="East Julie"/>
        <s v="Patrickshire"/>
        <s v="Williamsonland"/>
        <s v="New Tina"/>
        <s v="Lake Nathanfort"/>
        <s v="Clarkeside"/>
        <s v="Stevensbury"/>
        <s v="Josephchester"/>
        <s v="Richardsport"/>
        <s v="Lake Monique"/>
        <s v="Kellyberg"/>
        <s v="North Katherine"/>
        <s v="Westbury"/>
        <s v="Luisfurt"/>
        <s v="New Kathrynland"/>
        <s v="West Rebecca"/>
        <s v="Deniseberg"/>
        <s v="North Michaelborough"/>
        <s v="South Edwin"/>
        <s v="Justinberg"/>
        <s v="Chambersberg"/>
        <s v="Edwardsfort"/>
        <s v="Guerreroport"/>
        <s v="Dawsonbury"/>
        <s v="New Julia"/>
        <s v="Lake April"/>
        <s v="Butlerberg"/>
        <s v="North Joshualand"/>
        <s v="Nealview"/>
        <s v="Lake Samanthafort"/>
        <s v="South Barbara"/>
        <s v="Wongberg"/>
        <s v="North Samuel"/>
        <s v="Port Travis"/>
        <s v="North Robert"/>
        <s v="West John"/>
        <s v="West Tylerfort"/>
        <s v="Lake Stevenfort"/>
        <s v="West Jorge"/>
        <s v="Rogerschester"/>
        <s v="South Cassandrachester"/>
        <s v="Edwardborough"/>
        <s v="Port William"/>
        <s v="Lake Alyssaburgh"/>
        <s v="   jonesbury "/>
        <s v="New Dawn"/>
        <s v="Lake Brandontown"/>
        <s v="South Jasontown"/>
        <s v="North Johnfurt"/>
        <s v="Amandaborough"/>
        <s v="Kathrynport"/>
        <s v="North Stephanie"/>
        <s v="East Amandamouth"/>
        <s v="Mikehaven"/>
        <s v="Lake Allisonborough"/>
        <s v="Murphytown"/>
        <s v="East Christopherhaven"/>
        <s v="Danielland"/>
        <s v="South Timtown"/>
        <s v="New Dawnton"/>
        <s v="New Nicholasstad"/>
        <s v="Aaronmouth"/>
        <s v="Amandaside"/>
        <s v="Jonesstad"/>
        <s v="North Richard"/>
        <s v="Garciaborough"/>
        <s v="Hubbardborough"/>
        <s v="South Kathrynmouth"/>
        <s v="Ashleymouth"/>
        <s v="North Scottport"/>
        <s v="Lake Danielport"/>
        <s v="Gilltown"/>
        <s v="Taraberg"/>
        <s v="Hartmanside"/>
        <s v="Gutierrezstad"/>
        <s v="Smithland"/>
        <s v="Ryanberg"/>
        <s v="Port Amanda"/>
        <s v="Schmidtchester"/>
        <s v="Rodriguezton"/>
        <s v="West Joseph"/>
        <s v="South Brooke"/>
        <s v="Randychester"/>
        <s v="Owensview"/>
        <s v="Morrisville"/>
        <s v="Jessicaland"/>
        <s v="Garciamouth"/>
        <s v="Nicholasshire"/>
        <s v="East Amy"/>
        <s v="Sarahmouth"/>
        <s v="Aguilarland"/>
        <s v="South Michellebury"/>
        <s v="Estradaside"/>
        <s v="Joelside"/>
        <s v="Melissashire"/>
        <s v="West Bruceburgh"/>
        <s v="North Johnview"/>
        <s v="East Patriciafort"/>
        <s v="Port Richardshire"/>
        <s v="New Jessechester"/>
        <s v="East Michaelton"/>
        <s v="Murphyfurt"/>
        <s v="Phyllisport"/>
        <s v="Robinchester"/>
        <s v="Johntown"/>
        <s v="Bookertown"/>
        <s v="Amybury"/>
        <s v="Brownburgh"/>
        <s v="Lake Meganstad"/>
        <s v="Thomastown"/>
        <s v="Smithburgh"/>
        <s v="West Robinmouth"/>
        <s v="Masseyland"/>
        <s v="Port Kathrynhaven"/>
        <s v="West Cody"/>
        <s v="Pollardton"/>
        <s v="Paulside"/>
        <s v="Avilahaven"/>
        <s v="West Beverlymouth"/>
        <s v="East Richard"/>
        <s v="North Larryport"/>
        <s v="Port Krista"/>
        <s v="North Kathytown"/>
        <s v="New Daniel"/>
        <s v="East Linda"/>
        <s v="South Emily"/>
        <s v="North Christinemouth"/>
        <s v="Monicaview"/>
        <s v="Vasqueztown"/>
        <s v="Longport"/>
        <s v="Sarahland"/>
        <s v="Taylorberg"/>
        <s v="Hughesview"/>
        <s v="Stewartchester"/>
        <s v="North Brookestad"/>
        <s v="Robinborough"/>
        <s v="North Johnbury"/>
        <s v="Rodriguezmouth"/>
        <s v="New Sarah"/>
      </sharedItems>
    </cacheField>
    <cacheField name="State" numFmtId="0">
      <sharedItems>
        <s v="Wyoming"/>
        <s v="Vermont"/>
        <s v="Pennsylvania"/>
        <s v="Tennessee"/>
        <s v="Alabama"/>
        <s v="Rhode Island"/>
        <s v="Missouri"/>
        <s v="Washington"/>
        <s v="Nevada"/>
        <s v="Iowa"/>
        <s v="Montana"/>
        <s v="Texas"/>
        <s v="Idaho"/>
        <s v="Arkansas"/>
        <s v="New York"/>
        <s v="Oklahoma"/>
        <s v="North Dakota"/>
        <s v="Maine"/>
        <s v="Wisconsin"/>
        <s v="New Jersey"/>
        <s v="Michigan"/>
        <s v="New Hampshire"/>
        <s v="Hawaii"/>
        <s v="New Mexico"/>
        <s v="California"/>
        <s v="Mississippi"/>
        <s v="Florida"/>
        <s v="Kentucky"/>
        <s v="Arizona"/>
        <s v="North Carolina"/>
        <s v="Indiana"/>
        <s v="Ohio"/>
        <s v="Kansas"/>
        <s v="Maryland"/>
        <s v="South Dakota"/>
        <s v="West Virginia"/>
        <s v="Georgia"/>
        <s v="Delaware"/>
        <s v="Louisiana"/>
        <s v="Utah"/>
        <s v="Connecticut"/>
        <s v="Alaska"/>
        <s v="South Carolina"/>
        <s v="Massachusetts"/>
        <s v="Colorado"/>
        <s v="Virginia"/>
        <s v="Minnesota"/>
        <s v="Oregon"/>
        <s v="Nebraska"/>
        <s v="Illinois"/>
      </sharedItems>
    </cacheField>
    <cacheField name="Region" numFmtId="0">
      <sharedItems>
        <s v="North"/>
        <s v="West"/>
        <s v="South"/>
        <s v="East"/>
      </sharedItems>
    </cacheField>
    <cacheField name="Product_ID" numFmtId="0">
      <sharedItems>
        <s v="PROD97"/>
        <s v="PROD74"/>
        <s v="PROD49"/>
        <s v="PROD76"/>
        <s v="PROD59"/>
        <s v="PROD15"/>
        <s v="PROD56"/>
        <s v="PROD70"/>
        <s v="PROD99"/>
        <s v="PROD33"/>
        <s v="PROD24"/>
        <s v="PROD39"/>
        <s v="PROD88"/>
        <s v="PROD34"/>
        <s v="PROD36"/>
        <s v="PROD65"/>
        <s v="PROD27"/>
        <s v="PROD60"/>
        <s v="PROD72"/>
        <s v="PROD43"/>
        <s v="PROD69"/>
        <s v="PROD12"/>
        <s v="PROD67"/>
        <s v="PROD5"/>
        <s v="PROD98"/>
        <s v="PROD77"/>
        <s v="PROD13"/>
        <s v="PROD53"/>
        <s v="PROD75"/>
        <s v="PROD79"/>
        <s v="PROD16"/>
        <s v="PROD10"/>
        <s v="PROD94"/>
        <s v="PROD26"/>
        <s v="PROD23"/>
        <s v="PROD29"/>
        <s v="PROD78"/>
        <s v="PROD30"/>
        <s v="PROD44"/>
        <s v="PROD21"/>
        <s v="PROD52"/>
        <s v="PROD89"/>
        <s v="PROD20"/>
        <s v="PROD40"/>
        <s v="PROD47"/>
        <s v="PROD31"/>
        <s v="PROD19"/>
        <s v="PROD93"/>
        <s v="PROD38"/>
        <s v="PROD45"/>
        <s v="PROD83"/>
        <s v="PROD71"/>
        <s v="PROD91"/>
        <s v="PROD17"/>
        <s v="PROD46"/>
        <s v="PROD1"/>
        <s v="PROD86"/>
        <s v="PROD50"/>
        <s v="PROD3"/>
        <s v="PROD54"/>
        <s v="PROD25"/>
        <s v="PROD80"/>
        <s v="PROD22"/>
        <s v="PROD42"/>
        <s v="PROD90"/>
        <s v="PROD85"/>
        <s v="PROD14"/>
        <s v="PROD8"/>
        <s v="PROD35"/>
        <s v="PROD51"/>
        <s v="PROD48"/>
        <s v="PROD57"/>
        <s v="PROD87"/>
        <s v="PROD66"/>
        <s v="PROD82"/>
        <s v="PROD11"/>
        <s v="PROD55"/>
        <s v="PROD28"/>
        <s v="PROD73"/>
        <s v="PROD32"/>
        <s v="PROD92"/>
        <s v="PROD63"/>
        <s v="PROD81"/>
        <s v="PROD4"/>
        <s v="PROD7"/>
        <s v="PROD62"/>
        <s v="PROD61"/>
        <s v="PROD58"/>
        <s v="PROD68"/>
        <s v="PROD41"/>
        <s v="PROD0"/>
        <s v="PROD64"/>
        <s v="PROD37"/>
        <s v="PROD9"/>
        <s v="PROD84"/>
        <s v="PROD2"/>
        <s v="PROD6"/>
        <s v="PROD18"/>
        <s v="PROD95"/>
        <s v="PROD96"/>
      </sharedItems>
    </cacheField>
    <cacheField name="Product_Category" numFmtId="0">
      <sharedItems>
        <s v="Sports"/>
        <s v="Electronics"/>
        <s v="Beauty"/>
        <s v="Home"/>
        <s v="Clothing"/>
      </sharedItems>
    </cacheField>
    <cacheField name="Product_SubCategory" numFmtId="0">
      <sharedItems>
        <s v="Team Sports"/>
        <s v="Audio"/>
        <s v="Fragrance"/>
        <s v="Computer"/>
        <s v="Haircare"/>
        <s v="Appliances"/>
        <s v="Decor"/>
        <s v="Storage"/>
        <s v="Kitchen"/>
        <s v="Outdoor"/>
        <s v="Mobile"/>
        <s v="Accessories"/>
        <s v="Tops"/>
        <s v="Fitness"/>
        <s v="Bottoms"/>
        <s v="Footwear"/>
        <s v="Lighting"/>
        <s v="Grooming"/>
        <s v="Skincare"/>
        <s v="Makeup"/>
        <s v="Equipment"/>
        <s v="Outerwear"/>
        <s v="Furniture"/>
      </sharedItems>
    </cacheField>
    <cacheField name="Brand" numFmtId="0">
      <sharedItems>
        <s v="Khan LLC"/>
        <s v="Bruce-Bowen"/>
        <s v="Sullivan and Sons"/>
        <s v="Larson Ltd"/>
        <s v="Cline-Mccarthy"/>
        <s v="Thomas LLC"/>
        <s v="Hernandez, Kennedy and Porter"/>
        <s v="Duran Group"/>
        <s v="Campbell Ltd"/>
        <s v="Weiss-Watson"/>
        <s v="Cook Ltd"/>
        <s v="Cummings and Sons"/>
        <s v="Olsen-Daniels"/>
        <s v="Lucero LLC"/>
        <s v="Smith-Mills"/>
        <s v="Montgomery, Benton and Miller"/>
        <s v="Khan, Jones and Paul"/>
        <s v="Gibson, Green and Lopez"/>
        <s v="Davis PLC"/>
        <s v="Robinson Inc"/>
        <s v="Fitzpatrick Ltd"/>
        <s v="Rice LLC"/>
        <s v="Flores-Davis"/>
        <s v="Baldwin, Garza and Gonzalez"/>
        <s v="Flores-King"/>
        <s v="White, Reeves and Woods"/>
        <s v="Dawson-Perkins"/>
        <s v="Hamilton, Woods and Walker"/>
        <s v="Poole PLC"/>
        <s v="Ramirez-Hanson"/>
        <s v="Erickson-Green"/>
        <s v="Hamilton Group"/>
        <s v="Hoffman-Williams"/>
        <s v="Reed-Schmidt"/>
        <s v="Moon, Mora and Santos"/>
        <s v="Hoffman Group"/>
        <s v="Hernandez Inc"/>
        <s v="Stevens, Fernandez and Martin"/>
        <s v="Cox Inc"/>
        <s v="Gardner-Montes"/>
        <s v="Harris Inc"/>
        <s v="Taylor-Elliott"/>
        <s v="Soto-Ellis"/>
        <s v="Taylor-Hart"/>
        <s v="Cook Inc"/>
        <s v="Nolan-Snow"/>
        <s v="May-Reese"/>
        <s v="Martin LLC"/>
        <s v="Sims-Smith"/>
        <s v="Bridges, Banks and Cummings"/>
        <s v="Butler Group"/>
        <s v="Hopkins Ltd"/>
        <s v="Smith-Charles"/>
        <s v="Ford, Murphy and Wilson"/>
        <s v="Kelly, Smith and Perez"/>
        <s v="Terry-Moore"/>
        <s v="Taylor, Dodson and Johnston"/>
        <s v="Smith-King"/>
        <s v="Pineda Ltd"/>
        <s v="Thompson-French"/>
        <s v="Brown and Sons"/>
        <s v="Allison Ltd"/>
        <s v="Flores, Pineda and Rodriguez"/>
        <s v="Holmes LLC"/>
        <s v="Sharp, Taylor and Rodriguez"/>
        <s v="Richardson-Carrillo"/>
        <s v="Luna, Anderson and Bowman"/>
        <s v="Perez-Johnston"/>
        <s v="Jones LLC"/>
        <s v="Bautista, Green and Hale"/>
        <s v="Byrd, Stewart and Valdez"/>
        <s v="Atkinson, Camacho and Oliver"/>
        <s v="Aguilar, Horton and Lewis"/>
        <s v="Torres, Spencer and Potter"/>
        <s v="Reese-Watson"/>
        <s v="Gibson, Hobbs and Weaver"/>
        <s v="Hatfield, Baird and Torres"/>
        <s v="Burns-Hansen"/>
        <s v="French Ltd"/>
        <s v="Griffin Ltd"/>
        <s v="Green, Powell and Palmer"/>
        <s v="Anderson-Riley"/>
        <s v="Robinson-Brown"/>
        <s v="Gonzales-Davis"/>
        <s v="Harrell LLC"/>
        <s v="Murray, Gould and Ware"/>
        <s v="Lopez LLC"/>
        <s v="Shepherd-Gould"/>
        <s v="Wolfe, Ross and Hester"/>
        <s v="Carroll, Long and Mendoza"/>
        <s v="Hunt Inc"/>
        <s v="Zhang Inc"/>
        <s v="Hogan-Lee"/>
        <s v="Hill PLC"/>
        <s v="Collins-Stephenson"/>
        <s v="Sims Inc"/>
        <s v="Davidson PLC"/>
        <s v="Guerra-Hendrix"/>
        <s v="Wilson Group"/>
        <s v="Phillips and Sons"/>
      </sharedItems>
    </cacheField>
    <cacheField name="Store_ID" numFmtId="0">
      <sharedItems>
        <s v="STORE3"/>
        <s v="STORE17"/>
        <s v="STORE8"/>
        <s v="STORE5"/>
        <s v="STORE7"/>
        <s v="STORE4"/>
        <s v="STORE0"/>
        <s v="STORE14"/>
        <s v="STORE1"/>
        <s v="STORE16"/>
        <s v="STORE15"/>
        <s v="STORE9"/>
        <s v="STORE19"/>
        <s v="STORE13"/>
        <s v="STORE18"/>
        <s v="STORE10"/>
        <s v="STORE6"/>
        <s v="STORE2"/>
        <s v="STORE12"/>
        <s v="STORE11"/>
      </sharedItems>
    </cacheField>
    <cacheField name="Store_Name" numFmtId="0">
      <sharedItems>
        <s v="Johnson-Wright"/>
        <s v="Holloway Ltd"/>
        <s v="Bean, Jones and Park"/>
        <s v="Gray Ltd"/>
        <s v="Martinez-Mullins"/>
        <s v="Alexander Group"/>
        <s v="Rivera-Warner"/>
        <s v="Mcdonald Inc"/>
        <s v="Martinez, Adkins and Johnson"/>
        <s v="Frederick-Wright"/>
        <s v="Shelton PLC"/>
        <s v="Moore, Padilla and Butler"/>
        <s v="Mann-Austin"/>
        <s v="Gardner, Humphrey and Contreras"/>
        <s v="Guerrero-Schmitt"/>
        <s v="Hill, Wagner and Ballard"/>
        <s v="Benson-Elliott"/>
        <s v="Black-Horn"/>
        <s v="Thomas, Bridges and Harris"/>
        <s v="Aguirre-Keller"/>
      </sharedItems>
    </cacheField>
    <cacheField name="Store_Type" numFmtId="0">
      <sharedItems>
        <s v="Outlet"/>
        <s v="Flagship"/>
        <s v="Online"/>
      </sharedItems>
    </cacheField>
    <cacheField name="Quantity" numFmtId="0">
      <sharedItems containsSemiMixedTypes="0" containsString="0" containsNumber="1">
        <n v="1.0"/>
        <n v="3.0"/>
        <n v="4.0"/>
        <n v="2.0"/>
        <n v="3.0000000000000004"/>
        <n v="2.9999999999999996"/>
      </sharedItems>
    </cacheField>
    <cacheField name="Unit_Price" numFmtId="166">
      <sharedItems containsSemiMixedTypes="0" containsString="0" containsNumber="1">
        <n v="218.04"/>
        <n v="104.47"/>
        <n v="914.05"/>
        <n v="921.51"/>
        <n v="745.3"/>
        <n v="147.01"/>
        <n v="785.31"/>
        <n v="342.39"/>
        <n v="448.25"/>
        <n v="873.17"/>
        <n v="278.63"/>
        <n v="286.92"/>
        <n v="644.58"/>
        <n v="316.9"/>
        <n v="403.47"/>
        <n v="871.34"/>
        <n v="451.98"/>
        <n v="502.69"/>
        <n v="559.23"/>
        <n v="464.18"/>
        <n v="986.04"/>
        <n v="589.56"/>
        <n v="979.42"/>
        <n v="719.28"/>
        <n v="77.6"/>
        <n v="852.71"/>
        <n v="156.16"/>
        <n v="815.49"/>
        <n v="74.21"/>
        <n v="451.67"/>
        <n v="429.38"/>
        <n v="148.96"/>
        <n v="313.83"/>
        <n v="717.31"/>
        <n v="873.22"/>
        <n v="109.36"/>
        <n v="559.52"/>
        <n v="121.76"/>
        <n v="735.32"/>
        <n v="600.73"/>
        <n v="873.86"/>
        <n v="342.47"/>
        <n v="915.15"/>
        <n v="863.11"/>
        <n v="209.32"/>
        <n v="288.6"/>
        <n v="418.69"/>
        <n v="135.78"/>
        <n v="517.13"/>
        <n v="384.66"/>
        <n v="83.7"/>
        <n v="76.57"/>
        <n v="162.02110000000002"/>
        <n v="900.35"/>
        <n v="428.09"/>
        <n v="559.71"/>
        <n v="833.7"/>
        <n v="680.16"/>
        <n v="733.42"/>
        <n v="996.33"/>
        <n v="198.83"/>
        <n v="374.92"/>
        <n v="468.94"/>
        <n v="121.37"/>
        <n v="480.06"/>
        <n v="856.57"/>
        <n v="814.25"/>
        <n v="989.17"/>
        <n v="62.48"/>
        <n v="561.24"/>
        <n v="92.24"/>
        <n v="668.3"/>
        <n v="553.82"/>
        <n v="556.43"/>
        <n v="184.98"/>
        <n v="700.18"/>
        <n v="686.31"/>
        <n v="687.82"/>
        <n v="900.55"/>
        <n v="341.17"/>
        <n v="442.27"/>
        <n v="363.73"/>
        <n v="601.33"/>
        <n v="34.39"/>
        <n v="773.57"/>
        <n v="127.1"/>
        <n v="899.58"/>
        <n v="964.39"/>
        <n v="217.83"/>
        <n v="187.71"/>
        <n v="350.12"/>
        <n v="102.19"/>
        <n v="696.53"/>
        <n v="327.52"/>
        <n v="569.36"/>
        <n v="68.29"/>
        <n v="842.9"/>
        <n v="751.94"/>
        <n v="476.28"/>
        <n v="541.99"/>
        <n v="401.5"/>
        <n v="359.56"/>
        <n v="471.88"/>
        <n v="925.19"/>
        <n v="879.63"/>
        <n v="418.23"/>
        <n v="551.72"/>
        <n v="525.61"/>
        <n v="815.3"/>
        <n v="376.46"/>
        <n v="239.83"/>
        <n v="845.71"/>
        <n v="948.69"/>
        <n v="281.97"/>
        <n v="731.01"/>
        <n v="930.85"/>
        <n v="770.77"/>
        <n v="479.63"/>
        <n v="165.0"/>
        <n v="151.51"/>
        <n v="872.93"/>
        <n v="432.4"/>
        <n v="197.76"/>
        <n v="334.6"/>
        <n v="44.35"/>
        <n v="846.31"/>
        <n v="996.48"/>
        <n v="949.19"/>
        <n v="724.97"/>
        <n v="783.25"/>
        <n v="942.38"/>
        <n v="298.35"/>
        <n v="950.04"/>
        <n v="267.19"/>
        <n v="72.63"/>
        <n v="576.52"/>
        <n v="849.36"/>
        <n v="245.85"/>
        <n v="237.68"/>
        <n v="715.85"/>
        <n v="478.85"/>
        <n v="503.95"/>
        <n v="975.48"/>
        <n v="450.12"/>
        <n v="237.24"/>
        <n v="536.84"/>
        <n v="584.41"/>
        <n v="653.87"/>
        <n v="652.03"/>
        <n v="513.36"/>
        <n v="355.64"/>
        <n v="535.4"/>
        <n v="108.74"/>
        <n v="591.98"/>
        <n v="345.06"/>
        <n v="986.41"/>
        <n v="921.52"/>
        <n v="83.1"/>
        <n v="60.98"/>
        <n v="122.23"/>
        <n v="623.38"/>
        <n v="479.58"/>
        <n v="369.32"/>
        <n v="488.31"/>
        <n v="164.04"/>
        <n v="707.95"/>
        <n v="714.47"/>
        <n v="422.09"/>
        <n v="998.19"/>
        <n v="343.42"/>
        <n v="152.17"/>
        <n v="325.08"/>
        <n v="827.92"/>
        <n v="593.47"/>
        <n v="756.28"/>
        <n v="707.65"/>
        <n v="857.35"/>
        <n v="79.0"/>
        <n v="638.91"/>
        <n v="522.17"/>
        <n v="954.29"/>
        <n v="53.92"/>
        <n v="741.88"/>
        <n v="547.09"/>
        <n v="789.35"/>
        <n v="476.78"/>
        <n v="504.26"/>
        <n v="549.33"/>
        <n v="620.22"/>
        <n v="580.76"/>
        <n v="444.55"/>
        <n v="804.9"/>
        <n v="361.65"/>
        <n v="271.76"/>
        <n v="958.15"/>
        <n v="889.19"/>
        <n v="689.67"/>
        <n v="541.24"/>
        <n v="454.71"/>
        <n v="397.63"/>
        <n v="748.56"/>
        <n v="885.72"/>
        <n v="408.07"/>
        <n v="597.07"/>
        <n v="723.47"/>
        <n v="479.93"/>
        <n v="362.81"/>
        <n v="127.11"/>
        <n v="931.26"/>
        <n v="620.81"/>
        <n v="823.26"/>
        <n v="681.01"/>
        <n v="119.83"/>
        <n v="575.66"/>
        <n v="775.84"/>
        <n v="318.43"/>
        <n v="141.6"/>
        <n v="332.82"/>
        <n v="640.97"/>
        <n v="75.37"/>
        <n v="434.55"/>
        <n v="652.28"/>
        <n v="207.8"/>
        <n v="385.5"/>
        <n v="548.19"/>
        <n v="927.6"/>
        <n v="585.04"/>
        <n v="999.89"/>
        <n v="848.98"/>
        <n v="769.56"/>
        <n v="449.88"/>
        <n v="383.74"/>
        <n v="794.97"/>
        <n v="989.63"/>
        <n v="447.16"/>
        <n v="946.9"/>
        <n v="469.68"/>
        <n v="320.64"/>
        <n v="594.44"/>
        <n v="91.7"/>
        <n v="741.33"/>
        <n v="922.78"/>
        <n v="394.35"/>
        <n v="703.95"/>
        <n v="452.67"/>
        <n v="377.3"/>
        <n v="130.48"/>
        <n v="809.45"/>
        <n v="499.12"/>
        <n v="894.58"/>
        <n v="578.39"/>
        <n v="982.45"/>
        <n v="549.52"/>
        <n v="239.92"/>
        <n v="878.05"/>
        <n v="546.96"/>
        <n v="71.77"/>
        <n v="679.86"/>
        <n v="222.94"/>
        <n v="355.3"/>
        <n v="611.3"/>
        <n v="849.21"/>
        <n v="553.12"/>
        <n v="903.08"/>
        <n v="640.23"/>
        <n v="518.0"/>
        <n v="779.25"/>
        <n v="467.75"/>
        <n v="111.79"/>
        <n v="747.01"/>
        <n v="461.83"/>
        <n v="105.15"/>
        <n v="610.24"/>
        <n v="872.12"/>
        <n v="406.79"/>
        <n v="606.01"/>
        <n v="322.58"/>
        <n v="463.17"/>
        <n v="285.82"/>
        <n v="995.38"/>
        <n v="329.31"/>
        <n v="64.2"/>
        <n v="697.13"/>
        <n v="134.3"/>
        <n v="520.93"/>
        <n v="807.95"/>
        <n v="766.03"/>
        <n v="545.1"/>
        <n v="203.61"/>
        <n v="493.8"/>
        <n v="640.55"/>
        <n v="702.53"/>
        <n v="139.94"/>
        <n v="230.85"/>
        <n v="626.35"/>
        <n v="108.55"/>
        <n v="353.67"/>
        <n v="61.98"/>
        <n v="873.1"/>
        <n v="889.47"/>
        <n v="803.76"/>
        <n v="865.14"/>
        <n v="916.49"/>
        <n v="781.39"/>
        <n v="619.74"/>
        <n v="837.76"/>
        <n v="135.94"/>
        <n v="396.53"/>
        <n v="722.45"/>
        <n v="138.41"/>
        <n v="741.51"/>
        <n v="588.9"/>
        <n v="88.92"/>
        <n v="299.13"/>
        <n v="548.3"/>
        <n v="977.55"/>
        <n v="459.42"/>
        <n v="123.19"/>
        <n v="222.95"/>
        <n v="601.93"/>
        <n v="564.1"/>
        <n v="516.62"/>
        <n v="934.75"/>
        <n v="548.44"/>
        <n v="361.11"/>
        <n v="610.37"/>
        <n v="272.2"/>
        <n v="573.1"/>
        <n v="24.72"/>
        <n v="268.89"/>
        <n v="78.5"/>
        <n v="399.42"/>
        <n v="455.82"/>
        <n v="613.23"/>
        <n v="971.9"/>
        <n v="884.92"/>
        <n v="125.0"/>
        <n v="188.25"/>
        <n v="344.12"/>
        <n v="997.95"/>
        <n v="121.64"/>
        <n v="692.72"/>
        <n v="794.59"/>
        <n v="907.95"/>
        <n v="660.81"/>
        <n v="564.94"/>
        <n v="280.37"/>
        <n v="85.23"/>
        <n v="563.3"/>
        <n v="827.81"/>
        <n v="877.71"/>
        <n v="488.56"/>
        <n v="175.91"/>
        <n v="289.66"/>
        <n v="899.27"/>
        <n v="691.38"/>
        <n v="158.72"/>
        <n v="537.15"/>
        <n v="771.7"/>
        <n v="677.25"/>
        <n v="645.48"/>
        <n v="934.0"/>
        <n v="669.53"/>
        <n v="213.69"/>
        <n v="99.1"/>
        <n v="628.98"/>
        <n v="944.64"/>
        <n v="121.7"/>
        <n v="269.49"/>
        <n v="678.2"/>
        <n v="752.45"/>
        <n v="209.66"/>
        <n v="739.95"/>
        <n v="496.19"/>
        <n v="306.36"/>
        <n v="693.16"/>
        <n v="995.52"/>
        <n v="241.32"/>
        <n v="636.03"/>
        <n v="603.31"/>
        <n v="437.96"/>
        <n v="56.91"/>
        <n v="141.79"/>
        <n v="355.14"/>
        <n v="960.38"/>
        <n v="847.21"/>
        <n v="773.81"/>
        <n v="664.71"/>
        <n v="482.06"/>
        <n v="995.55"/>
        <n v="153.84"/>
        <n v="362.11"/>
        <n v="112.26"/>
        <n v="962.81"/>
        <n v="276.23"/>
        <n v="991.37"/>
        <n v="977.47"/>
        <n v="308.7"/>
        <n v="733.87"/>
        <n v="22.47"/>
        <n v="651.36"/>
        <n v="753.39"/>
        <n v="849.17"/>
        <n v="585.45"/>
        <n v="745.15"/>
        <n v="848.69"/>
        <n v="247.67"/>
        <n v="220.51"/>
        <n v="370.63"/>
        <n v="349.84"/>
        <n v="770.87"/>
        <n v="507.33"/>
        <n v="87.78"/>
        <n v="772.24"/>
        <n v="108.27"/>
        <n v="839.24"/>
        <n v="466.27"/>
        <n v="969.83"/>
        <n v="782.11"/>
        <n v="74.63"/>
        <n v="522.78"/>
        <n v="206.45"/>
        <n v="815.53"/>
        <n v="823.61"/>
        <n v="209.96"/>
        <n v="897.93"/>
        <n v="925.95"/>
        <n v="573.09"/>
        <n v="149.83"/>
        <n v="287.71"/>
        <n v="849.8"/>
        <n v="482.58"/>
        <n v="64.7"/>
        <n v="589.83"/>
        <n v="758.49"/>
        <n v="747.56"/>
        <n v="551.22"/>
        <n v="527.06"/>
        <n v="875.41"/>
        <n v="226.43"/>
        <n v="285.39"/>
        <n v="298.01"/>
        <n v="753.49"/>
        <n v="130.39"/>
        <n v="164.02"/>
        <n v="527.51"/>
        <n v="628.18"/>
        <n v="862.31"/>
        <n v="541.39"/>
        <n v="761.8"/>
        <n v="829.36"/>
        <n v="425.06"/>
        <n v="911.14"/>
        <n v="811.96"/>
        <n v="780.05"/>
        <n v="315.95"/>
        <n v="810.17"/>
        <n v="505.01"/>
        <n v="736.75"/>
        <n v="700.31"/>
        <n v="202.46"/>
        <n v="291.84"/>
        <n v="261.48"/>
        <n v="850.83"/>
        <n v="83.83"/>
        <n v="649.95"/>
        <n v="934.96"/>
        <n v="880.89"/>
        <n v="610.6"/>
        <n v="514.19"/>
        <n v="546.2"/>
        <n v="416.01"/>
        <n v="30.94"/>
        <n v="666.39"/>
        <n v="145.26"/>
        <n v="940.77"/>
        <n v="708.88"/>
        <n v="790.73"/>
        <n v="635.13"/>
        <n v="744.88"/>
        <n v="205.34"/>
        <n v="756.8"/>
        <n v="771.73"/>
        <n v="440.19"/>
        <n v="409.0"/>
        <n v="134.58"/>
        <n v="284.44"/>
        <n v="922.69"/>
        <n v="992.55"/>
        <n v="170.43"/>
        <n v="480.51"/>
        <n v="955.66"/>
        <n v="488.02"/>
        <n v="917.17"/>
        <n v="406.46"/>
        <n v="264.39"/>
        <n v="414.97"/>
        <n v="583.51"/>
        <n v="659.27"/>
        <n v="106.66"/>
        <n v="168.55"/>
        <n v="230.53"/>
        <n v="355.41"/>
        <n v="843.44"/>
        <n v="301.6"/>
        <n v="21.59"/>
        <n v="284.24"/>
        <n v="191.6"/>
        <n v="616.97"/>
        <n v="125.68"/>
        <n v="307.48"/>
        <n v="505.23"/>
        <n v="853.12"/>
        <n v="191.65"/>
        <n v="169.69"/>
        <n v="145.43"/>
        <n v="828.35"/>
        <n v="268.76"/>
        <n v="370.09"/>
        <n v="679.22"/>
        <n v="780.69"/>
        <n v="42.97"/>
        <n v="854.37"/>
        <n v="409.52"/>
        <n v="407.46"/>
        <n v="728.84"/>
        <n v="467.24"/>
        <n v="57.94"/>
        <n v="540.1"/>
        <n v="816.28"/>
        <n v="727.49"/>
        <n v="817.92"/>
        <n v="358.45"/>
        <n v="972.06"/>
        <n v="791.36"/>
        <n v="839.65"/>
        <n v="245.52"/>
        <n v="787.91"/>
        <n v="709.17"/>
        <n v="533.92"/>
        <n v="878.84"/>
        <n v="442.36"/>
        <n v="763.34"/>
        <n v="178.22"/>
        <n v="90.32"/>
        <n v="370.93"/>
        <n v="352.43"/>
        <n v="562.97"/>
        <n v="522.85"/>
        <n v="714.89"/>
        <n v="137.77"/>
        <n v="862.18"/>
        <n v="833.64"/>
        <n v="543.22"/>
        <n v="691.02"/>
        <n v="338.73"/>
        <n v="366.08"/>
        <n v="539.48"/>
        <n v="499.59"/>
        <n v="330.04"/>
        <n v="813.01"/>
        <n v="204.8"/>
        <n v="728.32"/>
        <n v="836.4"/>
        <n v="780.16"/>
        <n v="354.12"/>
        <n v="282.48"/>
        <n v="740.68"/>
        <n v="600.58"/>
        <n v="345.58"/>
        <n v="974.52"/>
        <n v="282.33"/>
        <n v="158.46"/>
        <n v="778.56"/>
        <n v="280.16"/>
        <n v="649.55"/>
        <n v="994.32"/>
        <n v="64.94"/>
        <n v="507.66"/>
        <n v="968.27"/>
        <n v="510.33"/>
        <n v="156.73"/>
        <n v="53.83"/>
        <n v="34.71"/>
        <n v="829.15"/>
        <n v="481.86"/>
        <n v="915.17"/>
        <n v="250.95"/>
        <n v="882.84"/>
        <n v="573.37"/>
        <n v="622.72"/>
        <n v="259.74"/>
        <n v="951.09"/>
        <n v="71.71"/>
        <n v="894.93"/>
        <n v="870.18"/>
        <n v="552.72"/>
        <n v="700.43"/>
        <n v="823.03"/>
        <n v="117.37"/>
        <n v="165.37"/>
        <n v="483.06"/>
        <n v="262.05"/>
        <n v="970.89"/>
        <n v="61.11"/>
        <n v="827.88"/>
        <n v="926.85"/>
        <n v="874.59"/>
        <n v="479.11"/>
        <n v="182.91"/>
        <n v="745.51"/>
        <n v="920.61"/>
        <n v="659.03"/>
        <n v="312.91"/>
        <n v="705.64"/>
        <n v="386.41"/>
        <n v="265.89"/>
        <n v="703.16"/>
        <n v="394.5"/>
        <n v="411.25"/>
        <n v="395.45"/>
        <n v="678.98"/>
        <n v="757.71"/>
        <n v="647.86"/>
        <n v="179.64"/>
        <n v="392.65"/>
        <n v="969.55"/>
        <n v="322.94"/>
        <n v="92.83"/>
        <n v="432.29"/>
        <n v="925.78"/>
        <n v="151.47"/>
        <n v="343.05"/>
        <n v="373.06"/>
        <n v="124.98"/>
        <n v="221.49"/>
        <n v="563.32"/>
        <n v="362.93"/>
        <n v="369.22"/>
        <n v="950.83"/>
        <n v="338.79"/>
        <n v="853.32"/>
        <n v="89.78"/>
        <n v="172.04"/>
        <n v="389.2"/>
        <n v="865.96"/>
        <n v="79.95"/>
        <n v="566.5"/>
        <n v="347.95"/>
        <n v="250.83"/>
        <n v="888.05"/>
        <n v="673.02"/>
        <n v="492.62"/>
        <n v="986.93"/>
        <n v="411.68"/>
        <n v="637.56"/>
        <n v="706.87"/>
        <n v="884.48"/>
        <n v="718.23"/>
        <n v="107.44"/>
        <n v="608.97"/>
        <n v="260.46"/>
        <n v="747.03"/>
        <n v="700.88"/>
        <n v="20.09"/>
        <n v="917.64"/>
        <n v="242.08"/>
        <n v="536.68"/>
        <n v="145.18"/>
        <n v="132.77"/>
        <n v="682.11"/>
        <n v="502.95"/>
        <n v="472.08"/>
        <n v="218.11"/>
        <n v="845.58"/>
        <n v="111.28"/>
        <n v="37.21"/>
        <n v="331.73"/>
        <n v="306.71"/>
        <n v="484.92"/>
        <n v="42.04"/>
        <n v="599.48"/>
        <n v="401.42"/>
        <n v="442.54"/>
        <n v="451.41"/>
        <n v="547.21"/>
        <n v="979.28"/>
        <n v="263.59"/>
        <n v="692.75"/>
        <n v="142.83"/>
        <n v="419.25"/>
        <n v="800.84"/>
        <n v="301.24"/>
        <n v="701.49"/>
        <n v="413.48"/>
        <n v="167.83"/>
        <n v="669.12"/>
        <n v="346.77"/>
        <n v="648.33"/>
        <n v="254.94"/>
        <n v="445.5"/>
        <n v="900.94"/>
        <n v="262.69"/>
        <n v="212.72"/>
        <n v="757.9"/>
        <n v="846.04"/>
        <n v="179.7"/>
        <n v="681.08"/>
        <n v="723.44"/>
        <n v="471.89"/>
        <n v="613.18"/>
        <n v="651.31"/>
        <n v="635.14"/>
        <n v="912.61"/>
        <n v="79.77"/>
        <n v="603.52"/>
        <n v="453.12"/>
        <n v="974.35"/>
        <n v="52.35"/>
        <n v="681.58"/>
        <n v="71.23"/>
        <n v="31.36"/>
        <n v="555.55"/>
        <n v="805.99"/>
        <n v="506.55"/>
        <n v="28.69"/>
        <n v="106.07"/>
        <n v="289.77"/>
        <n v="354.26"/>
        <n v="522.72"/>
        <n v="966.02"/>
        <n v="498.61"/>
        <n v="758.27"/>
        <n v="371.03"/>
        <n v="230.32"/>
        <n v="985.43"/>
        <n v="492.5"/>
        <n v="618.83"/>
        <n v="81.16"/>
        <n v="431.69"/>
        <n v="438.65"/>
        <n v="339.41"/>
        <n v="848.47"/>
        <n v="664.87"/>
        <n v="412.11"/>
        <n v="126.09"/>
        <n v="602.39"/>
        <n v="447.69"/>
        <n v="35.16"/>
        <n v="838.59"/>
        <n v="867.94"/>
        <n v="623.88"/>
        <n v="567.95"/>
        <n v="671.69"/>
        <n v="257.96"/>
        <n v="281.48"/>
        <n v="202.13"/>
        <n v="370.66"/>
        <n v="731.53"/>
        <n v="468.25"/>
        <n v="928.72"/>
        <n v="217.22"/>
        <n v="387.99"/>
        <n v="186.24"/>
        <n v="609.06"/>
        <n v="827.91"/>
        <n v="303.79"/>
        <n v="365.91"/>
        <n v="852.72"/>
        <n v="768.25"/>
        <n v="318.62"/>
        <n v="402.11"/>
        <n v="269.94"/>
        <n v="909.25"/>
        <n v="229.81"/>
        <n v="413.74"/>
        <n v="79.75"/>
        <n v="95.06"/>
        <n v="107.08"/>
        <n v="873.18"/>
        <n v="914.75"/>
        <n v="457.33"/>
        <n v="761.88"/>
        <n v="122.87"/>
        <n v="753.0"/>
        <n v="788.05"/>
        <n v="807.1"/>
        <n v="443.09"/>
        <n v="512.16"/>
        <n v="602.55"/>
        <n v="846.19"/>
        <n v="506.73"/>
        <n v="408.66"/>
        <n v="170.48"/>
        <n v="423.48"/>
        <n v="23.57"/>
        <n v="953.26"/>
        <n v="405.13"/>
        <n v="333.83"/>
        <n v="727.18"/>
        <n v="516.02"/>
        <n v="705.61"/>
        <n v="654.47"/>
        <n v="315.27"/>
        <n v="974.47"/>
        <n v="803.3"/>
        <n v="863.87"/>
        <n v="450.11"/>
        <n v="289.82"/>
        <n v="250.64"/>
        <n v="373.49"/>
        <n v="348.91"/>
        <n v="212.96"/>
        <n v="698.94"/>
        <n v="719.94"/>
        <n v="278.16"/>
        <n v="678.9"/>
        <n v="94.13"/>
        <n v="415.02"/>
        <n v="780.07"/>
        <n v="184.57"/>
        <n v="277.58"/>
        <n v="36.8"/>
        <n v="539.37"/>
        <n v="27.83"/>
        <n v="698.72"/>
        <n v="528.23"/>
        <n v="780.9"/>
        <n v="977.97"/>
        <n v="354.65"/>
        <n v="671.62"/>
        <n v="867.32"/>
        <n v="240.27"/>
        <n v="619.12"/>
        <n v="693.42"/>
        <n v="751.63"/>
        <n v="108.14"/>
        <n v="964.11"/>
        <n v="346.2"/>
        <n v="791.75"/>
        <n v="529.84"/>
        <n v="582.57"/>
        <n v="219.81"/>
        <n v="883.31"/>
        <n v="329.06"/>
        <n v="935.78"/>
        <n v="597.8"/>
        <n v="266.98"/>
        <n v="360.18"/>
        <n v="247.41"/>
        <n v="674.66"/>
        <n v="913.98"/>
        <n v="370.5"/>
        <n v="735.1"/>
        <n v="448.55"/>
        <n v="904.96"/>
        <n v="408.72"/>
        <n v="770.65"/>
        <n v="649.22"/>
        <n v="379.78"/>
        <n v="924.15"/>
        <n v="144.67"/>
        <n v="667.17"/>
        <n v="984.6"/>
        <n v="139.29"/>
        <n v="459.57"/>
        <n v="517.82"/>
        <n v="282.45"/>
        <n v="386.46"/>
        <n v="270.45"/>
        <n v="762.94"/>
        <n v="409.03"/>
        <n v="891.13"/>
        <n v="553.38"/>
        <n v="652.3"/>
        <n v="194.36"/>
        <n v="476.37"/>
        <n v="174.57"/>
        <n v="762.0"/>
        <n v="44.08"/>
        <n v="992.37"/>
        <n v="465.4"/>
        <n v="693.61"/>
        <n v="995.11"/>
        <n v="70.97"/>
        <n v="470.42"/>
        <n v="215.59"/>
        <n v="533.8"/>
        <n v="732.67"/>
        <n v="106.48"/>
        <n v="38.95"/>
        <n v="835.17"/>
        <n v="113.07"/>
        <n v="451.33"/>
        <n v="619.81"/>
        <n v="46.97"/>
        <n v="71.48"/>
        <n v="404.08"/>
        <n v="519.91"/>
        <n v="566.16"/>
        <n v="295.12"/>
        <n v="414.18"/>
        <n v="433.75"/>
        <n v="104.33"/>
        <n v="221.7"/>
        <n v="491.26"/>
        <n v="923.14"/>
        <n v="747.65"/>
        <n v="94.55"/>
        <n v="620.12"/>
        <n v="354.09"/>
        <n v="214.94"/>
        <n v="309.78"/>
        <n v="183.85"/>
        <n v="550.06"/>
        <n v="32.19"/>
        <n v="892.06"/>
        <n v="127.47"/>
        <n v="212.87"/>
        <n v="26.37"/>
        <n v="953.98"/>
        <n v="968.88"/>
        <n v="533.05"/>
        <n v="138.86"/>
        <n v="588.93"/>
        <n v="576.83"/>
        <n v="681.3"/>
        <n v="504.97"/>
        <n v="649.78"/>
        <n v="986.73"/>
        <n v="65.44"/>
        <n v="953.74"/>
        <n v="904.48"/>
        <n v="920.82"/>
        <n v="182.28"/>
        <n v="938.68"/>
        <n v="219.96"/>
        <n v="385.74"/>
        <n v="830.94"/>
        <n v="462.75"/>
        <n v="973.9"/>
        <n v="157.18"/>
        <n v="239.57"/>
        <n v="583.21"/>
        <n v="758.75"/>
        <n v="372.42"/>
        <n v="286.28"/>
        <n v="488.37"/>
        <n v="662.82"/>
        <n v="824.34"/>
        <n v="437.12"/>
        <n v="23.37"/>
        <n v="579.69"/>
        <n v="240.51"/>
        <n v="855.4"/>
        <n v="537.26"/>
        <n v="918.26"/>
        <n v="579.7"/>
        <n v="824.32"/>
        <n v="614.99"/>
        <n v="189.21"/>
        <n v="233.33"/>
        <n v="529.89"/>
        <n v="954.1"/>
        <n v="370.04"/>
        <n v="492.71"/>
        <n v="853.26"/>
        <n v="402.47"/>
        <n v="528.3"/>
        <n v="599.85"/>
        <n v="61.42"/>
        <n v="466.42"/>
        <n v="540.69"/>
        <n v="677.46"/>
        <n v="614.63"/>
        <n v="649.52"/>
        <n v="943.93"/>
        <n v="538.73"/>
        <n v="853.93"/>
        <n v="465.42"/>
        <n v="880.26"/>
        <n v="461.02"/>
        <n v="531.99"/>
        <n v="274.09"/>
        <n v="66.14"/>
        <n v="955.82"/>
        <n v="904.92"/>
        <n v="490.02"/>
        <n v="957.54"/>
        <n v="314.4"/>
        <n v="480.11"/>
        <n v="826.55"/>
        <n v="530.17"/>
        <n v="336.17"/>
        <n v="22.51"/>
        <n v="909.51"/>
        <n v="593.84"/>
        <n v="909.11"/>
        <n v="996.85"/>
        <n v="522.69"/>
        <n v="261.05"/>
        <n v="644.73"/>
        <n v="541.52"/>
        <n v="395.18"/>
        <n v="56.37"/>
        <n v="202.59"/>
        <n v="358.36"/>
        <n v="85.62"/>
        <n v="929.26"/>
        <n v="92.64"/>
        <n v="139.05"/>
        <n v="155.87"/>
        <n v="115.42"/>
        <n v="593.62"/>
        <n v="825.04"/>
        <n v="963.76"/>
        <n v="238.24"/>
        <n v="756.63"/>
        <n v="159.76"/>
        <n v="329.94"/>
        <n v="234.06"/>
        <n v="773.75"/>
        <n v="73.88"/>
        <n v="859.3"/>
        <n v="762.43"/>
        <n v="328.51"/>
        <n v="34.51"/>
        <n v="663.73"/>
        <n v="409.41"/>
        <n v="461.03"/>
        <n v="760.14"/>
        <n v="688.76"/>
        <n v="257.78"/>
        <n v="314.29"/>
        <n v="336.09"/>
        <n v="202.07"/>
        <n v="485.25"/>
        <n v="552.38"/>
        <n v="377.26"/>
        <n v="189.07"/>
        <n v="272.27"/>
        <n v="209.39"/>
        <n v="813.87"/>
        <n v="143.7"/>
        <n v="837.34"/>
        <n v="151.66"/>
        <n v="961.4"/>
        <n v="475.98"/>
        <n v="132.89"/>
        <n v="471.31"/>
        <n v="720.32"/>
        <n v="99.92"/>
        <n v="900.63"/>
        <n v="681.72"/>
        <n v="838.22"/>
        <n v="816.22"/>
        <n v="654.12"/>
        <n v="528.22"/>
        <n v="36.72"/>
        <n v="705.97"/>
        <n v="994.29"/>
        <n v="909.04"/>
        <n v="164.73"/>
        <n v="606.35"/>
        <n v="904.19"/>
        <n v="694.61"/>
        <n v="753.83"/>
        <n v="66.22"/>
        <n v="891.8"/>
        <n v="255.48"/>
        <n v="604.87"/>
        <n v="623.82"/>
        <n v="575.24"/>
        <n v="769.4"/>
        <n v="227.28"/>
        <n v="127.58"/>
        <n v="793.21"/>
        <n v="435.61"/>
        <n v="850.06"/>
        <n v="753.92"/>
        <n v="408.99"/>
        <n v="404.5"/>
        <n v="717.81"/>
        <n v="204.77"/>
        <n v="106.23"/>
        <n v="769.48"/>
        <n v="714.21"/>
        <n v="632.24"/>
        <n v="845.27"/>
        <n v="575.94"/>
        <n v="907.97"/>
        <n v="99.35"/>
        <n v="374.42"/>
        <n v="248.43"/>
        <n v="784.46"/>
        <n v="70.88"/>
        <n v="324.29"/>
        <n v="243.92"/>
        <n v="664.35"/>
        <n v="218.07"/>
        <n v="921.83"/>
        <n v="326.2"/>
        <n v="244.25"/>
        <n v="808.87"/>
        <n v="826.15"/>
        <n v="631.2"/>
        <n v="937.01"/>
        <n v="644.0"/>
        <n v="629.58"/>
        <n v="121.52"/>
        <n v="549.83"/>
        <n v="278.38"/>
        <n v="723.66"/>
        <n v="724.74"/>
        <n v="961.84"/>
        <n v="21.12"/>
        <n v="819.93"/>
        <n v="700.95"/>
        <n v="456.38"/>
        <n v="291.05"/>
        <n v="463.52"/>
        <n v="241.64"/>
        <n v="47.86"/>
        <n v="805.07"/>
        <n v="848.48"/>
        <n v="568.95"/>
        <n v="269.84"/>
        <n v="267.36"/>
        <n v="438.41"/>
        <n v="86.72"/>
        <n v="630.21"/>
        <n v="180.84"/>
        <n v="453.41"/>
        <n v="629.09"/>
        <n v="257.45"/>
        <n v="696.61"/>
        <n v="143.79"/>
        <n v="460.93"/>
        <n v="67.55"/>
        <n v="803.31"/>
        <n v="254.71"/>
        <n v="594.89"/>
        <n v="844.31"/>
        <n v="101.33"/>
        <n v="922.56"/>
        <n v="867.19"/>
        <n v="816.87"/>
        <n v="258.06"/>
        <n v="574.58"/>
        <n v="472.18"/>
        <n v="20.47"/>
        <n v="235.41"/>
        <n v="744.9"/>
        <n v="382.2"/>
        <n v="269.25"/>
        <n v="723.75"/>
        <n v="58.92"/>
        <n v="913.08"/>
        <n v="791.83"/>
        <n v="74.29"/>
        <n v="961.68"/>
        <n v="90.72"/>
        <n v="458.69"/>
        <n v="168.29"/>
        <n v="391.77"/>
        <n v="424.83"/>
        <n v="499.46"/>
        <n v="698.34"/>
        <n v="805.08"/>
        <n v="934.79"/>
        <n v="424.54"/>
        <n v="235.44"/>
        <n v="620.71"/>
        <n v="851.77"/>
        <n v="876.01"/>
        <n v="717.21"/>
        <n v="871.43"/>
        <n v="514.65"/>
        <n v="198.76"/>
        <n v="975.72"/>
        <n v="86.03"/>
        <n v="705.12"/>
        <n v="99.77"/>
        <n v="166.26"/>
        <n v="429.25"/>
        <n v="540.48"/>
        <n v="579.52"/>
        <n v="477.52"/>
        <n v="242.58"/>
        <n v="519.3"/>
        <n v="845.67"/>
        <n v="750.26"/>
        <n v="294.38"/>
        <n v="583.52"/>
        <n v="635.22"/>
        <n v="743.55"/>
        <n v="530.45"/>
        <n v="972.4"/>
        <n v="197.93"/>
        <n v="565.51"/>
        <n v="983.38"/>
        <n v="955.06"/>
        <n v="597.46"/>
        <n v="581.09"/>
        <n v="153.95"/>
        <n v="271.04"/>
        <n v="328.27"/>
        <n v="884.71"/>
        <n v="41.39"/>
        <n v="64.06"/>
        <n v="152.25"/>
        <n v="889.04"/>
        <n v="145.25"/>
        <n v="898.45"/>
        <n v="642.05"/>
        <n v="450.83"/>
        <n v="441.03"/>
        <n v="377.69"/>
        <n v="218.01"/>
        <n v="682.7"/>
        <n v="726.97"/>
        <n v="107.97"/>
        <n v="38.88"/>
        <n v="484.39"/>
        <n v="949.3"/>
        <n v="664.75"/>
        <n v="190.04"/>
        <n v="754.02"/>
        <n v="402.3"/>
        <n v="729.05"/>
        <n v="822.6"/>
        <n v="327.25"/>
        <n v="930.38"/>
        <n v="437.84"/>
        <n v="126.02"/>
        <n v="860.84"/>
        <n v="161.8"/>
        <n v="347.82"/>
        <n v="416.44"/>
        <n v="147.96"/>
        <n v="550.26"/>
        <n v="938.21"/>
        <n v="517.98"/>
        <n v="98.27"/>
        <n v="875.2"/>
        <n v="227.35"/>
        <n v="842.46"/>
        <n v="120.67"/>
        <n v="176.13"/>
        <n v="592.68"/>
        <n v="662.43"/>
        <n v="518.35"/>
        <n v="85.58"/>
        <n v="800.0"/>
        <n v="118.25"/>
        <n v="223.25"/>
        <n v="918.76"/>
        <n v="905.26"/>
        <n v="295.4"/>
        <n v="252.18"/>
        <n v="792.1"/>
        <n v="883.36"/>
        <n v="305.95"/>
        <n v="742.45"/>
        <n v="336.1"/>
        <n v="310.36"/>
        <n v="992.81"/>
        <n v="257.11"/>
        <n v="816.29"/>
        <n v="755.82"/>
        <n v="449.6"/>
        <n v="779.29"/>
        <n v="748.75"/>
        <n v="121.67"/>
        <n v="225.14"/>
        <n v="654.18"/>
        <n v="504.98"/>
        <n v="623.2"/>
        <n v="530.54"/>
        <n v="279.45"/>
        <n v="906.99"/>
        <n v="408.76"/>
        <n v="117.34"/>
        <n v="690.27"/>
        <n v="377.18"/>
        <n v="70.52"/>
        <n v="40.25"/>
        <n v="539.44"/>
        <n v="543.49"/>
        <n v="892.46"/>
        <n v="853.41"/>
        <n v="162.14"/>
        <n v="893.14"/>
        <n v="349.07"/>
        <n v="747.9"/>
        <n v="438.92"/>
        <n v="665.38"/>
        <n v="146.49"/>
        <n v="235.39"/>
        <n v="38.07"/>
        <n v="511.7"/>
        <n v="488.72"/>
        <n v="520.45"/>
        <n v="340.9"/>
        <n v="653.59"/>
        <n v="179.77"/>
        <n v="943.8"/>
        <n v="985.0"/>
        <n v="216.81"/>
        <n v="950.21"/>
        <n v="271.4"/>
        <n v="708.19"/>
        <n v="477.05"/>
        <n v="627.29"/>
        <n v="206.84"/>
        <n v="629.05"/>
        <n v="529.04"/>
        <n v="350.67"/>
        <n v="128.93"/>
        <n v="384.92"/>
        <n v="120.77"/>
        <n v="661.39"/>
        <n v="195.24"/>
        <n v="177.4"/>
        <n v="862.67"/>
        <n v="55.04"/>
        <n v="905.47"/>
        <n v="217.13"/>
        <n v="580.45"/>
        <n v="892.88"/>
        <n v="356.28"/>
        <n v="806.99"/>
        <n v="684.22"/>
        <n v="721.94"/>
        <n v="760.38"/>
        <n v="612.53"/>
        <n v="841.37"/>
        <n v="636.51"/>
        <n v="732.37"/>
        <n v="183.44"/>
        <n v="898.58"/>
        <n v="152.41"/>
        <n v="972.58"/>
        <n v="136.4"/>
        <n v="509.63"/>
        <n v="360.28"/>
        <n v="882.05"/>
        <n v="141.54"/>
        <n v="83.5"/>
        <n v="629.73"/>
        <n v="159.93"/>
        <n v="459.89"/>
        <n v="885.57"/>
        <n v="789.05"/>
        <n v="570.52"/>
        <n v="310.79"/>
        <n v="255.67"/>
        <n v="270.66"/>
        <n v="373.35"/>
        <n v="23.58"/>
        <n v="185.67"/>
        <n v="928.74"/>
        <n v="923.38"/>
        <n v="409.26"/>
        <n v="608.46"/>
        <n v="150.48"/>
        <n v="207.41"/>
        <n v="56.59"/>
        <n v="995.4"/>
        <n v="591.33"/>
        <n v="204.89"/>
        <n v="546.41"/>
        <n v="455.49"/>
        <n v="700.27"/>
        <n v="160.21"/>
        <n v="713.63"/>
        <n v="224.69"/>
        <n v="740.57"/>
        <n v="250.14"/>
        <n v="34.97"/>
        <n v="653.91"/>
        <n v="997.87"/>
        <n v="174.27"/>
        <n v="847.44"/>
        <n v="493.45"/>
        <n v="111.66"/>
        <n v="413.65"/>
        <n v="317.15"/>
        <n v="642.94"/>
        <n v="559.59"/>
        <n v="758.54"/>
        <n v="643.96"/>
        <n v="882.73"/>
        <n v="600.03"/>
        <n v="628.83"/>
        <n v="113.87"/>
        <n v="282.07"/>
        <n v="676.77"/>
        <n v="362.7"/>
        <n v="908.5"/>
        <n v="795.37"/>
        <n v="326.85"/>
        <n v="169.43"/>
        <n v="254.47"/>
        <n v="627.73"/>
        <n v="511.43"/>
        <n v="194.67"/>
        <n v="54.51"/>
        <n v="964.0"/>
        <n v="170.12"/>
        <n v="664.5"/>
        <n v="557.51"/>
        <n v="410.0"/>
        <n v="879.93"/>
        <n v="350.58"/>
        <n v="348.58"/>
        <n v="247.66"/>
        <n v="836.27"/>
        <n v="696.74"/>
        <n v="822.59"/>
        <n v="462.23"/>
        <n v="361.09"/>
        <n v="59.37"/>
        <n v="765.21"/>
        <n v="303.56"/>
        <n v="640.93"/>
        <n v="611.25"/>
        <n v="209.93"/>
        <n v="846.18"/>
        <n v="424.53"/>
        <n v="450.42"/>
        <n v="896.91"/>
        <n v="679.38"/>
        <n v="483.63"/>
        <n v="158.27"/>
        <n v="601.5"/>
        <n v="46.39"/>
        <n v="892.28"/>
        <n v="164.23"/>
        <n v="484.23"/>
        <n v="341.51"/>
        <n v="758.87"/>
        <n v="560.52"/>
        <n v="977.18"/>
        <n v="761.35"/>
        <n v="947.56"/>
        <n v="975.47"/>
        <n v="769.06"/>
        <n v="824.75"/>
        <n v="821.35"/>
        <n v="120.57"/>
        <n v="122.27"/>
        <n v="182.89"/>
        <n v="695.26"/>
        <n v="408.8"/>
        <n v="512.15"/>
        <n v="42.51"/>
        <n v="582.1"/>
        <n v="461.52"/>
        <n v="558.42"/>
        <n v="700.98"/>
        <n v="227.97"/>
        <n v="278.71"/>
        <n v="916.12"/>
        <n v="228.98"/>
        <n v="904.82"/>
        <n v="588.61"/>
        <n v="695.97"/>
        <n v="181.42"/>
        <n v="439.55"/>
        <n v="471.27"/>
        <n v="758.89"/>
        <n v="918.1"/>
        <n v="861.5"/>
        <n v="588.3"/>
        <n v="917.26"/>
        <n v="96.78"/>
        <n v="199.41"/>
        <n v="687.91"/>
        <n v="769.62"/>
        <n v="492.05"/>
        <n v="428.55"/>
        <n v="316.18"/>
        <n v="162.17"/>
        <n v="698.14"/>
        <n v="478.08"/>
        <n v="958.64"/>
        <n v="581.19"/>
        <n v="736.54"/>
        <n v="524.0"/>
        <n v="566.09"/>
        <n v="251.99"/>
        <n v="259.2"/>
        <n v="935.66"/>
        <n v="480.75"/>
        <n v="457.83"/>
        <n v="994.63"/>
        <n v="65.57"/>
        <n v="622.98"/>
        <n v="170.68"/>
        <n v="797.83"/>
        <n v="372.75"/>
        <n v="994.18"/>
        <n v="136.12"/>
        <n v="634.45"/>
        <n v="179.62"/>
        <n v="558.83"/>
        <n v="859.74"/>
        <n v="578.47"/>
        <n v="440.48"/>
        <n v="303.67"/>
        <n v="611.21"/>
        <n v="768.08"/>
        <n v="616.82"/>
        <n v="470.34"/>
        <n v="616.36"/>
        <n v="657.24"/>
        <n v="392.45"/>
        <n v="62.03"/>
        <n v="933.73"/>
        <n v="615.31"/>
        <n v="790.38"/>
        <n v="102.85"/>
        <n v="866.78"/>
        <n v="392.84"/>
        <n v="753.1"/>
        <n v="700.91"/>
        <n v="935.98"/>
        <n v="539.9"/>
        <n v="312.81"/>
        <n v="855.96"/>
        <n v="305.0"/>
        <n v="831.15"/>
        <n v="644.97"/>
        <n v="149.56"/>
        <n v="661.77"/>
        <n v="99.67"/>
        <n v="103.66"/>
        <n v="54.4"/>
        <n v="46.66"/>
        <n v="871.2"/>
        <n v="317.11"/>
        <n v="388.34"/>
        <n v="998.2"/>
        <n v="887.38"/>
        <n v="332.97"/>
        <n v="157.91"/>
        <n v="548.15"/>
        <n v="135.13"/>
        <n v="579.26"/>
        <n v="465.63"/>
        <n v="675.61"/>
        <n v="718.99"/>
        <n v="675.65"/>
        <n v="94.26"/>
        <n v="458.58"/>
        <n v="704.49"/>
        <n v="822.32"/>
        <n v="785.41"/>
        <n v="405.8"/>
        <n v="976.83"/>
        <n v="644.15"/>
        <n v="470.55"/>
        <n v="598.82"/>
        <n v="659.17"/>
        <n v="216.02"/>
        <n v="613.47"/>
        <n v="485.17"/>
        <n v="209.7"/>
        <n v="681.47"/>
        <n v="877.21"/>
        <n v="479.77"/>
        <n v="140.72"/>
        <n v="764.25"/>
        <n v="107.8"/>
        <n v="565.37"/>
        <n v="811.45"/>
        <n v="62.25"/>
        <n v="749.78"/>
        <n v="630.28"/>
        <n v="101.84"/>
        <n v="641.45"/>
        <n v="135.87"/>
        <n v="388.35"/>
        <n v="999.08"/>
        <n v="453.19"/>
        <n v="61.31"/>
        <n v="870.13"/>
        <n v="336.51"/>
        <n v="305.71"/>
        <n v="635.39"/>
        <n v="253.87"/>
        <n v="915.81"/>
        <n v="779.5"/>
        <n v="780.57"/>
        <n v="511.35"/>
        <n v="44.07"/>
        <n v="895.92"/>
        <n v="456.32"/>
        <n v="905.5"/>
        <n v="63.19"/>
        <n v="687.66"/>
        <n v="639.06"/>
        <n v="475.15"/>
        <n v="62.38"/>
        <n v="977.02"/>
        <n v="898.81"/>
        <n v="422.13"/>
        <n v="324.56"/>
        <n v="570.38"/>
        <n v="223.73"/>
        <n v="164.93"/>
        <n v="326.66"/>
        <n v="462.93"/>
        <n v="60.26"/>
        <n v="109.5"/>
        <n v="505.83"/>
        <n v="443.15"/>
        <n v="784.26"/>
        <n v="590.31"/>
        <n v="696.13"/>
        <n v="194.39"/>
        <n v="339.7"/>
        <n v="463.16"/>
        <n v="824.91"/>
        <n v="796.89"/>
        <n v="543.93"/>
        <n v="44.65"/>
        <n v="827.39"/>
        <n v="403.2"/>
        <n v="292.31"/>
        <n v="948.33"/>
        <n v="702.27"/>
        <n v="379.28"/>
        <n v="92.35"/>
        <n v="721.54"/>
        <n v="228.69"/>
        <n v="899.09"/>
        <n v="195.75"/>
        <n v="199.13"/>
        <n v="833.62"/>
        <n v="676.26"/>
        <n v="666.49"/>
        <n v="471.19"/>
        <n v="555.65"/>
        <n v="100.42"/>
        <n v="981.69"/>
        <n v="848.87"/>
        <n v="582.32"/>
        <n v="869.43"/>
        <n v="62.26"/>
        <n v="343.97"/>
        <n v="304.67"/>
        <n v="208.34"/>
        <n v="119.04"/>
        <n v="791.65"/>
        <n v="414.86"/>
        <n v="960.81"/>
        <n v="943.36"/>
        <n v="830.42"/>
        <n v="762.55"/>
        <n v="464.43"/>
        <n v="711.08"/>
        <n v="984.96"/>
        <n v="21.14"/>
        <n v="343.03"/>
        <n v="94.83"/>
        <n v="74.66"/>
        <n v="281.96"/>
        <n v="622.27"/>
        <n v="78.27"/>
        <n v="676.58"/>
        <n v="938.6"/>
        <n v="859.47"/>
        <n v="672.98"/>
        <n v="75.8"/>
        <n v="742.15"/>
        <n v="637.39"/>
        <n v="631.0"/>
        <n v="983.98"/>
        <n v="73.69"/>
        <n v="110.99"/>
        <n v="66.86"/>
        <n v="980.26"/>
        <n v="235.28"/>
        <n v="407.39"/>
        <n v="459.83"/>
        <n v="706.6"/>
        <n v="811.16"/>
        <n v="985.79"/>
        <n v="255.02"/>
        <n v="153.57"/>
        <n v="962.98"/>
        <n v="884.46"/>
        <n v="359.71"/>
        <n v="766.47"/>
        <n v="772.07"/>
        <n v="108.31"/>
        <n v="502.53"/>
        <n v="508.52"/>
        <n v="492.0"/>
        <n v="746.36"/>
        <n v="120.83"/>
        <n v="68.31"/>
        <n v="761.71"/>
        <n v="346.37"/>
        <n v="846.3"/>
        <n v="458.97"/>
        <n v="536.61"/>
        <n v="130.41"/>
        <n v="706.67"/>
        <n v="523.45"/>
        <n v="482.2"/>
        <n v="688.86"/>
        <n v="145.48"/>
        <n v="862.25"/>
        <n v="146.12"/>
        <n v="695.02"/>
        <n v="886.67"/>
        <n v="864.09"/>
        <n v="437.65"/>
        <n v="208.09"/>
        <n v="825.78"/>
        <n v="849.77"/>
        <n v="88.78"/>
        <n v="507.22"/>
        <n v="330.98"/>
        <n v="442.87"/>
        <n v="939.66"/>
        <n v="24.13"/>
        <n v="239.54"/>
        <n v="588.53"/>
        <n v="145.96"/>
        <n v="640.91"/>
        <n v="773.86"/>
        <n v="31.28"/>
        <n v="389.22"/>
        <n v="543.44"/>
        <n v="715.42"/>
        <n v="676.14"/>
        <n v="352.72"/>
        <n v="470.18"/>
        <n v="891.79"/>
        <n v="433.07"/>
        <n v="626.71"/>
        <n v="324.18"/>
        <n v="839.74"/>
        <n v="252.63"/>
        <n v="60.53"/>
        <n v="341.95"/>
        <n v="300.12"/>
        <n v="289.14"/>
        <n v="596.84"/>
        <n v="466.24"/>
        <n v="330.59"/>
        <n v="616.43"/>
        <n v="195.89"/>
        <n v="614.76"/>
        <n v="224.49"/>
        <n v="967.76"/>
        <n v="56.52"/>
        <n v="921.84"/>
        <n v="738.47"/>
        <n v="477.83"/>
        <n v="605.83"/>
        <n v="521.44"/>
        <n v="499.02"/>
        <n v="299.46"/>
        <n v="609.29"/>
        <n v="213.74"/>
        <n v="613.17"/>
        <n v="687.36"/>
        <n v="115.39"/>
        <n v="722.06"/>
        <n v="384.57"/>
        <n v="194.09"/>
        <n v="403.91"/>
        <n v="878.69"/>
        <n v="161.17"/>
        <n v="720.15"/>
        <n v="361.8"/>
        <n v="779.84"/>
        <n v="649.89"/>
        <n v="952.73"/>
        <n v="820.78"/>
        <n v="247.55"/>
        <n v="561.44"/>
        <n v="214.37"/>
        <n v="123.74"/>
        <n v="645.71"/>
        <n v="587.12"/>
        <n v="401.18"/>
        <n v="658.33"/>
        <n v="450.3"/>
        <n v="33.63"/>
        <n v="168.89"/>
        <n v="141.85"/>
        <n v="617.4"/>
        <n v="841.47"/>
        <n v="960.41"/>
        <n v="717.22"/>
        <n v="281.83"/>
        <n v="509.08"/>
        <n v="827.09"/>
        <n v="823.36"/>
        <n v="282.18"/>
        <n v="486.39"/>
        <n v="603.62"/>
        <n v="204.17"/>
        <n v="43.58"/>
        <n v="469.33"/>
        <n v="836.23"/>
        <n v="661.53"/>
        <n v="753.47"/>
        <n v="713.95"/>
        <n v="596.0"/>
        <n v="169.46"/>
        <n v="611.92"/>
        <n v="25.3"/>
        <n v="166.93"/>
        <n v="861.55"/>
        <n v="56.17"/>
        <n v="582.29"/>
        <n v="63.96"/>
        <n v="829.83"/>
        <n v="858.15"/>
        <n v="717.32"/>
        <n v="163.2"/>
        <n v="966.71"/>
        <n v="873.94"/>
        <n v="140.24"/>
        <n v="549.92"/>
        <n v="715.88"/>
        <n v="591.9"/>
        <n v="523.14"/>
        <n v="478.62"/>
        <n v="740.5"/>
        <n v="780.24"/>
        <n v="579.24"/>
        <n v="268.95"/>
        <n v="47.47"/>
        <n v="858.81"/>
        <n v="569.98"/>
        <n v="306.52"/>
        <n v="184.67"/>
        <n v="189.56"/>
        <n v="805.24"/>
        <n v="683.74"/>
        <n v="439.21"/>
        <n v="126.92"/>
        <n v="834.7"/>
        <n v="271.88"/>
        <n v="972.14"/>
        <n v="523.66"/>
        <n v="838.99"/>
        <n v="838.7"/>
        <n v="943.24"/>
        <n v="310.33"/>
        <n v="201.05"/>
        <n v="803.37"/>
        <n v="259.98"/>
        <n v="396.9"/>
        <n v="176.84"/>
        <n v="614.21"/>
        <n v="604.66"/>
        <n v="24.29"/>
        <n v="860.78"/>
        <n v="41.97"/>
        <n v="649.59"/>
        <n v="386.09"/>
        <n v="891.62"/>
        <n v="558.9"/>
        <n v="99.04"/>
        <n v="625.13"/>
        <n v="38.38"/>
        <n v="731.72"/>
        <n v="825.33"/>
        <n v="47.3"/>
        <n v="389.12"/>
        <n v="543.83"/>
        <n v="660.27"/>
        <n v="729.31"/>
        <n v="152.91"/>
        <n v="592.14"/>
        <n v="984.37"/>
        <n v="237.59"/>
        <n v="52.06"/>
        <n v="594.63"/>
        <n v="476.1"/>
        <n v="546.47"/>
        <n v="979.49"/>
        <n v="988.53"/>
        <n v="849.29"/>
        <n v="452.29"/>
        <n v="810.81"/>
        <n v="846.67"/>
        <n v="73.55"/>
        <n v="882.03"/>
        <n v="958.44"/>
        <n v="716.29"/>
        <n v="409.14"/>
        <n v="261.73"/>
        <n v="687.35"/>
        <n v="30.14"/>
        <n v="570.12"/>
        <n v="401.87"/>
        <n v="619.35"/>
        <n v="846.35"/>
        <n v="788.45"/>
        <n v="338.81"/>
        <n v="94.48"/>
        <n v="941.85"/>
        <n v="336.97"/>
        <n v="344.16"/>
        <n v="841.53"/>
        <n v="63.36"/>
        <n v="552.49"/>
        <n v="447.38"/>
        <n v="727.7"/>
        <n v="581.34"/>
        <n v="338.83"/>
        <n v="568.81"/>
        <n v="352.63"/>
        <n v="629.86"/>
        <n v="212.08"/>
        <n v="878.62"/>
        <n v="87.83"/>
        <n v="442.64"/>
        <n v="410.04"/>
        <n v="355.31"/>
        <n v="243.13"/>
        <n v="410.63"/>
        <n v="101.25"/>
        <n v="716.39"/>
        <n v="721.74"/>
        <n v="527.91"/>
        <n v="945.92"/>
        <n v="981.35"/>
        <n v="913.99"/>
        <n v="270.69"/>
        <n v="998.58"/>
        <n v="765.12"/>
        <n v="449.99"/>
        <n v="249.02"/>
        <n v="223.64"/>
        <n v="92.94"/>
        <n v="268.3"/>
        <n v="835.61"/>
        <n v="120.97"/>
        <n v="26.36"/>
        <n v="918.87"/>
        <n v="924.73"/>
        <n v="195.31"/>
        <n v="91.38"/>
        <n v="494.35"/>
        <n v="412.2"/>
        <n v="650.47"/>
        <n v="68.21"/>
        <n v="842.89"/>
        <n v="227.95"/>
        <n v="685.97"/>
        <n v="722.57"/>
        <n v="585.55"/>
        <n v="635.81"/>
        <n v="353.74"/>
        <n v="377.52"/>
        <n v="901.49"/>
        <n v="563.01"/>
        <n v="167.25"/>
        <n v="345.43"/>
        <n v="752.48"/>
        <n v="120.02"/>
        <n v="146.71"/>
        <n v="358.87"/>
        <n v="212.75"/>
        <n v="183.47"/>
        <n v="984.12"/>
        <n v="905.23"/>
        <n v="112.77"/>
        <n v="875.99"/>
        <n v="685.31"/>
        <n v="945.37"/>
        <n v="68.45"/>
      </sharedItems>
    </cacheField>
    <cacheField name="Discount" numFmtId="9">
      <sharedItems containsSemiMixedTypes="0" containsString="0" containsNumber="1">
        <n v="0.09"/>
        <n v="0.27"/>
        <n v="0.25"/>
        <n v="0.16"/>
        <n v="0.18"/>
        <n v="0.19"/>
        <n v="0.15"/>
        <n v="0.23"/>
        <n v="0.07"/>
        <n v="0.17"/>
        <n v="0.01"/>
        <n v="0.3"/>
        <n v="0.29"/>
        <n v="0.04"/>
        <n v="0.22"/>
        <n v="0.03"/>
        <n v="0.08"/>
        <n v="0.14"/>
        <n v="0.039999999999999925"/>
        <n v="0.11"/>
        <n v="0.13"/>
        <n v="0.06"/>
        <n v="0.28"/>
        <n v="0.24"/>
        <n v="0.26"/>
        <n v="0.0"/>
        <n v="0.12"/>
        <n v="0.05"/>
        <n v="0.2"/>
        <n v="0.1"/>
        <n v="0.02"/>
        <n v="0.21"/>
        <n v="0.17000000000000004"/>
      </sharedItems>
    </cacheField>
    <cacheField name="Stock" numFmtId="3">
      <sharedItems containsSemiMixedTypes="0" containsString="0" containsNumber="1">
        <n v="471.0"/>
        <n v="159.0"/>
        <n v="267.0"/>
        <n v="320.0"/>
        <n v="399.0"/>
        <n v="301.0"/>
        <n v="190.0"/>
        <n v="89.0"/>
        <n v="146.0"/>
        <n v="305.0"/>
        <n v="340.0"/>
        <n v="232.0"/>
        <n v="86.0"/>
        <n v="154.0"/>
        <n v="423.0"/>
        <n v="378.0"/>
        <n v="444.0"/>
        <n v="300.0"/>
        <n v="266.0"/>
        <n v="224.0"/>
        <n v="460.0"/>
        <n v="476.0"/>
        <n v="59.0"/>
        <n v="73.0"/>
        <n v="104.0"/>
        <n v="453.0"/>
        <n v="125.0"/>
        <n v="82.0"/>
        <n v="469.0"/>
        <n v="256.0"/>
        <n v="308.0"/>
        <n v="213.0"/>
        <n v="360.0"/>
        <n v="276.0"/>
        <n v="400.0"/>
        <n v="57.0"/>
        <n v="316.0"/>
        <n v="76.0"/>
        <n v="457.0"/>
        <n v="273.86258363355637"/>
        <n v="431.0"/>
        <n v="281.0"/>
        <n v="65.0"/>
        <n v="485.0"/>
        <n v="394.0"/>
        <n v="114.0"/>
        <n v="383.0"/>
        <n v="496.0"/>
        <n v="367.0"/>
        <n v="296.0"/>
        <n v="181.0"/>
        <n v="260.0"/>
        <n v="452.0"/>
        <n v="185.0"/>
        <n v="268.0"/>
        <n v="58.0"/>
        <n v="432.0"/>
        <n v="389.0"/>
        <n v="361.0"/>
        <n v="210.0"/>
        <n v="439.0"/>
        <n v="142.0"/>
        <n v="329.0"/>
        <n v="246.0"/>
        <n v="103.0"/>
        <n v="138.0"/>
        <n v="220.0"/>
        <n v="177.0"/>
        <n v="137.0"/>
        <n v="359.0"/>
        <n v="244.0"/>
        <n v="191.0"/>
        <n v="458.0"/>
        <n v="358.0"/>
        <n v="487.0"/>
        <n v="170.0"/>
        <n v="222.0"/>
        <n v="465.0"/>
        <n v="130.0"/>
        <n v="369.0"/>
        <n v="416.0"/>
        <n v="118.0"/>
        <n v="214.0"/>
        <n v="323.0"/>
        <n v="208.0"/>
        <n v="352.0"/>
        <n v="350.0"/>
        <n v="343.0"/>
        <n v="75.0"/>
        <n v="143.0"/>
      </sharedItems>
    </cacheField>
    <cacheField name="Payment_Type" numFmtId="0">
      <sharedItems>
        <s v="Credit Card"/>
        <s v="PayPal"/>
        <s v="COD"/>
      </sharedItems>
    </cacheField>
    <cacheField name="Total_Amount" numFmtId="166">
      <sharedItems containsSemiMixedTypes="0" containsString="0" containsNumber="1">
        <n v="198.4164"/>
        <n v="228.7893"/>
        <n v="2742.15"/>
        <n v="774.0684"/>
        <n v="1833.438"/>
        <n v="357.2343"/>
        <n v="1335.027"/>
        <n v="1054.5612"/>
        <n v="1250.6175"/>
        <n v="1344.6818"/>
        <n v="259.1259"/>
        <n v="952.5744"/>
        <n v="2552.5368"/>
        <n v="443.66"/>
        <n v="1145.8548"/>
        <n v="2509.4592"/>
        <n v="677.97"/>
        <n v="774.1426"/>
        <n v="838.845"/>
        <n v="1782.4512"/>
        <n v="2159.4276"/>
        <n v="459.8568"/>
        <n v="2850.1122"/>
        <n v="661.7376"/>
        <n v="216.504"/>
        <n v="2933.3224"/>
        <n v="599.6544"/>
        <n v="2030.5701"/>
        <n v="132.0938"/>
        <n v="1535.678"/>
        <n v="373.5606"/>
        <n v="288.9824"/>
        <n v="1154.8944"/>
        <n v="1219.427"/>
        <n v="2148.1212"/>
        <n v="354.3264"/>
        <n v="1409.9904"/>
        <n v="266.6544"/>
        <n v="2764.8032"/>
        <n v="1105.3432"/>
        <n v="1625.3796"/>
        <n v="945.2172000000002"/>
        <n v="1537.452"/>
        <n v="1864.3176"/>
        <n v="322.3528"/>
        <n v="1050.504"/>
        <n v="393.5686"/>
        <n v="116.7708"/>
        <n v="372.3336"/>
        <n v="707.7744000000001"/>
        <n v="190.836"/>
        <n v="169.9854"/>
        <n v="486.0633"/>
        <n v="783.3045"/>
        <n v="1592.4948"/>
        <n v="783.594"/>
        <n v="1567.356"/>
        <n v="979.4304"/>
        <n v="2552.3016"/>
        <n v="767.1741000000001"/>
        <n v="180.9353"/>
        <n v="307.4344"/>
        <n v="412.6672"/>
        <n v="230.603"/>
        <n v="1425.7782"/>
        <n v="1301.9864"/>
        <n v="2670.74"/>
        <n v="791.336"/>
        <n v="204.9344"/>
        <n v="1706.1696"/>
        <n v="199.23839999999996"/>
        <n v="1243.038"/>
        <n v="503.9762000000001"/>
        <n v="968.1881999999999"/>
        <n v="166.482"/>
        <n v="2156.5544"/>
        <n v="1029.465"/>
        <n v="502.1086"/>
        <n v="1512.924"/>
        <n v="289.9945"/>
        <n v="415.7338"/>
        <n v="272.7975"/>
        <n v="1010.2344"/>
        <n v="133.4332"/>
        <n v="734.8915000000001"/>
        <n v="386.384"/>
        <n v="1943.0928"/>
        <n v="2777.4432"/>
        <n v="374.6676"/>
        <n v="705.7896"/>
        <n v="616.2112"/>
        <n v="339.2708"/>
        <n v="578.1198999999999"/>
        <n v="556.784"/>
        <n v="1127.3328000000001"/>
        <n v="117.4588"/>
        <n v="792.3259999999999"/>
        <n v="1669.3068"/>
        <n v="1581.2496"/>
        <n v="1235.7372"/>
        <n v="658.46"/>
        <n v="895.3044"/>
        <n v="717.2576"/>
        <n v="2997.615600000001"/>
        <n v="1636.1118"/>
        <n v="602.2512"/>
        <n v="1605.5052"/>
        <n v="2060.3912"/>
        <n v="2372.523"/>
        <n v="1027.7358"/>
        <n v="882.5744000000001"/>
        <n v="1674.5058"/>
        <n v="2020.7097"/>
        <n v="225.576"/>
        <n v="1388.919"/>
        <n v="3239.358"/>
        <n v="2404.8024"/>
        <n v="1007.223"/>
        <n v="115.5"/>
        <n v="215.1442"/>
        <n v="1239.5606"/>
        <n v="1245.312"/>
        <n v="379.6992"/>
        <n v="893.3820000000001"/>
        <n v="70.96000000000001"/>
        <n v="803.9944999999999"/>
        <n v="926.7263999999999"/>
        <n v="2762.1429"/>
        <n v="1304.946"/>
        <n v="548.275"/>
        <n v="782.1754"/>
        <n v="850.2975"/>
        <n v="3306.1392"/>
        <n v="496.9734"/>
        <n v="273.0888"/>
        <n v="1349.0568"/>
        <n v="2471.6376"/>
        <n v="201.597"/>
        <n v="641.736"/>
        <n v="2147.55"/>
        <n v="948.123"/>
        <n v="372.923"/>
        <n v="1443.7104"/>
        <n v="1278.3408"/>
        <n v="540.9072"/>
        <n v="977.0488000000001"/>
        <n v="1753.23"/>
        <n v="562.3282"/>
        <n v="475.9819"/>
        <n v="1432.2744"/>
        <n v="1194.9504"/>
        <n v="1584.784"/>
        <n v="193.5572"/>
        <n v="1491.7896"/>
        <n v="300.2022"/>
        <n v="3077.5992"/>
        <n v="1843.04"/>
        <n v="79.776"/>
        <n v="93.9092"/>
        <n v="193.1234"/>
        <n v="1084.6812"/>
        <n v="455.6009999999999"/>
        <n v="952.8456"/>
        <n v="473.6607"/>
        <n v="485.5583999999999"/>
        <n v="1741.557"/>
        <n v="2343.4616"/>
        <n v="1620.8256"/>
        <n v="798.5520000000001"/>
        <n v="604.4192"/>
        <n v="109.5624"/>
        <n v="240.5592"/>
        <n v="1241.88"/>
        <n v="1068.246"/>
        <n v="2873.864"/>
        <n v="1217.158"/>
        <n v="617.292"/>
        <n v="75.84"/>
        <n v="2555.64"/>
        <n v="762.3681999999999"/>
        <n v="2089.8951"/>
        <n v="137.496"/>
        <n v="2908.1696"/>
        <n v="541.6191"/>
        <n v="678.841"/>
        <n v="1301.6094"/>
        <n v="968.1791999999999"/>
        <n v="1087.6734"/>
        <n v="1786.2336"/>
        <n v="522.684"/>
        <n v="1146.939"/>
        <n v="780.7529999999999"/>
        <n v="922.2074999999999"/>
        <n v="263.6072"/>
        <n v="2184.582"/>
        <n v="862.5143"/>
        <n v="2620.746"/>
        <n v="525.0028"/>
        <n v="381.9564"/>
        <n v="588.4924"/>
        <n v="1661.8032"/>
        <n v="752.862"/>
        <n v="1175.2416"/>
        <n v="859.7808"/>
        <n v="1909.9608"/>
        <n v="374.3454"/>
        <n v="1146.4796"/>
        <n v="125.8389"/>
        <n v="3576.0384"/>
        <n v="595.9775999999999"/>
        <n v="600.9798"/>
        <n v="1491.4119"/>
        <n v="417.0084"/>
        <n v="558.3901999999999"/>
        <n v="574.1216000000001"/>
        <n v="907.5255"/>
        <n v="390.816"/>
        <n v="286.2252"/>
        <n v="2281.8532"/>
        <n v="295.4504"/>
        <n v="1199.358"/>
        <n v="2217.752"/>
        <n v="529.8900000000001"/>
        <n v="1495.74"/>
        <n v="1447.2216"/>
        <n v="2532.348"/>
        <n v="1825.3248"/>
        <n v="1819.7998"/>
        <n v="1630.0416"/>
        <n v="2123.9856"/>
        <n v="1214.676"/>
        <n v="1519.6104"/>
        <n v="2416.7088"/>
        <n v="940.1484999999999"/>
        <n v="348.7848"/>
        <n v="672.299"/>
        <n v="1521.7632"/>
        <n v="1026.048"/>
        <n v="469.6076"/>
        <n v="253.092"/>
        <n v="2157.2703"/>
        <n v="655.1737999999999"/>
        <n v="358.8585"/>
        <n v="1365.663"/>
        <n v="1303.6896"/>
        <n v="641.41"/>
        <n v="200.9392"/>
        <n v="736.5995"/>
        <n v="1422.492"/>
        <n v="1341.87"/>
        <n v="2290.4244"/>
        <n v="3143.84"/>
        <n v="494.568"/>
        <n v="403.0656"/>
        <n v="1562.929"/>
        <n v="1329.1128"/>
        <n v="111.9612"/>
        <n v="1060.5816"/>
        <n v="180.5814"/>
        <n v="589.798"/>
        <n v="2176.228"/>
        <n v="3159.0612"/>
        <n v="1194.7392"/>
        <n v="1481.0512"/>
        <n v="2407.2648"/>
        <n v="388.5"/>
        <n v="2337.75"/>
        <n v="692.27"/>
        <n v="315.2478"/>
        <n v="2599.5948"/>
        <n v="1330.0704"/>
        <n v="197.682"/>
        <n v="1519.4976"/>
        <n v="811.0716"/>
        <n v="394.5863"/>
        <n v="581.7696"/>
        <n v="1212.9008"/>
        <n v="1741.5192"/>
        <n v="937.4896"/>
        <n v="2687.526"/>
        <n v="299.6721"/>
        <n v="177.192"/>
        <n v="1568.5425"/>
        <n v="346.494"/>
        <n v="442.7905"/>
        <n v="553.1896"/>
        <n v="2181.465000000001"/>
        <n v="2175.5252"/>
        <n v="1504.476"/>
        <n v="154.7436"/>
        <n v="1501.152"/>
        <n v="480.4125"/>
        <n v="491.771"/>
        <n v="425.4176"/>
        <n v="378.594"/>
        <n v="1879.05"/>
        <n v="356.044"/>
        <n v="1372.2396"/>
        <n v="208.2528"/>
        <n v="1536.656"/>
        <n v="2703.9888"/>
        <n v="1953.1368"/>
        <n v="1384.224"/>
        <n v="1283.086"/>
        <n v="2062.8696"/>
        <n v="2156.6952"/>
        <n v="1625.2544"/>
        <n v="326.256"/>
        <n v="1475.0916"/>
        <n v="1127.022"/>
        <n v="271.2836"/>
        <n v="2699.0964"/>
        <n v="954.018"/>
        <n v="72.02520000000001"/>
        <n v="269.217"/>
        <n v="844.382"/>
        <n v="2873.996999999999"/>
        <n v="330.7824"/>
        <n v="199.5678"/>
        <n v="218.491"/>
        <n v="1552.9794"/>
        <n v="547.177"/>
        <n v="423.6284000000001"/>
        <n v="831.9275"/>
        <n v="2084.072"/>
        <n v="1018.3302"/>
        <n v="1098.666"/>
        <n v="190.54"/>
        <n v="1444.212"/>
        <n v="71.19359999999999"/>
        <n v="750.2031"/>
        <n v="65.155"/>
        <n v="1174.2948"/>
        <n v="1353.7854"/>
        <n v="1042.491"/>
        <n v="2799.072"/>
        <n v="2495.4744"/>
        <n v="96.25"/>
        <n v="346.38"/>
        <n v="1032.36"/>
        <n v="2724.4035"/>
        <n v="339.3756"/>
        <n v="1205.3328"/>
        <n v="2312.2569"/>
        <n v="817.1550000000001"/>
        <n v="1083.7284"/>
        <n v="1321.9596"/>
        <n v="437.3772"/>
        <n v="148.3002"/>
        <n v="833.684"/>
        <n v="1589.3952"/>
        <n v="2317.1544"/>
        <n v="1446.1376"/>
        <n v="612.1668"/>
        <n v="868.98"/>
        <n v="1492.7882"/>
        <n v="615.3282"/>
        <n v="414.2592"/>
        <n v="2019.684"/>
        <n v="2199.345"/>
        <n v="2329.74"/>
        <n v="477.6552"/>
        <n v="1307.6"/>
        <n v="535.624"/>
        <n v="153.8568"/>
        <n v="158.56"/>
        <n v="610.1106"/>
        <n v="2097.1008"/>
        <n v="228.796"/>
        <n v="1002.5028"/>
        <n v="583.2520000000001"/>
        <n v="594.4355"/>
        <n v="331.2628"/>
        <n v="1331.91"/>
        <n v="456.4948"/>
        <n v="303.2964"/>
        <n v="2634.008"/>
        <n v="776.5056"/>
        <n v="685.3488"/>
        <n v="1793.6046"/>
        <n v="2051.254"/>
        <n v="959.1323999999998"/>
        <n v="104.7144"/>
        <n v="127.611"/>
        <n v="1193.2704"/>
        <n v="3265.292"/>
        <n v="2389.1322"/>
        <n v="2847.6208"/>
        <n v="598.239"/>
        <n v="1793.2632"/>
        <n v="3225.582"/>
        <n v="224.6064"/>
        <n v="836.4740999999999"/>
        <n v="299.7342"/>
        <n v="1810.0828"/>
        <n v="972.3296"/>
        <n v="2676.699"/>
        <n v="2785.7895"/>
        <n v="493.92"/>
        <n v="1320.966"/>
        <n v="35.0532"/>
        <n v="2266.7328"/>
        <n v="723.2543999999999"/>
        <n v="2989.0784"/>
        <n v="1756.35"/>
        <n v="558.8625"/>
        <n v="814.7424"/>
        <n v="445.806"/>
        <n v="648.2994"/>
        <n v="1363.9184"/>
        <n v="1245.4304"/>
        <n v="693.783"/>
        <n v="1430.6706"/>
        <n v="82.5132"/>
        <n v="1204.6944"/>
        <n v="97.443"/>
        <n v="1325.9992"/>
        <n v="829.9606"/>
        <n v="2851.3002"/>
        <n v="1298.3026"/>
        <n v="147.7674"/>
        <n v="1176.255"/>
        <n v="175.4825"/>
        <n v="570.871"/>
        <n v="592.9992"/>
        <n v="419.92"/>
        <n v="3412.134"/>
        <n v="3111.192"/>
        <n v="1111.7946"/>
        <n v="587.3336"/>
        <n v="837.2360999999999"/>
        <n v="1597.624"/>
        <n v="1042.3728"/>
        <n v="129.4"/>
        <n v="1309.4226"/>
        <n v="2548.5264"/>
        <n v="2721.1184"/>
        <n v="1455.2208"/>
        <n v="874.9195999999998"/>
        <n v="2556.1972"/>
        <n v="439.2742"/>
        <n v="513.702"/>
        <n v="566.2189999999999"/>
        <n v="2230.3304"/>
        <n v="216.4474"/>
        <n v="649.5192000000001"/>
        <n v="865.1164"/>
        <n v="1394.5596"/>
        <n v="810.5713999999999"/>
        <n v="1050.2966"/>
        <n v="2148.275999999999"/>
        <n v="2952.5216"/>
        <n v="773.6092"/>
        <n v="1640.052"/>
        <n v="1729.4748"/>
        <n v="1372.888"/>
        <n v="1023.678"/>
        <n v="1182.8482"/>
        <n v="1484.7294"/>
        <n v="1208.27"/>
        <n v="2240.992"/>
        <n v="615.4784000000001"/>
        <n v="437.76"/>
        <n v="434.0568"/>
        <n v="612.5976"/>
        <n v="79.6385"/>
        <n v="1403.892"/>
        <n v="3066.6688"/>
        <n v="766.3743"/>
        <n v="2198.16"/>
        <n v="411.3520000000001"/>
        <n v="426.0360000000001"/>
        <n v="1223.0694"/>
        <n v="24.4426"/>
        <n v="1579.3443"/>
        <n v="235.3212"/>
        <n v="2859.9408"/>
        <n v="645.0808000000001"/>
        <n v="600.9548"/>
        <n v="1733.9049"/>
        <n v="633.148"/>
        <n v="462.015"/>
        <n v="1286.56"/>
        <n v="617.384"/>
        <n v="426.9843"/>
        <n v="678.9399999999999"/>
        <n v="387.5904"/>
        <n v="1115.0048"/>
        <n v="3100.2384"/>
        <n v="1429.272"/>
        <n v="165.3171"/>
        <n v="1398.2841"/>
        <n v="1357.0372"/>
        <n v="712.5092"/>
        <n v="797.9379"/>
        <n v="569.044"/>
        <n v="470.6142"/>
        <n v="323.6766"/>
        <n v="933.616"/>
        <n v="560.3795"/>
        <n v="341.312"/>
        <n v="573.07"/>
        <n v="216.6982"/>
        <n v="618.4134"/>
        <n v="1973.6496"/>
        <n v="220.168"/>
        <n v="54.4068"/>
        <n v="1034.6336"/>
        <n v="139.868"/>
        <n v="962.4732"/>
        <n v="279.0096"/>
        <n v="701.0544000000001"/>
        <n v="449.6547"/>
        <n v="691.0272"/>
        <n v="620.946"/>
        <n v="132.3582"/>
        <n v="133.7956"/>
        <n v="2750.122"/>
        <n v="798.2171999999999"/>
        <n v="1154.6808"/>
        <n v="1813.5174"/>
        <n v="2107.863"/>
        <n v="70.4708"/>
        <n v="3178.2564"/>
        <n v="769.8975999999999"/>
        <n v="643.7868"/>
        <n v="524.7648"/>
        <n v="1719.4432"/>
        <n v="50.40779999999999"/>
        <n v="421.278"/>
        <n v="2775.352"/>
        <n v="2589.8644"/>
        <n v="2584.6272"/>
        <n v="666.717"/>
        <n v="680.4419999999999"/>
        <n v="743.8783999999999"/>
        <n v="2485.364"/>
        <n v="437.0256"/>
        <n v="2221.9062"/>
        <n v="1106.3052"/>
        <n v="929.0207999999999"/>
        <n v="632.7648"/>
        <n v="380.4296"/>
        <n v="679.3726"/>
        <n v="454.461"/>
        <n v="332.3776"/>
        <n v="1112.79"/>
        <n v="303.0898"/>
        <n v="900.7520000000001"/>
        <n v="460.108"/>
        <n v="2430.626"/>
        <n v="305.8494000000001"/>
        <n v="2017.5012"/>
        <n v="1267.1328"/>
        <n v="1548.177"/>
        <n v="1824.2928"/>
        <n v="1111.0344"/>
        <n v="1043.328"/>
        <n v="1553.7024"/>
        <n v="484.6023"/>
        <n v="792.0960000000001"/>
        <n v="1528.4588"/>
        <n v="794.624"/>
        <n v="2163.1104"/>
        <n v="2509.2"/>
        <n v="764.5568"/>
        <n v="1331.4912"/>
        <n v="1005.6288"/>
        <n v="1451.7328"/>
        <n v="1279.2354"/>
        <n v="808.6572"/>
        <n v="964.7748"/>
        <n v="787.7007"/>
        <n v="576.7944"/>
        <n v="1385.8368"/>
        <n v="918.9248000000001"/>
        <n v="922.3609999999999"/>
        <n v="1451.7072"/>
        <n v="51.3026"/>
        <n v="1015.32"/>
        <n v="3756.8876"/>
        <n v="1633.056"/>
        <n v="257.0372"/>
        <n v="122.7324"/>
        <n v="31.239"/>
        <n v="1475.887"/>
        <n v="867.3480000000001"/>
        <n v="2965.1508"/>
        <n v="243.4215"/>
        <n v="2383.668"/>
        <n v="2201.7408"/>
        <n v="1793.4336"/>
        <n v="592.2072000000001"/>
        <n v="3271.7496"/>
        <n v="55.2167"/>
        <n v="3400.733999999999"/>
        <n v="3028.2264"/>
        <n v="1039.1136"/>
        <n v="2080.2771"/>
        <n v="1349.7692"/>
        <n v="92.7223"/>
        <n v="469.6508"/>
        <n v="1376.721"/>
        <n v="796.6320000000001"/>
        <n v="2592.2763"/>
        <n v="54.999"/>
        <n v="2011.7484"/>
        <n v="2280.051"/>
        <n v="620.9589"/>
        <n v="1456.4944"/>
        <n v="389.5983"/>
        <n v="2832.938"/>
        <n v="2651.3568"/>
        <n v="2240.702"/>
        <n v="275.3608"/>
        <n v="2512.0784"/>
        <n v="1344.7068"/>
        <n v="733.8564"/>
        <n v="499.2436"/>
        <n v="560.1899999999999"/>
        <n v="1172.0625"/>
        <n v="1565.982"/>
        <n v="1045.6292"/>
        <n v="2242.8216"/>
        <n v="615.467"/>
        <n v="323.352"/>
        <n v="977.6984999999999"/>
        <n v="3529.162"/>
        <n v="959.1317999999999"/>
        <n v="68.6942"/>
        <n v="1452.4944"/>
        <n v="1592.3416"/>
        <n v="239.3226"/>
        <n v="246.996"/>
        <n v="332.0234"/>
        <n v="116.2314"/>
        <n v="655.6104"/>
        <n v="557.6868000000001"/>
        <n v="264.9389"/>
        <n v="1211.0416"/>
        <n v="2681.3406"/>
        <n v="1006.2063"/>
        <n v="2380.7628"/>
        <n v="215.472"/>
        <n v="165.1584"/>
        <n v="369.74"/>
        <n v="2286.1344"/>
        <n v="191.88"/>
        <n v="424.875"/>
        <n v="605.433"/>
        <n v="426.411"/>
        <n v="710.44"/>
        <n v="1197.9756"/>
        <n v="729.0776"/>
        <n v="3908.2428"/>
        <n v="1547.9168"/>
        <n v="1211.364"/>
        <n v="1548.0453"/>
        <n v="1768.96"/>
        <n v="1745.2989"/>
        <n v="235.2936"/>
        <n v="2094.8568"/>
        <n v="711.0557999999999"/>
        <n v="739.5597"/>
        <n v="2158.7104"/>
        <n v="67.5024"/>
        <n v="2092.2192"/>
        <n v="198.5056"/>
        <n v="391.7764"/>
        <n v="214.8664"/>
        <n v="231.0198"/>
        <n v="2346.4584"/>
        <n v="1730.148"/>
        <n v="878.0687999999999"/>
        <n v="427.4956"/>
        <n v="3179.3808"/>
        <n v="191.4016"/>
        <n v="60.28020000000001"/>
        <n v="318.4608"/>
        <n v="837.3182999999999"/>
        <n v="1396.5696"/>
        <n v="78.19439999999999"/>
        <n v="1402.7832"/>
        <n v="1192.2174"/>
        <n v="1663.9504"/>
        <n v="1697.3016"/>
        <n v="1641.63"/>
        <n v="783.424"/>
        <n v="1012.1856"/>
        <n v="616.5475"/>
        <n v="424.2051"/>
        <n v="695.9549999999999"/>
        <n v="1169.2264"/>
        <n v="268.1036"/>
        <n v="1276.7118"/>
        <n v="1620.8416"/>
        <n v="570.6220000000001"/>
        <n v="1043.8272"/>
        <n v="853.0542"/>
        <n v="1555.992"/>
        <n v="958.5744"/>
        <n v="320.76"/>
        <n v="810.8460000000001"/>
        <n v="756.5471999999999"/>
        <n v="497.7648"/>
        <n v="2364.648"/>
        <n v="778.3568"/>
        <n v="447.4529999999999"/>
        <n v="2724.32"/>
        <n v="2488.6336"/>
        <n v="1661.0528"/>
        <n v="527.3348"/>
        <n v="494.9956"/>
        <n v="1143.252"/>
        <n v="3139.3784"/>
        <n v="217.7721"/>
        <n v="1810.56"/>
        <n v="1395.6096"/>
        <n v="1656.395"/>
        <n v="161.238"/>
        <n v="1574.4498"/>
        <n v="207.2793"/>
        <n v="24.7744"/>
        <n v="955.5459999999999"/>
        <n v="3030.5224"/>
        <n v="364.716"/>
        <n v="84.3486"/>
        <n v="81.6739"/>
        <n v="1089.5352"/>
        <n v="701.4348"/>
        <n v="392.04"/>
        <n v="2811.1182"/>
        <n v="478.6656"/>
        <n v="2881.426"/>
        <n v="571.3861999999999"/>
        <n v="218.804"/>
        <n v="1419.0192"/>
        <n v="689.5"/>
        <n v="307.7136"/>
        <n v="2277.2944"/>
        <n v="136.3488"/>
        <n v="392.8379"/>
        <n v="934.3244999999998"/>
        <n v="753.4902"/>
        <n v="2681.1652"/>
        <n v="611.6804000000001"/>
        <n v="317.3247"/>
        <n v="119.7855"/>
        <n v="1951.7436"/>
        <n v="1316.2086"/>
        <n v="101.2608"/>
        <n v="1375.2876"/>
        <n v="2569.1024"/>
        <n v="467.91"/>
        <n v="999.5920000000001"/>
        <n v="1088.1378"/>
        <n v="407.5768"/>
        <n v="821.9216"/>
        <n v="175.8531"/>
        <n v="366.9534"/>
        <n v="2574.9856"/>
        <n v="1306.4175"/>
        <n v="835.8480000000001"/>
        <n v="612.5604"/>
        <n v="271.593"/>
        <n v="573.6192000000001"/>
        <n v="1900.2672"/>
        <n v="654.0489"/>
        <n v="230.8804"/>
        <n v="629.3652000000001"/>
        <n v="2148.8544"/>
        <n v="629.965"/>
        <n v="624.4952"/>
        <n v="1383.2584"/>
        <n v="2081.9226"/>
        <n v="251.0442"/>
        <n v="1936.7025"/>
        <n v="363.0998"/>
        <n v="1247.4552"/>
        <n v="1228.8078"/>
        <n v="261.58"/>
        <n v="368.8328"/>
        <n v="312.6736"/>
        <n v="846.9845999999999"/>
        <n v="823.275"/>
        <n v="1646.388"/>
        <n v="1759.9428"/>
        <n v="427.5876"/>
        <n v="2168.64"/>
        <n v="1245.119"/>
        <n v="1146.082"/>
        <n v="868.4563999999999"/>
        <n v="501.9168"/>
        <n v="927.9269999999999"/>
        <n v="2310.0987"/>
        <n v="359.7783"/>
        <n v="355.5342"/>
        <n v="480.7535999999999"/>
        <n v="347.2536000000001"/>
        <n v="84.852"/>
        <n v="1715.868"/>
        <n v="1045.2354"/>
        <n v="494.0684"/>
        <n v="1134.4008"/>
        <n v="835.9524"/>
        <n v="1016.0784"/>
        <n v="1609.9962"/>
        <n v="485.5158"/>
        <n v="925.7465"/>
        <n v="1333.478"/>
        <n v="2729.8292"/>
        <n v="373.5913"/>
        <n v="237.6524"/>
        <n v="902.304"/>
        <n v="1254.9264"/>
        <n v="1144.4248"/>
        <n v="707.0272"/>
        <n v="2326.4778"/>
        <n v="1314.0072"/>
        <n v="554.3538000000001"/>
        <n v="433.9296000000001"/>
        <n v="563.487"/>
        <n v="320.042"/>
        <n v="1643.4792"/>
        <n v="3026.6716"/>
        <n v="531.5616"/>
        <n v="866.0495999999999"/>
        <n v="30.176"/>
        <n v="463.8582"/>
        <n v="19.481"/>
        <n v="1509.2352"/>
        <n v="1795.982"/>
        <n v="1186.968"/>
        <n v="919.2918"/>
        <n v="1149.066"/>
        <n v="611.1742"/>
        <n v="615.7972"/>
        <n v="612.6885000000001"/>
        <n v="891.5328"/>
        <n v="1913.8392"/>
        <n v="2164.6944"/>
        <n v="262.7802"/>
        <n v="800.2112999999999"/>
        <n v="245.802"/>
        <n v="1686.4275"/>
        <n v="460.9608"/>
        <n v="1555.4619"/>
        <n v="171.4518"/>
        <n v="2579.2652"/>
        <n v="1263.5904"/>
        <n v="907.7066"/>
        <n v="1912.96"/>
        <n v="897.0528"/>
        <n v="1048.1238"/>
        <n v="705.1185"/>
        <n v="1558.4646"/>
        <n v="667.2053999999999"/>
        <n v="1289.34"/>
        <n v="661.59"/>
        <n v="1278.3675"/>
        <n v="2524.8384"/>
        <n v="1373.2992"/>
        <n v="2250.298"/>
        <n v="629.7434000000001"/>
        <n v="607.648"/>
        <n v="2495.205"/>
        <n v="308.1471"/>
        <n v="1200.906"/>
        <n v="767.988"/>
        <n v="139.29"/>
        <n v="1240.839"/>
        <n v="367.6522"/>
        <n v="802.1579999999999"/>
        <n v="595.1484"/>
        <n v="229.8825"/>
        <n v="2777.1016"/>
        <n v="306.7725"/>
        <n v="1550.5662"/>
        <n v="437.1702"/>
        <n v="1095.864"/>
        <n v="637.5008000000001"/>
        <n v="1128.9969"/>
        <n v="523.71"/>
        <n v="2240.28"/>
        <n v="41.876"/>
        <n v="754.2012"/>
        <n v="991.3019999999998"/>
        <n v="1179.137"/>
        <n v="1731.4914"/>
        <n v="200.1354"/>
        <n v="1185.4584"/>
        <n v="353.5676"/>
        <n v="389.674"/>
        <n v="1113.6584"/>
        <n v="383.328"/>
        <n v="28.044"/>
        <n v="818.4666"/>
        <n v="85.9332"/>
        <n v="695.0482"/>
        <n v="1561.9212"/>
        <n v="139.0312"/>
        <n v="122.9456"/>
        <n v="751.5887999999999"/>
        <n v="493.9144999999999"/>
        <n v="1613.556"/>
        <n v="537.1184000000001"/>
        <n v="621.27"/>
        <n v="867.5"/>
        <n v="272.3013"/>
        <n v="212.832"/>
        <n v="844.9671999999999"/>
        <n v="3138.676"/>
        <n v="1375.676"/>
        <n v="246.7755"/>
        <n v="1748.7384"/>
        <n v="623.1984"/>
        <n v="502.9596"/>
        <n v="520.4304"/>
        <n v="316.222"/>
        <n v="544.5594"/>
        <n v="56.0106"/>
        <n v="1641.3904"/>
        <n v="107.0748"/>
        <n v="523.6602"/>
        <n v="18.459"/>
        <n v="3205.3728"/>
        <n v="2470.644"/>
        <n v="474.4145"/>
        <n v="370.7562"/>
        <n v="571.2620999999999"/>
        <n v="934.4646000000001"/>
        <n v="647.2349999999999"/>
        <n v="1060.437"/>
        <n v="1754.406"/>
        <n v="1874.787"/>
        <n v="124.336"/>
        <n v="2746.7712"/>
        <n v="2143.6176"/>
        <n v="2486.214"/>
        <n v="154.938"/>
        <n v="2421.7944"/>
        <n v="541.1016000000001"/>
        <n v="844.7706"/>
        <n v="1196.5536"/>
        <n v="1082.835"/>
        <n v="3817.688"/>
        <n v="267.206"/>
        <n v="603.7164"/>
        <n v="1866.272"/>
        <n v="1661.6625"/>
        <n v="1206.6408"/>
        <n v="824.4863999999999"/>
        <n v="1069.5303"/>
        <n v="1968.5754"/>
        <n v="1483.812"/>
        <n v="345.3248"/>
        <n v="59.5935"/>
        <n v="568.0962000000001"/>
        <n v="671.0228999999999"/>
        <n v="1573.936"/>
        <n v="488.9066"/>
        <n v="2286.4674"/>
        <n v="1901.416"/>
        <n v="675.9424000000001"/>
        <n v="2066.3664"/>
        <n v="711.4295999999999"/>
        <n v="443.327"/>
        <n v="1255.8393"/>
        <n v="1583.806"/>
        <n v="355.2384"/>
        <n v="1813.1728"/>
        <n v="2593.9104"/>
        <n v="326.0007000000001"/>
        <n v="803.016"/>
        <n v="1799.55"/>
        <n v="113.0128"/>
        <n v="820.8992000000001"/>
        <n v="1968.1116"/>
        <n v="1930.761"/>
        <n v="1733.2566"/>
        <n v="2312.2912"/>
        <n v="1472.5308"/>
        <n v="2090.2724"/>
        <n v="1690.7814"/>
        <n v="1377.6432"/>
        <n v="3133.7256"/>
        <n v="981.9725999999999"/>
        <n v="441.5517"/>
        <n v="476.9166"/>
        <n v="56.8804"/>
        <n v="2408.6664"/>
        <n v="787.2804"/>
        <n v="1087.8444"/>
        <n v="1723.572"/>
        <n v="584.7839999999999"/>
        <n v="1281.8937"/>
        <n v="2380.464"/>
        <n v="1304.2182"/>
        <n v="968.1696"/>
        <n v="65.7292"/>
        <n v="1327.8846"/>
        <n v="1805.2736"/>
        <n v="2100.0441"/>
        <n v="3030.424"/>
        <n v="491.3286000000001"/>
        <n v="689.1720000000001"/>
        <n v="1914.8481"/>
        <n v="801.4495999999999"/>
        <n v="359.6138"/>
        <n v="187.1484"/>
        <n v="761.7384"/>
        <n v="680.884"/>
        <n v="246.5856"/>
        <n v="2862.1208"/>
        <n v="159.3408"/>
        <n v="394.902"/>
        <n v="453.5817"/>
        <n v="447.8296"/>
        <n v="1638.3912"/>
        <n v="1320.064"/>
        <n v="828.8335999999999"/>
        <n v="209.6512"/>
        <n v="726.3648"/>
        <n v="373.8384"/>
        <n v="283.7484"/>
        <n v="208.3134"/>
        <n v="1299.9"/>
        <n v="70.92479999999999"/>
        <n v="721.8119999999999"/>
        <n v="2897.233999999999"/>
        <n v="262.808"/>
        <n v="33.1296"/>
        <n v="1871.7186"/>
        <n v="356.1867"/>
        <n v="1230.9501"/>
        <n v="1489.8744"/>
        <n v="1818.3264"/>
        <n v="489.7819999999999"/>
        <n v="509.1498000000001"/>
        <n v="998.1872999999999"/>
        <n v="466.7817000000001"/>
        <n v="698.76"/>
        <n v="1988.568"/>
        <n v="1177.0512"/>
        <n v="680.652"/>
        <n v="808.6419"/>
        <n v="150.7608"/>
        <n v="626.6799"/>
        <n v="116.397"/>
        <n v="3181.892"/>
        <n v="127.3944"/>
        <n v="2826.516"/>
        <n v="1542.1752"/>
        <n v="467.7728"/>
        <n v="1413.93"/>
        <n v="1066.0736"/>
        <n v="355.7152"/>
        <n v="2404.6821"/>
        <n v="606.7308"/>
        <n v="1173.508"/>
        <n v="1191.6812"/>
        <n v="955.0151999999999"/>
        <n v="1690.304"/>
        <n v="136.5984"/>
        <n v="1270.746"/>
        <n v="1968.6942"/>
        <n v="809.0456"/>
        <n v="144.9624"/>
        <n v="1018.668"/>
        <n v="2468.4387"/>
        <n v="2278.3208"/>
        <n v="2291.6432"/>
        <n v="64.8956"/>
        <n v="1266.356"/>
        <n v="991.2624"/>
        <n v="1742.0256"/>
        <n v="1628.1702"/>
        <n v="1518.6336"/>
        <n v="646.2959999999999"/>
        <n v="197.7336"/>
        <n v="433.772"/>
        <n v="721.8211"/>
        <n v="1267.6251"/>
        <n v="603.5425999999999"/>
        <n v="1251.5072"/>
        <n v="895.6881"/>
        <n v="946.5300000000001"/>
        <n v="1787.3469"/>
        <n v="528.3066"/>
        <n v="305.9424"/>
        <n v="1369.6744"/>
        <n v="1228.4412"/>
        <n v="1896.72"/>
        <n v="1386.2428"/>
        <n v="478.0302"/>
        <n v="671.8978"/>
        <n v="91.402"/>
        <n v="591.5836"/>
        <n v="566.4204"/>
        <n v="674.6356000000001"/>
        <n v="155.2272"/>
        <n v="817.2108000000001"/>
        <n v="956.1664"/>
        <n v="664.35"/>
        <n v="353.2734"/>
        <n v="2691.7436"/>
        <n v="763.308"/>
        <n v="222.2675"/>
        <n v="2135.4168"/>
        <n v="2478.45"/>
        <n v="1439.136"/>
        <n v="871.4192999999999"/>
        <n v="1236.48"/>
        <n v="1794.303"/>
        <n v="199.2928"/>
        <n v="1022.6838"/>
        <n v="810.0858"/>
        <n v="2807.8008"/>
        <n v="616.029"/>
        <n v="1442.76"/>
        <n v="69.2736"/>
        <n v="2263.0068"/>
        <n v="1149.558"/>
        <n v="803.2288"/>
        <n v="611.205"/>
        <n v="676.7392"/>
        <n v="514.6931999999999"/>
        <n v="92.8484"/>
        <n v="756.7658"/>
        <n v="2545.44"/>
        <n v="887.5620000000001"/>
        <n v="769.044"/>
        <n v="780.6912"/>
        <n v="398.9531000000001"/>
        <n v="124.8768"/>
        <n v="2167.9224"/>
        <n v="526.2443999999999"/>
        <n v="435.2736"/>
        <n v="616.5082"/>
        <n v="514.9"/>
        <n v="1156.3726"/>
        <n v="258.822"/>
        <n v="1120.0599"/>
        <n v="131.047"/>
        <n v="2168.937"/>
        <n v="815.0720000000001"/>
        <n v="1665.692"/>
        <n v="1570.4166"/>
        <n v="405.32"/>
        <n v="2269.4976"/>
        <n v="3225.9468"/>
        <n v="2107.5246"/>
        <n v="774.1800000000001"/>
        <n v="1080.2104"/>
        <n v="689.3828"/>
        <n v="36.0272"/>
        <n v="600.2955"/>
        <n v="1631.331"/>
        <n v="649.74"/>
        <n v="231.555"/>
        <n v="1404.075"/>
        <n v="193.2576"/>
        <n v="1351.3584"/>
        <n v="570.1176"/>
        <n v="52.003"/>
        <n v="1404.0528"/>
        <n v="81.648"/>
        <n v="385.2996"/>
        <n v="159.8755"/>
        <n v="352.593"/>
        <n v="403.5885"/>
        <n v="449.514"/>
        <n v="1187.178"/>
        <n v="1175.4168"/>
        <n v="3440.0272"/>
        <n v="645.3008000000001"/>
        <n v="190.7064"/>
        <n v="906.2366000000001"/>
        <n v="1482.0798"/>
        <n v="2102.424"/>
        <n v="1219.257"/>
        <n v="1655.717"/>
        <n v="422.013"/>
        <n v="429.3216"/>
        <n v="1639.2096"/>
        <n v="85.1697"/>
        <n v="2397.408"/>
        <n v="296.3169"/>
        <n v="285.9672"/>
        <n v="304.7675"/>
        <n v="767.4816"/>
        <n v="1147.4496"/>
        <n v="1776.3744"/>
        <n v="545.8050000000001"/>
        <n v="945.126"/>
        <n v="2232.5688"/>
        <n v="2971.0296"/>
        <n v="942.0160000000001"/>
        <n v="1628.0208"/>
        <n v="889.308"/>
        <n v="661.7595"/>
        <n v="1845.966"/>
        <n v="1828.112"/>
        <n v="593.79"/>
        <n v="1900.1136"/>
        <n v="2950.14"/>
        <n v="821.3516"/>
        <n v="1756.5324"/>
        <n v="1568.943"/>
        <n v="548.062"/>
        <n v="954.0608000000001"/>
        <n v="1194.9028"/>
        <n v="3220.3444"/>
        <n v="40.9761"/>
        <n v="189.6176"/>
        <n v="264.915"/>
        <n v="1369.1216"/>
        <n v="331.17"/>
        <n v="1275.799"/>
        <n v="1926.15"/>
        <n v="1370.5232"/>
        <n v="679.1862"/>
        <n v="1053.7551"/>
        <n v="333.8509"/>
        <n v="819.7176"/>
        <n v="1187.898"/>
        <n v="2093.6736"/>
        <n v="202.9836"/>
        <n v="32.6592"/>
        <n v="1031.7507"/>
        <n v="1746.712"/>
        <n v="1754.94"/>
        <n v="530.2116"/>
        <n v="2035.854"/>
        <n v="361.4592"/>
        <n v="953.4510000000001"/>
        <n v="685.3069999999999"/>
        <n v="584.0459999999999"/>
        <n v="530.145"/>
        <n v="3721.52"/>
        <n v="665.5168"/>
        <n v="229.3564"/>
        <n v="800.5812"/>
        <n v="122.968"/>
        <n v="1363.4544"/>
        <n v="912.0035999999999"/>
        <n v="112.4496"/>
        <n v="1287.6084"/>
        <n v="3602.7264"/>
        <n v="1538.4006"/>
        <n v="82.54679999999999"/>
        <n v="1417.824"/>
        <n v="213.709"/>
        <n v="800.337"/>
        <n v="333.0492"/>
        <n v="514.2995999999999"/>
        <n v="2299.5984"/>
        <n v="2013.7872"/>
        <n v="1228.4895"/>
        <n v="77.022"/>
        <n v="2560.0"/>
        <n v="262.515"/>
        <n v="158.5075"/>
        <n v="2205.024"/>
        <n v="1538.942"/>
        <n v="909.832"/>
        <n v="194.1786"/>
        <n v="2566.404"/>
        <n v="786.1904000000001"/>
        <n v="1125.896"/>
        <n v="1715.0595"/>
        <n v="887.3040000000001"/>
        <n v="800.7288"/>
        <n v="2859.2928"/>
        <n v="570.7842"/>
        <n v="2481.5216"/>
        <n v="2358.1584"/>
        <n v="445.104"/>
        <n v="1371.5504"/>
        <n v="673.875"/>
        <n v="223.8728"/>
        <n v="574.107"/>
        <n v="529.8858"/>
        <n v="929.1632000000001"/>
        <n v="1071.904"/>
        <n v="763.9775999999999"/>
        <n v="712.5974999999999"/>
        <n v="2013.5178"/>
        <n v="1438.8352"/>
        <n v="213.5588"/>
        <n v="1925.8533"/>
        <n v="1146.6272"/>
        <n v="64.8784"/>
        <n v="36.225"/>
        <n v="1537.404"/>
        <n v="1548.9465"/>
        <n v="1969.956"/>
        <n v="1659.9756"/>
        <n v="1280.115"/>
        <n v="150.7902"/>
        <n v="812.7574"/>
        <n v="1005.3216"/>
        <n v="590.841"/>
        <n v="1040.2404"/>
        <n v="2182.4464"/>
        <n v="105.4728"/>
        <n v="343.6694"/>
        <n v="103.9311"/>
        <n v="900.592"/>
        <n v="1505.2576"/>
        <n v="926.4010000000001"/>
        <n v="242.039"/>
        <n v="1627.4391"/>
        <n v="138.4229"/>
        <n v="1774.344"/>
        <n v="1477.5"/>
        <n v="615.7404"/>
        <n v="2774.6132"/>
        <n v="450.5239999999999"/>
        <n v="2549.484"/>
        <n v="1359.5925"/>
        <n v="1373.7651"/>
        <n v="502.6212"/>
        <n v="1861.988"/>
        <n v="1904.544"/>
        <n v="273.5226"/>
        <n v="95.40820000000001"/>
        <n v="700.5544000000001"/>
        <n v="257.2401"/>
        <n v="2460.3708"/>
        <n v="142.5252"/>
        <n v="287.388"/>
        <n v="2760.544"/>
        <n v="54.4896"/>
        <n v="1448.752"/>
        <n v="469.0008"/>
        <n v="1741.35"/>
        <n v="1482.1808"/>
        <n v="634.1784"/>
        <n v="3034.2824"/>
        <n v="1867.9206"/>
        <n v="2839.6248"/>
        <n v="1602.7068"/>
        <n v="2281.14"/>
        <n v="1451.6961"/>
        <n v="1792.1181"/>
        <n v="954.765"/>
        <n v="1142.4972"/>
        <n v="396.2303999999999"/>
        <n v="3019.2288"/>
        <n v="342.9225"/>
        <n v="2100.7728"/>
        <n v="523.776"/>
        <n v="372.0299"/>
        <n v="1311.4192"/>
        <n v="2487.380999999999"/>
        <n v="373.6656"/>
        <n v="192.885"/>
        <n v="1171.2978"/>
        <n v="255.888"/>
        <n v="377.1098"/>
        <n v="2585.8644"/>
        <n v="2367.15"/>
        <n v="570.52"/>
        <n v="969.6648000000001"/>
        <n v="848.8244"/>
        <n v="487.188"/>
        <n v="896.0400000000002"/>
        <n v="46.2168"/>
        <n v="586.7171999999999"/>
        <n v="2033.9406"/>
        <n v="2576.2302"/>
        <n v="736.668"/>
        <n v="1022.2128"/>
        <n v="547.7472"/>
        <n v="813.0472"/>
        <n v="48.1015"/>
        <n v="2906.568"/>
        <n v="898.8216000000001"/>
        <n v="311.4328"/>
        <n v="1005.3944"/>
        <n v="1512.2268"/>
        <n v="1176.4536"/>
        <n v="291.5822"/>
        <n v="513.8136"/>
        <n v="359.504"/>
        <n v="1392.2716"/>
        <n v="577.8234"/>
        <n v="103.8609"/>
        <n v="457.737"/>
        <n v="758.3812"/>
        <n v="127.2171"/>
        <n v="2110.1256"/>
        <n v="449.0395"/>
        <n v="384.1104"/>
        <n v="372.285"/>
        <n v="241.034"/>
        <n v="1832.379"/>
        <n v="1813.0716"/>
        <n v="538.5634"/>
        <n v="2163.7056"/>
        <n v="794.457"/>
        <n v="888.0444"/>
        <n v="1169.6238"/>
        <n v="269.8719"/>
        <n v="925.1896"/>
        <n v="1685.1573"/>
        <n v="660.114"/>
        <n v="726.8000000000001"/>
        <n v="1272.592"/>
        <n v="542.571"/>
        <n v="411.7149000000001"/>
        <n v="229.023"/>
        <n v="2234.7188"/>
        <n v="1138.83"/>
        <n v="1677.4904"/>
        <n v="599.5835999999999"/>
        <n v="101.3886"/>
        <n v="3316.16"/>
        <n v="125.8888"/>
        <n v="1023.33"/>
        <n v="1984.7356"/>
        <n v="713.4"/>
        <n v="1249.5006"/>
        <n v="340.0626"/>
        <n v="1171.2288"/>
        <n v="728.1204"/>
        <n v="2107.4004"/>
        <n v="1818.4914"/>
        <n v="1283.2404"/>
        <n v="323.561"/>
        <n v="339.4245999999999"/>
        <n v="172.7667"/>
        <n v="1974.2418"/>
        <n v="971.392"/>
        <n v="519.1533"/>
        <n v="953.5500000000001"/>
        <n v="165.8447"/>
        <n v="297.2892"/>
        <n v="1523.124"/>
        <n v="730.1916"/>
        <n v="1657.5456"/>
        <n v="3228.876"/>
        <n v="1426.698"/>
        <n v="1450.89"/>
        <n v="360.8556"/>
        <n v="1972.92"/>
        <n v="86.2854"/>
        <n v="2748.2224"/>
        <n v="272.6218"/>
        <n v="426.1224"/>
        <n v="799.1334"/>
        <n v="2026.1829"/>
        <n v="1395.6948"/>
        <n v="1583.0316"/>
        <n v="2801.768"/>
        <n v="1857.2176"/>
        <n v="3745.8048"/>
        <n v="1776.5286"/>
        <n v="1905.1725"/>
        <n v="1462.003"/>
        <n v="113.3358"/>
        <n v="90.4798"/>
        <n v="325.5442"/>
        <n v="535.3502"/>
        <n v="678.608"/>
        <n v="1352.076"/>
        <n v="347.8200000000001"/>
        <n v="81.61919999999999"/>
        <n v="1536.744"/>
        <n v="1846.08"/>
        <n v="541.6673999999999"/>
        <n v="2467.4496"/>
        <n v="419.4648"/>
        <n v="891.872"/>
        <n v="1740.628"/>
        <n v="714.4176"/>
        <n v="3293.5448"/>
        <n v="529.749"/>
        <n v="2728.2024"/>
        <n v="333.8128"/>
        <n v="312.0805"/>
        <n v="1032.0813"/>
        <n v="683.001"/>
        <n v="2974.644"/>
        <n v="818.425"/>
        <n v="435.342"/>
        <n v="871.3969999999999"/>
        <n v="344.5368"/>
        <n v="502.5132"/>
        <n v="515.9325"/>
        <n v="2101.0626"/>
        <n v="359.1965"/>
        <n v="857.1"/>
        <n v="1112.9536"/>
        <n v="413.5335"/>
        <n v="2010.6432"/>
        <n v="444.6143999999999"/>
        <n v="1533.824"/>
        <n v="1081.0134"/>
        <n v="618.6936"/>
        <n v="377.28"/>
        <n v="1630.3392"/>
        <n v="229.3109"/>
        <n v="189.216"/>
        <n v="692.3883999999999"/>
        <n v="1884.54"/>
        <n v="906.5033999999999"/>
        <n v="716.1336"/>
        <n v="137.697"/>
        <n v="1345.6368"/>
        <n v="148.4916"/>
        <n v="2936.0144"/>
        <n v="328.02"/>
        <n v="944.4709999999999"/>
        <n v="126.5916"/>
        <n v="1579.7805"/>
        <n v="682.556"/>
        <n v="1877.6688"/>
        <n v="1289.61"/>
        <n v="1631.2854"/>
        <n v="392.0272000000001"/>
        <n v="576.973"/>
        <n v="953.4876"/>
        <n v="1136.7584"/>
        <n v="468.7832"/>
        <n v="385.6788"/>
        <n v="1084.7936"/>
        <n v="1616.8104"/>
        <n v="753.5039999999999"/>
        <n v="184.2291"/>
        <n v="2801.19"/>
        <n v="1587.4998"/>
        <n v="2465.9856"/>
        <n v="189.244"/>
        <n v="1898.2482"/>
        <n v="860.3195999999999"/>
        <n v="1220.022"/>
        <n v="1261.638"/>
        <n v="3332.0888"/>
        <n v="502.107"/>
        <n v="269.0166"/>
        <n v="1823.1948"/>
        <n v="905.85"/>
        <n v="2019.6945"/>
        <n v="980.3544"/>
        <n v="136.0996"/>
        <n v="641.9168999999999"/>
        <n v="248.1783"/>
        <n v="230.1252"/>
        <n v="169.728"/>
        <n v="37.328"/>
        <n v="2474.208"/>
        <n v="1065.4896"/>
        <n v="706.7787999999999"/>
        <n v="3393.88"/>
        <n v="878.5062"/>
        <n v="958.9536"/>
        <n v="287.3962"/>
        <n v="487.8535"/>
        <n v="129.7248"/>
        <n v="1407.6018"/>
        <n v="349.2225"/>
        <n v="1243.1224"/>
        <n v="661.4708"/>
        <n v="1081.04"/>
        <n v="1023.264"/>
        <n v="77.29320000000001"/>
        <n v="1302.3672"/>
        <n v="2677.062"/>
        <n v="2434.0672"/>
        <n v="2733.2268"/>
        <n v="361.162"/>
        <n v="1758.294"/>
        <n v="605.501"/>
        <n v="362.3235"/>
        <n v="1455.1326"/>
        <n v="2320.2784"/>
        <n v="324.03"/>
        <n v="1202.4012"/>
        <n v="863.6026"/>
        <n v="167.76"/>
        <n v="579.2495"/>
        <n v="1578.978"/>
        <n v="758.0366"/>
        <n v="140.72"/>
        <n v="1176.945"/>
        <n v="229.614"/>
        <n v="2103.1764"/>
        <n v="1801.419"/>
        <n v="221.61"/>
        <n v="727.2865999999999"/>
        <n v="1758.4812"/>
        <n v="84.5272"/>
        <n v="2155.272"/>
        <n v="104.6199"/>
        <n v="384.4665"/>
        <n v="1398.712"/>
        <n v="1250.8044"/>
        <n v="104.227"/>
        <n v="1340.0002"/>
        <n v="299.4939"/>
        <n v="226.2254"/>
        <n v="902.2538"/>
        <n v="390.9598"/>
        <n v="2280.3669"/>
        <n v="2291.73"/>
        <n v="1155.2436"/>
        <n v="511.35"/>
        <n v="125.1588"/>
        <n v="1523.064"/>
        <n v="1423.7184"/>
        <n v="642.905"/>
        <n v="174.4044"/>
        <n v="1939.2012"/>
        <n v="2249.4912"/>
        <n v="456.1439999999999"/>
        <n v="57.3896"/>
        <n v="781.616"/>
        <n v="1348.215"/>
        <n v="607.8672"/>
        <n v="314.8232"/>
        <n v="1688.3248"/>
        <n v="398.2394"/>
        <n v="587.1508"/>
        <n v="705.5856"/>
        <n v="768.4638"/>
        <n v="173.5488"/>
        <n v="308.79"/>
        <n v="435.0138"/>
        <n v="646.9989999999999"/>
        <n v="1207.7604"/>
        <n v="1469.8719"/>
        <n v="654.3621999999999"/>
        <n v="583.17"/>
        <n v="305.73"/>
        <n v="1352.4272"/>
        <n v="1501.3362"/>
        <n v="2645.6748"/>
        <n v="1142.253"/>
        <n v="86.621"/>
        <n v="3110.9864"/>
        <n v="637.056"/>
        <n v="853.5452"/>
        <n v="844.0137000000001"/>
        <n v="582.8841"/>
        <n v="561.3344"/>
        <n v="313.99"/>
        <n v="2280.0664"/>
        <n v="196.6734"/>
        <n v="719.272"/>
        <n v="649.89"/>
        <n v="454.0164"/>
        <n v="1367.1368"/>
        <n v="581.5835999999999"/>
        <n v="1253.0012"/>
        <n v="1017.7704"/>
        <n v="1666.95"/>
        <n v="188.7896"/>
        <n v="2797.8165"/>
        <n v="1544.9434"/>
        <n v="1746.96"/>
        <n v="1321.5336"/>
        <n v="60.3922"/>
        <n v="990.6336"/>
        <n v="813.4689"/>
        <n v="825.0264"/>
        <n v="103.5648"/>
        <n v="2976.604"/>
        <n v="638.8844"/>
        <n v="1383.5664"/>
        <n v="3094.2208"/>
        <n v="614.5108"/>
        <n v="617.6655"/>
        <n v="705.9336000000001"/>
        <n v="540.4208"/>
        <n v="1654.7328"/>
        <n v="19.8716"/>
        <n v="288.1452"/>
        <n v="238.9716"/>
        <n v="217.2606"/>
        <n v="837.4211999999999"/>
        <n v="2439.2984"/>
        <n v="111.1434"/>
        <n v="2083.8664"/>
        <n v="1802.112"/>
        <n v="1701.7506"/>
        <n v="1554.5838"/>
        <n v="53.818"/>
        <n v="2671.74"/>
        <n v="497.1642"/>
        <n v="605.76"/>
        <n v="3502.9688"/>
        <n v="271.1792"/>
        <n v="263.0463"/>
        <n v="52.1508"/>
        <n v="843.0236"/>
        <n v="223.516"/>
        <n v="1124.3964"/>
        <n v="1618.6016"/>
        <n v="1759.434"/>
        <n v="2190.132"/>
        <n v="1892.7168"/>
        <n v="178.514"/>
        <n v="152.0343"/>
        <n v="2282.2626"/>
        <n v="1990.035"/>
        <n v="1366.898"/>
        <n v="1885.5162"/>
        <n v="571.3318"/>
        <n v="240.4482"/>
        <n v="502.53"/>
        <n v="905.1655999999999"/>
        <n v="364.08"/>
        <n v="2925.7312"/>
        <n v="111.1636"/>
        <n v="97.00019999999999"/>
        <n v="1492.9516"/>
        <n v="1136.0936"/>
        <n v="727.818"/>
        <n v="413.073"/>
        <n v="922.9692"/>
        <n v="336.4578"/>
        <n v="2798.4132"/>
        <n v="1303.3905"/>
        <n v="1113.882"/>
        <n v="2700.3312"/>
        <n v="130.932"/>
        <n v="2483.28"/>
        <n v="514.3424"/>
        <n v="973.0279999999999"/>
        <n v="1347.7384"/>
        <n v="1624.4892"/>
        <n v="428.897"/>
        <n v="303.8114"/>
        <n v="3237.0576"/>
        <n v="2243.3928"/>
        <n v="72.79960000000001"/>
        <n v="1744.8368"/>
        <n v="883.7166000000001"/>
        <n v="1629.7616"/>
        <n v="1616.2152"/>
        <n v="24.13"/>
        <n v="510.2202"/>
        <n v="529.677"/>
        <n v="102.172"/>
        <n v="2409.8216"/>
        <n v="1810.8324"/>
        <n v="50.048"/>
        <n v="1276.6416"/>
        <n v="1418.3784"/>
        <n v="2031.7928"/>
        <n v="2407.0584"/>
        <n v="1058.16"/>
        <n v="380.8458000000001"/>
        <n v="865.0363"/>
        <n v="649.605"/>
        <n v="1748.5209"/>
        <n v="609.4584"/>
        <n v="2922.2952"/>
        <n v="545.6808"/>
        <n v="99.26920000000001"/>
        <n v="1025.85"/>
        <n v="1140.456"/>
        <n v="508.8864"/>
        <n v="1181.7432"/>
        <n v="1566.5664"/>
        <n v="568.6148"/>
        <n v="1208.2028"/>
        <n v="493.6428"/>
        <n v="2065.5936"/>
        <n v="199.7961"/>
        <n v="880.6616"/>
        <n v="93.8232"/>
        <n v="3539.8656"/>
        <n v="1595.0952"/>
        <n v="1815.754"/>
        <n v="1308.5928"/>
        <n v="782.1600000000001"/>
        <n v="1876.3152"/>
        <n v="982.2288"/>
        <n v="517.8965"/>
        <n v="198.7782"/>
        <n v="1814.9832"/>
        <n v="1278.4896"/>
        <n v="339.2466"/>
        <n v="1343.0316"/>
        <n v="361.4958"/>
        <n v="318.3076"/>
        <n v="751.2726"/>
        <n v="615.083"/>
        <n v="153.1115"/>
        <n v="1123.434"/>
        <n v="354.564"/>
        <n v="553.6864"/>
        <n v="1078.8174"/>
        <n v="790.7659"/>
        <n v="2462.34"/>
        <n v="940.69"/>
        <n v="1347.456"/>
        <n v="763.1572"/>
        <n v="285.8394"/>
        <n v="2324.556"/>
        <n v="1232.952"/>
        <n v="341.003"/>
        <n v="1737.9912"/>
        <n v="1765.176"/>
        <n v="127.794"/>
        <n v="491.4698999999999"/>
        <n v="133.339"/>
        <n v="487.746"/>
        <n v="2145.7485"/>
        <n v="1575.0724"/>
        <n v="1635.2616"/>
        <n v="236.7372"/>
        <n v="488.7168"/>
        <n v="2315.852"/>
        <n v="1267.9744"/>
        <n v="981.9864"/>
        <n v="442.6149"/>
        <n v="989.9368000000001"/>
        <n v="551.259"/>
        <n v="43.1442"/>
        <n v="1210.8714"/>
        <n v="2943.5296"/>
        <n v="1058.448"/>
        <n v="1695.3075"/>
        <n v="2141.85"/>
        <n v="1287.36"/>
        <n v="328.7524"/>
        <n v="1958.144"/>
        <n v="39.974"/>
        <n v="654.3656"/>
        <n v="3032.656"/>
        <n v="166.8249"/>
        <n v="465.832"/>
        <n v="188.0424"/>
        <n v="614.0742"/>
        <n v="1664.811"/>
        <n v="1657.0092"/>
        <n v="127.296"/>
        <n v="1720.7438"/>
        <n v="1503.1768"/>
        <n v="102.3752"/>
        <n v="791.8847999999999"/>
        <n v="2319.4512"/>
        <n v="1296.261"/>
        <n v="910.2636"/>
        <n v="794.5092"/>
        <n v="2458.46"/>
        <n v="749.0304"/>
        <n v="2224.2816"/>
        <n v="774.5759999999999"/>
        <n v="34.1784"/>
        <n v="2396.0799"/>
        <n v="1624.443"/>
        <n v="910.3643999999999"/>
        <n v="537.3897"/>
        <n v="758.24"/>
        <n v="773.0304"/>
        <n v="1558.9272"/>
        <n v="948.6935999999998"/>
        <n v="96.4592"/>
        <n v="2871.368"/>
        <n v="483.9464"/>
        <n v="2916.42"/>
        <n v="1146.8154"/>
        <n v="2819.0064"/>
        <n v="2650.292"/>
        <n v="2235.4788"/>
        <n v="459.2884"/>
        <n v="464.4255000000001"/>
        <n v="562.3589999999999"/>
        <n v="725.3442"/>
        <n v="1894.08"/>
        <n v="650.916"/>
        <n v="143.2404"/>
        <n v="1093.2938"/>
        <n v="1487.4636"/>
        <n v="64.1256"/>
        <n v="383.002"/>
        <n v="3339.8264"/>
        <n v="122.1327"/>
        <n v="571.6392000000001"/>
        <n v="625.4658"/>
        <n v="838.1228"/>
        <n v="1061.91"/>
        <n v="146.5792"/>
        <n v="2350.4888"/>
        <n v="128.9568"/>
        <n v="2282.9664"/>
        <n v="1956.0321"/>
        <n v="93.654"/>
        <n v="319.0784"/>
        <n v="1549.9155"/>
        <n v="1307.3346"/>
        <n v="2829.7228"/>
        <n v="232.4232"/>
        <n v="2084.3328"/>
        <n v="984.37"/>
        <n v="418.1584"/>
        <n v="38.0038"/>
        <n v="1046.5488"/>
        <n v="1356.885"/>
        <n v="502.7524"/>
        <n v="793.3869000000001"/>
        <n v="2075.913"/>
        <n v="2513.8984"/>
        <n v="895.5342"/>
        <n v="1443.2418"/>
        <n v="762.0029999999999"/>
        <n v="223.592"/>
        <n v="846.7488"/>
        <n v="757.1676000000001"/>
        <n v="709.1270999999999"/>
        <n v="810.0971999999999"/>
        <n v="942.2280000000001"/>
        <n v="1099.76"/>
        <n v="47.6212"/>
        <n v="1505.1168"/>
        <n v="855.9831"/>
        <n v="1734.18"/>
        <n v="1662.5312"/>
        <n v="1184.89"/>
        <n v="559.7995"/>
        <n v="630.1866"/>
        <n v="355.2448"/>
        <n v="2373.462"/>
        <n v="579.5884000000001"/>
        <n v="626.3712"/>
        <n v="715.3004999999999"/>
        <n v="134.9568"/>
        <n v="994.4820000000001"/>
        <n v="1301.8758"/>
        <n v="574.883"/>
        <n v="2139.3312"/>
        <n v="274.4523"/>
        <n v="1706.43"/>
        <n v="599.471"/>
        <n v="1070.762"/>
        <n v="591.7031999999999"/>
        <n v="2504.067"/>
        <n v="270.5164"/>
        <n v="1128.732"/>
        <n v="1119.4092"/>
        <n v="259.3763"/>
        <n v="729.39"/>
        <n v="591.3072"/>
        <n v="340.2"/>
        <n v="2779.5932"/>
        <n v="548.5224000000001"/>
        <n v="1034.7036"/>
        <n v="1532.3904"/>
        <n v="1648.668"/>
        <n v="786.0314"/>
        <n v="887.8632"/>
        <n v="2935.8252"/>
        <n v="1882.1952"/>
        <n v="1120.4751"/>
        <n v="493.0596"/>
        <n v="637.3739999999999"/>
        <n v="163.5744"/>
        <n v="1051.736"/>
        <n v="3242.1668"/>
        <n v="322.9899"/>
        <n v="51.1384"/>
        <n v="817.7943"/>
        <n v="1313.1166"/>
        <n v="509.7591"/>
        <n v="78.5868"/>
        <n v="889.83"/>
        <n v="366.858"/>
        <n v="565.9089"/>
        <n v="64.7995"/>
        <n v="1264.335"/>
        <n v="346.484"/>
        <n v="1564.0116"/>
        <n v="592.5074000000001"/>
        <n v="1510.719"/>
        <n v="1106.3094"/>
        <n v="700.4052"/>
        <n v="320.892"/>
        <n v="2704.47"/>
        <n v="506.709"/>
        <n v="595.41"/>
        <n v="953.3868"/>
        <n v="2317.6384"/>
        <n v="88.81479999999999"/>
        <n v="316.8936"/>
        <n v="545.4824"/>
        <n v="757.39"/>
        <n v="152.2801"/>
        <n v="1755.5384"/>
        <n v="2155.2228"/>
        <n v="905.23"/>
        <n v="274.0311"/>
        <n v="2391.4527"/>
        <n v="1014.2588"/>
        <n v="2694.3045"/>
        <n v="170.4405"/>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Z2001" sheet="Sales Analysis Table 1"/>
  </cacheSource>
  <cacheFields>
    <cacheField name="Sales_ID" numFmtId="0">
      <sharedItems>
        <s v="SALE0"/>
        <s v="SALE1"/>
        <s v="SALE2"/>
        <s v="SALE3"/>
        <s v="SALE4"/>
        <s v="SALE5"/>
        <s v="SALE6"/>
        <s v="SALE7"/>
        <s v="SALE8"/>
        <s v="SALE9"/>
        <s v="SALE10"/>
        <s v="SALE11"/>
        <s v="SALE12"/>
        <s v="SALE13"/>
        <s v="SALE14"/>
        <s v="SALE15"/>
        <s v="SALE16"/>
        <s v="SALE17"/>
        <s v="SALE18"/>
        <s v="SALE19"/>
        <s v="SALE20"/>
        <s v="SALE21"/>
        <s v="SALE22"/>
        <s v="SALE23"/>
        <s v="SALE24"/>
        <s v="SALE25"/>
        <s v="SALE26"/>
        <s v="SALE27"/>
        <s v="SALE28"/>
        <s v="SALE29"/>
        <s v="SALE30"/>
        <s v="SALE31"/>
        <s v="SALE32"/>
        <s v="SALE33"/>
        <s v="SALE34"/>
        <s v="SALE35"/>
        <s v="SALE36"/>
        <s v="SALE37"/>
        <s v="SALE38"/>
        <s v="SALE39"/>
        <s v="SALE40"/>
        <s v="SALE41"/>
        <s v="SALE42"/>
        <s v="SALE43"/>
        <s v="SALE44"/>
        <s v="SALE45"/>
        <s v="SALE46"/>
        <s v="SALE47"/>
        <s v="SALE48"/>
        <s v="SALE49"/>
        <s v="SALE50"/>
        <s v="SALE51"/>
        <s v="SALE52"/>
        <s v="SALE53"/>
        <s v="SALE54"/>
        <s v="SALE55"/>
        <s v="SALE56"/>
        <s v="SALE57"/>
        <s v="SALE58"/>
        <s v="SALE59"/>
        <s v="SALE60"/>
        <s v="SALE61"/>
        <s v="SALE62"/>
        <s v="SALE63"/>
        <s v="SALE64"/>
        <s v="SALE65"/>
        <s v="SALE66"/>
        <s v="SALE67"/>
        <s v="SALE68"/>
        <s v="SALE69"/>
        <s v="SALE70"/>
        <s v="SALE71"/>
        <s v="SALE72"/>
        <s v="SALE73"/>
        <s v="SALE74"/>
        <s v="SALE75"/>
        <s v="SALE76"/>
        <s v="SALE77"/>
        <s v="SALE78"/>
        <s v="SALE79"/>
        <s v="SALE80"/>
        <s v="SALE81"/>
        <s v="SALE82"/>
        <s v="SALE83"/>
        <s v="SALE84"/>
        <s v="SALE85"/>
        <s v="SALE86"/>
        <s v="SALE87"/>
        <s v="SALE88"/>
        <s v="SALE89"/>
        <s v="SALE90"/>
        <s v="SALE91"/>
        <s v="SALE92"/>
        <s v="SALE93"/>
        <s v="SALE94"/>
        <s v="SALE95"/>
        <s v="SALE96"/>
        <s v="SALE97"/>
        <s v="SALE98"/>
        <s v="SALE99"/>
        <s v="SALE100"/>
        <s v="SALE101"/>
        <s v="SALE102"/>
        <s v="SALE103"/>
        <s v="SALE104"/>
        <s v="SALE105"/>
        <s v="SALE106"/>
        <s v="SALE107"/>
        <s v="SALE108"/>
        <s v="SALE109"/>
        <s v="SALE110"/>
        <s v="SALE111"/>
        <s v="SALE112"/>
        <s v="SALE113"/>
        <s v="SALE114"/>
        <s v="SALE115"/>
        <s v="SALE116"/>
        <s v="SALE117"/>
        <s v="SALE118"/>
        <s v="SALE119"/>
        <s v="SALE120"/>
        <s v="SALE121"/>
        <s v="SALE122"/>
        <s v="SALE123"/>
        <s v="SALE124"/>
        <s v="SALE125"/>
        <s v="SALE126"/>
        <s v="SALE127"/>
        <s v="SALE128"/>
        <s v="SALE129"/>
        <s v="SALE130"/>
        <s v="SALE131"/>
        <s v="SALE132"/>
        <s v="SALE133"/>
        <s v="SALE134"/>
        <s v="SALE135"/>
        <s v="SALE136"/>
        <s v="SALE137"/>
        <s v="SALE138"/>
        <s v="SALE139"/>
        <s v="SALE140"/>
        <s v="SALE141"/>
        <s v="SALE142"/>
        <s v="SALE143"/>
        <s v="SALE144"/>
        <s v="SALE145"/>
        <s v="SALE146"/>
        <s v="SALE147"/>
        <s v="SALE148"/>
        <s v="SALE149"/>
        <s v="SALE150"/>
        <s v="SALE151"/>
        <s v="SALE152"/>
        <s v="SALE153"/>
        <s v="SALE154"/>
        <s v="SALE155"/>
        <s v="SALE156"/>
        <s v="SALE157"/>
        <s v="SALE158"/>
        <s v="SALE159"/>
        <s v="SALE160"/>
        <s v="SALE161"/>
        <s v="SALE162"/>
        <s v="SALE163"/>
        <s v="SALE164"/>
        <s v="SALE165"/>
        <s v="SALE166"/>
        <s v="SALE167"/>
        <s v="SALE168"/>
        <s v="SALE169"/>
        <s v="SALE170"/>
        <s v="SALE171"/>
        <s v="SALE172"/>
        <s v="SALE173"/>
        <s v="SALE174"/>
        <s v="SALE175"/>
        <s v="SALE176"/>
        <s v="SALE177"/>
        <s v="SALE178"/>
        <s v="SALE179"/>
        <s v="SALE180"/>
        <s v="SALE181"/>
        <s v="SALE182"/>
        <s v="SALE183"/>
        <s v="SALE184"/>
        <s v="SALE185"/>
        <s v="SALE186"/>
        <s v="SALE187"/>
        <s v="SALE188"/>
        <s v="SALE189"/>
        <s v="SALE190"/>
        <s v="SALE191"/>
        <s v="SALE192"/>
        <s v="SALE193"/>
        <s v="SALE194"/>
        <s v="SALE195"/>
        <s v="SALE196"/>
        <s v="SALE197"/>
        <s v="SALE198"/>
        <s v="SALE199"/>
        <s v="SALE200"/>
        <s v="SALE201"/>
        <s v="SALE202"/>
        <s v="SALE203"/>
        <s v="SALE204"/>
        <s v="SALE205"/>
        <s v="SALE206"/>
        <s v="SALE207"/>
        <s v="SALE208"/>
        <s v="SALE209"/>
        <s v="SALE210"/>
        <s v="SALE211"/>
        <s v="SALE212"/>
        <s v="SALE213"/>
        <s v="SALE214"/>
        <s v="SALE215"/>
        <s v="SALE216"/>
        <s v="SALE217"/>
        <s v="SALE218"/>
        <s v="SALE219"/>
        <s v="SALE220"/>
        <s v="SALE221"/>
        <s v="SALE222"/>
        <s v="SALE223"/>
        <s v="SALE224"/>
        <s v="SALE225"/>
        <s v="SALE226"/>
        <s v="SALE227"/>
        <s v="SALE228"/>
        <s v="SALE229"/>
        <s v="SALE230"/>
        <s v="SALE231"/>
        <s v="SALE232"/>
        <s v="SALE233"/>
        <s v="SALE234"/>
        <s v="SALE235"/>
        <s v="SALE236"/>
        <s v="SALE237"/>
        <s v="SALE238"/>
        <s v="SALE239"/>
        <s v="SALE240"/>
        <s v="SALE241"/>
        <s v="SALE242"/>
        <s v="SALE243"/>
        <s v="SALE244"/>
        <s v="SALE245"/>
        <s v="SALE246"/>
        <s v="SALE247"/>
        <s v="SALE248"/>
        <s v="SALE249"/>
        <s v="SALE250"/>
        <s v="SALE251"/>
        <s v="SALE252"/>
        <s v="SALE253"/>
        <s v="SALE254"/>
        <s v="SALE255"/>
        <s v="SALE256"/>
        <s v="SALE257"/>
        <s v="SALE258"/>
        <s v="SALE259"/>
        <s v="SALE260"/>
        <s v="SALE261"/>
        <s v="SALE262"/>
        <s v="SALE263"/>
        <s v="SALE264"/>
        <s v="SALE265"/>
        <s v="SALE266"/>
        <s v="SALE267"/>
        <s v="SALE268"/>
        <s v="SALE269"/>
        <s v="SALE270"/>
        <s v="SALE271"/>
        <s v="SALE272"/>
        <s v="SALE273"/>
        <s v="SALE274"/>
        <s v="SALE275"/>
        <s v="SALE276"/>
        <s v="SALE277"/>
        <s v="SALE278"/>
        <s v="SALE279"/>
        <s v="SALE280"/>
        <s v="SALE281"/>
        <s v="SALE282"/>
        <s v="SALE283"/>
        <s v="SALE284"/>
        <s v="SALE285"/>
        <s v="SALE286"/>
        <s v="SALE287"/>
        <s v="SALE288"/>
        <s v="SALE289"/>
        <s v="SALE290"/>
        <s v="SALE291"/>
        <s v="SALE292"/>
        <s v="SALE293"/>
        <s v="SALE294"/>
        <s v="SALE295"/>
        <s v="SALE296"/>
        <s v="SALE297"/>
        <s v="SALE298"/>
        <s v="SALE299"/>
        <s v="SALE300"/>
        <s v="SALE301"/>
        <s v="SALE302"/>
        <s v="SALE303"/>
        <s v="SALE304"/>
        <s v="SALE305"/>
        <s v="SALE306"/>
        <s v="SALE307"/>
        <s v="SALE308"/>
        <s v="SALE309"/>
        <s v="SALE310"/>
        <s v="SALE311"/>
        <s v="SALE312"/>
        <s v="SALE313"/>
        <s v="SALE314"/>
        <s v="SALE315"/>
        <s v="SALE316"/>
        <s v="SALE317"/>
        <s v="SALE318"/>
        <s v="SALE319"/>
        <s v="SALE320"/>
        <s v="SALE321"/>
        <s v="SALE322"/>
        <s v="SALE323"/>
        <s v="SALE324"/>
        <s v="SALE325"/>
        <s v="SALE326"/>
        <s v="SALE327"/>
        <s v="SALE328"/>
        <s v="SALE329"/>
        <s v="SALE330"/>
        <s v="SALE331"/>
        <s v="SALE332"/>
        <s v="SALE333"/>
        <s v="SALE334"/>
        <s v="SALE335"/>
        <s v="SALE336"/>
        <s v="SALE337"/>
        <s v="SALE338"/>
        <s v="SALE339"/>
        <s v="SALE340"/>
        <s v="SALE341"/>
        <s v="SALE342"/>
        <s v="SALE343"/>
        <s v="SALE344"/>
        <s v="SALE345"/>
        <s v="SALE346"/>
        <s v="SALE347"/>
        <s v="SALE348"/>
        <s v="SALE349"/>
        <s v="SALE350"/>
        <s v="SALE351"/>
        <s v="SALE352"/>
        <s v="SALE353"/>
        <s v="SALE354"/>
        <s v="SALE355"/>
        <s v="SALE356"/>
        <s v="SALE357"/>
        <s v="SALE358"/>
        <s v="SALE359"/>
        <s v="SALE360"/>
        <s v="SALE361"/>
        <s v="SALE362"/>
        <s v="SALE363"/>
        <s v="SALE364"/>
        <s v="SALE365"/>
        <s v="SALE366"/>
        <s v="SALE367"/>
        <s v="SALE368"/>
        <s v="SALE369"/>
        <s v="SALE370"/>
        <s v="SALE371"/>
        <s v="SALE372"/>
        <s v="SALE373"/>
        <s v="SALE374"/>
        <s v="SALE375"/>
        <s v="SALE376"/>
        <s v="SALE377"/>
        <s v="SALE378"/>
        <s v="SALE379"/>
        <s v="SALE380"/>
        <s v="SALE381"/>
        <s v="SALE382"/>
        <s v="SALE383"/>
        <s v="SALE384"/>
        <s v="SALE385"/>
        <s v="SALE386"/>
        <s v="SALE387"/>
        <s v="SALE388"/>
        <s v="SALE389"/>
        <s v="SALE390"/>
        <s v="SALE391"/>
        <s v="SALE392"/>
        <s v="SALE393"/>
        <s v="SALE394"/>
        <s v="SALE395"/>
        <s v="SALE396"/>
        <s v="SALE397"/>
        <s v="SALE398"/>
        <s v="SALE399"/>
        <s v="SALE400"/>
        <s v="SALE401"/>
        <s v="SALE402"/>
        <s v="SALE403"/>
        <s v="SALE404"/>
        <s v="SALE405"/>
        <s v="SALE406"/>
        <s v="SALE407"/>
        <s v="SALE408"/>
        <s v="SALE409"/>
        <s v="SALE410"/>
        <s v="SALE411"/>
        <s v="SALE412"/>
        <s v="SALE413"/>
        <s v="SALE414"/>
        <s v="SALE415"/>
        <s v="SALE416"/>
        <s v="SALE417"/>
        <s v="SALE418"/>
        <s v="SALE419"/>
        <s v="SALE420"/>
        <s v="SALE421"/>
        <s v="SALE422"/>
        <s v="SALE423"/>
        <s v="SALE424"/>
        <s v="SALE425"/>
        <s v="SALE426"/>
        <s v="SALE427"/>
        <s v="SALE428"/>
        <s v="SALE429"/>
        <s v="SALE430"/>
        <s v="SALE431"/>
        <s v="SALE432"/>
        <s v="SALE433"/>
        <s v="SALE434"/>
        <s v="SALE435"/>
        <s v="SALE436"/>
        <s v="SALE437"/>
        <s v="SALE438"/>
        <s v="SALE439"/>
        <s v="SALE440"/>
        <s v="SALE441"/>
        <s v="SALE442"/>
        <s v="SALE443"/>
        <s v="SALE444"/>
        <s v="SALE445"/>
        <s v="SALE446"/>
        <s v="SALE447"/>
        <s v="SALE448"/>
        <s v="SALE449"/>
        <s v="SALE450"/>
        <s v="SALE451"/>
        <s v="SALE452"/>
        <s v="SALE453"/>
        <s v="SALE454"/>
        <s v="SALE455"/>
        <s v="SALE456"/>
        <s v="SALE457"/>
        <s v="SALE458"/>
        <s v="SALE459"/>
        <s v="SALE460"/>
        <s v="SALE461"/>
        <s v="SALE462"/>
        <s v="SALE463"/>
        <s v="SALE464"/>
        <s v="SALE465"/>
        <s v="SALE466"/>
        <s v="SALE467"/>
        <s v="SALE468"/>
        <s v="SALE469"/>
        <s v="SALE470"/>
        <s v="SALE471"/>
        <s v="SALE472"/>
        <s v="SALE473"/>
        <s v="SALE474"/>
        <s v="SALE475"/>
        <s v="SALE476"/>
        <s v="SALE477"/>
        <s v="SALE478"/>
        <s v="SALE479"/>
        <s v="SALE480"/>
        <s v="SALE481"/>
        <s v="SALE482"/>
        <s v="SALE483"/>
        <s v="SALE484"/>
        <s v="SALE485"/>
        <s v="SALE486"/>
        <s v="SALE487"/>
        <s v="SALE488"/>
        <s v="SALE489"/>
        <s v="SALE490"/>
        <s v="SALE491"/>
        <s v="SALE492"/>
        <s v="SALE493"/>
        <s v="SALE494"/>
        <s v="SALE495"/>
        <s v="SALE496"/>
        <s v="SALE497"/>
        <s v="SALE498"/>
        <s v="SALE499"/>
        <s v="SALE500"/>
        <s v="SALE501"/>
        <s v="SALE502"/>
        <s v="SALE503"/>
        <s v="SALE504"/>
        <s v="SALE505"/>
        <s v="SALE506"/>
        <s v="SALE507"/>
        <s v="SALE508"/>
        <s v="SALE509"/>
        <s v="SALE510"/>
        <s v="SALE511"/>
        <s v="SALE512"/>
        <s v="SALE513"/>
        <s v="SALE514"/>
        <s v="SALE515"/>
        <s v="SALE516"/>
        <s v="SALE517"/>
        <s v="SALE518"/>
        <s v="SALE519"/>
        <s v="SALE520"/>
        <s v="SALE521"/>
        <s v="SALE522"/>
        <s v="SALE523"/>
        <s v="SALE524"/>
        <s v="SALE525"/>
        <s v="SALE526"/>
        <s v="SALE527"/>
        <s v="SALE528"/>
        <s v="SALE529"/>
        <s v="SALE530"/>
        <s v="SALE531"/>
        <s v="SALE532"/>
        <s v="SALE533"/>
        <s v="SALE534"/>
        <s v="SALE535"/>
        <s v="SALE536"/>
        <s v="SALE537"/>
        <s v="SALE538"/>
        <s v="SALE539"/>
        <s v="SALE540"/>
        <s v="SALE541"/>
        <s v="SALE542"/>
        <s v="SALE543"/>
        <s v="SALE544"/>
        <s v="SALE545"/>
        <s v="SALE546"/>
        <s v="SALE547"/>
        <s v="SALE548"/>
        <s v="SALE549"/>
        <s v="SALE550"/>
        <s v="SALE551"/>
        <s v="SALE552"/>
        <s v="SALE553"/>
        <s v="SALE554"/>
        <s v="SALE555"/>
        <s v="SALE556"/>
        <s v="SALE557"/>
        <s v="SALE558"/>
        <s v="SALE559"/>
        <s v="SALE560"/>
        <s v="SALE561"/>
        <s v="SALE562"/>
        <s v="SALE563"/>
        <s v="SALE564"/>
        <s v="SALE565"/>
        <s v="SALE566"/>
        <s v="SALE567"/>
        <s v="SALE568"/>
        <s v="SALE569"/>
        <s v="SALE570"/>
        <s v="SALE571"/>
        <s v="SALE572"/>
        <s v="SALE573"/>
        <s v="SALE574"/>
        <s v="SALE575"/>
        <s v="SALE576"/>
        <s v="SALE577"/>
        <s v="SALE578"/>
        <s v="SALE579"/>
        <s v="SALE580"/>
        <s v="SALE581"/>
        <s v="SALE582"/>
        <s v="SALE583"/>
        <s v="SALE584"/>
        <s v="SALE585"/>
        <s v="SALE586"/>
        <s v="SALE587"/>
        <s v="SALE588"/>
        <s v="SALE589"/>
        <s v="SALE590"/>
        <s v="SALE591"/>
        <s v="SALE592"/>
        <s v="SALE593"/>
        <s v="SALE594"/>
        <s v="SALE595"/>
        <s v="SALE596"/>
        <s v="SALE597"/>
        <s v="SALE598"/>
        <s v="SALE599"/>
        <s v="SALE600"/>
        <s v="SALE601"/>
        <s v="SALE602"/>
        <s v="SALE603"/>
        <s v="SALE604"/>
        <s v="SALE605"/>
        <s v="SALE606"/>
        <s v="SALE607"/>
        <s v="SALE608"/>
        <s v="SALE609"/>
        <s v="SALE610"/>
        <s v="SALE611"/>
        <s v="SALE612"/>
        <s v="SALE613"/>
        <s v="SALE614"/>
        <s v="SALE615"/>
        <s v="SALE616"/>
        <s v="SALE617"/>
        <s v="SALE618"/>
        <s v="SALE619"/>
        <s v="SALE620"/>
        <s v="SALE621"/>
        <s v="SALE622"/>
        <s v="SALE623"/>
        <s v="SALE624"/>
        <s v="SALE625"/>
        <s v="SALE626"/>
        <s v="SALE627"/>
        <s v="SALE628"/>
        <s v="SALE629"/>
        <s v="SALE630"/>
        <s v="SALE631"/>
        <s v="SALE632"/>
        <s v="SALE633"/>
        <s v="SALE634"/>
        <s v="SALE635"/>
        <s v="SALE636"/>
        <s v="SALE637"/>
        <s v="SALE638"/>
        <s v="SALE639"/>
        <s v="SALE640"/>
        <s v="SALE641"/>
        <s v="SALE642"/>
        <s v="SALE643"/>
        <s v="SALE644"/>
        <s v="SALE645"/>
        <s v="SALE646"/>
        <s v="SALE647"/>
        <s v="SALE648"/>
        <s v="SALE649"/>
        <s v="SALE650"/>
        <s v="SALE651"/>
        <s v="SALE652"/>
        <s v="SALE653"/>
        <s v="SALE654"/>
        <s v="SALE655"/>
        <s v="SALE656"/>
        <s v="SALE657"/>
        <s v="SALE658"/>
        <s v="SALE659"/>
        <s v="SALE660"/>
        <s v="SALE661"/>
        <s v="SALE662"/>
        <s v="SALE663"/>
        <s v="SALE664"/>
        <s v="SALE665"/>
        <s v="SALE666"/>
        <s v="SALE667"/>
        <s v="SALE668"/>
        <s v="SALE669"/>
        <s v="SALE670"/>
        <s v="SALE671"/>
        <s v="SALE672"/>
        <s v="SALE673"/>
        <s v="SALE674"/>
        <s v="SALE675"/>
        <s v="SALE676"/>
        <s v="SALE677"/>
        <s v="SALE678"/>
        <s v="SALE679"/>
        <s v="SALE680"/>
        <s v="SALE681"/>
        <s v="SALE682"/>
        <s v="SALE683"/>
        <s v="SALE684"/>
        <s v="SALE685"/>
        <s v="SALE686"/>
        <s v="SALE687"/>
        <s v="SALE688"/>
        <s v="SALE689"/>
        <s v="SALE690"/>
        <s v="SALE691"/>
        <s v="SALE692"/>
        <s v="SALE693"/>
        <s v="SALE694"/>
        <s v="SALE695"/>
        <s v="SALE696"/>
        <s v="SALE697"/>
        <s v="SALE698"/>
        <s v="SALE699"/>
        <s v="SALE700"/>
        <s v="SALE701"/>
        <s v="SALE702"/>
        <s v="SALE703"/>
        <s v="SALE704"/>
        <s v="SALE705"/>
        <s v="SALE706"/>
        <s v="SALE707"/>
        <s v="SALE708"/>
        <s v="SALE709"/>
        <s v="SALE710"/>
        <s v="SALE711"/>
        <s v="SALE712"/>
        <s v="SALE713"/>
        <s v="SALE714"/>
        <s v="SALE715"/>
        <s v="SALE716"/>
        <s v="SALE717"/>
        <s v="SALE718"/>
        <s v="SALE719"/>
        <s v="SALE720"/>
        <s v="SALE721"/>
        <s v="SALE722"/>
        <s v="SALE723"/>
        <s v="SALE724"/>
        <s v="SALE725"/>
        <s v="SALE726"/>
        <s v="SALE727"/>
        <s v="SALE728"/>
        <s v="SALE729"/>
        <s v="SALE730"/>
        <s v="SALE731"/>
        <s v="SALE732"/>
        <s v="SALE733"/>
        <s v="SALE734"/>
        <s v="SALE735"/>
        <s v="SALE736"/>
        <s v="SALE737"/>
        <s v="SALE738"/>
        <s v="SALE739"/>
        <s v="SALE740"/>
        <s v="SALE741"/>
        <s v="SALE742"/>
        <s v="SALE743"/>
        <s v="SALE744"/>
        <s v="SALE745"/>
        <s v="SALE746"/>
        <s v="SALE747"/>
        <s v="SALE748"/>
        <s v="SALE749"/>
        <s v="SALE750"/>
        <s v="SALE751"/>
        <s v="SALE752"/>
        <s v="SALE753"/>
        <s v="SALE754"/>
        <s v="SALE755"/>
        <s v="SALE756"/>
        <s v="SALE757"/>
        <s v="SALE758"/>
        <s v="SALE759"/>
        <s v="SALE760"/>
        <s v="SALE761"/>
        <s v="SALE762"/>
        <s v="SALE763"/>
        <s v="SALE764"/>
        <s v="SALE765"/>
        <s v="SALE766"/>
        <s v="SALE767"/>
        <s v="SALE768"/>
        <s v="SALE769"/>
        <s v="SALE770"/>
        <s v="SALE771"/>
        <s v="SALE772"/>
        <s v="SALE773"/>
        <s v="SALE774"/>
        <s v="SALE775"/>
        <s v="SALE776"/>
        <s v="SALE777"/>
        <s v="SALE778"/>
        <s v="SALE779"/>
        <s v="SALE780"/>
        <s v="SALE781"/>
        <s v="SALE782"/>
        <s v="SALE783"/>
        <s v="SALE784"/>
        <s v="SALE785"/>
        <s v="SALE786"/>
        <s v="SALE787"/>
        <s v="SALE788"/>
        <s v="SALE789"/>
        <s v="SALE790"/>
        <s v="SALE791"/>
        <s v="SALE792"/>
        <s v="SALE793"/>
        <s v="SALE794"/>
        <s v="SALE795"/>
        <s v="SALE796"/>
        <s v="SALE797"/>
        <s v="SALE798"/>
        <s v="SALE799"/>
        <s v="SALE800"/>
        <s v="SALE801"/>
        <s v="SALE802"/>
        <s v="SALE803"/>
        <s v="SALE804"/>
        <s v="SALE805"/>
        <s v="SALE806"/>
        <s v="SALE807"/>
        <s v="SALE808"/>
        <s v="SALE809"/>
        <s v="SALE810"/>
        <s v="SALE811"/>
        <s v="SALE812"/>
        <s v="SALE813"/>
        <s v="SALE814"/>
        <s v="SALE815"/>
        <s v="SALE816"/>
        <s v="SALE817"/>
        <s v="SALE818"/>
        <s v="SALE819"/>
        <s v="SALE820"/>
        <s v="SALE821"/>
        <s v="SALE822"/>
        <s v="SALE823"/>
        <s v="SALE824"/>
        <s v="SALE825"/>
        <s v="SALE826"/>
        <s v="SALE827"/>
        <s v="SALE828"/>
        <s v="SALE829"/>
        <s v="SALE830"/>
        <s v="SALE831"/>
        <s v="SALE832"/>
        <s v="SALE833"/>
        <s v="SALE834"/>
        <s v="SALE835"/>
        <s v="SALE836"/>
        <s v="SALE837"/>
        <s v="SALE838"/>
        <s v="SALE839"/>
        <s v="SALE840"/>
        <s v="SALE841"/>
        <s v="SALE842"/>
        <s v="SALE843"/>
        <s v="SALE844"/>
        <s v="SALE845"/>
        <s v="SALE846"/>
        <s v="SALE847"/>
        <s v="SALE848"/>
        <s v="SALE849"/>
        <s v="SALE850"/>
        <s v="SALE851"/>
        <s v="SALE852"/>
        <s v="SALE853"/>
        <s v="SALE854"/>
        <s v="SALE855"/>
        <s v="SALE856"/>
        <s v="SALE857"/>
        <s v="SALE858"/>
        <s v="SALE859"/>
        <s v="SALE860"/>
        <s v="SALE861"/>
        <s v="SALE862"/>
        <s v="SALE863"/>
        <s v="SALE864"/>
        <s v="SALE865"/>
        <s v="SALE866"/>
        <s v="SALE867"/>
        <s v="SALE868"/>
        <s v="SALE869"/>
        <s v="SALE870"/>
        <s v="SALE871"/>
        <s v="SALE872"/>
        <s v="SALE873"/>
        <s v="SALE874"/>
        <s v="SALE875"/>
        <s v="SALE876"/>
        <s v="SALE877"/>
        <s v="SALE878"/>
        <s v="SALE879"/>
        <s v="SALE880"/>
        <s v="SALE881"/>
        <s v="SALE882"/>
        <s v="SALE883"/>
        <s v="SALE884"/>
        <s v="SALE885"/>
        <s v="SALE886"/>
        <s v="SALE887"/>
        <s v="SALE888"/>
        <s v="SALE889"/>
        <s v="SALE890"/>
        <s v="SALE891"/>
        <s v="SALE892"/>
        <s v="SALE893"/>
        <s v="SALE894"/>
        <s v="SALE895"/>
        <s v="SALE896"/>
        <s v="SALE897"/>
        <s v="SALE898"/>
        <s v="SALE899"/>
        <s v="SALE900"/>
        <s v="SALE901"/>
        <s v="SALE902"/>
        <s v="SALE903"/>
        <s v="SALE904"/>
        <s v="SALE905"/>
        <s v="SALE906"/>
        <s v="SALE907"/>
        <s v="SALE908"/>
        <s v="SALE909"/>
        <s v="SALE910"/>
        <s v="SALE911"/>
        <s v="SALE912"/>
        <s v="SALE913"/>
        <s v="SALE914"/>
        <s v="SALE915"/>
        <s v="SALE916"/>
        <s v="SALE917"/>
        <s v="SALE918"/>
        <s v="SALE919"/>
        <s v="SALE920"/>
        <s v="SALE921"/>
        <s v="SALE922"/>
        <s v="SALE923"/>
        <s v="SALE924"/>
        <s v="SALE925"/>
        <s v="SALE926"/>
        <s v="SALE927"/>
        <s v="SALE928"/>
        <s v="SALE929"/>
        <s v="SALE930"/>
        <s v="SALE931"/>
        <s v="SALE932"/>
        <s v="SALE933"/>
        <s v="SALE934"/>
        <s v="SALE935"/>
        <s v="SALE936"/>
        <s v="SALE937"/>
        <s v="SALE938"/>
        <s v="SALE939"/>
        <s v="SALE940"/>
        <s v="SALE941"/>
        <s v="SALE942"/>
        <s v="SALE943"/>
        <s v="SALE944"/>
        <s v="SALE945"/>
        <s v="SALE946"/>
        <s v="SALE947"/>
        <s v="SALE948"/>
        <s v="SALE949"/>
        <s v="SALE950"/>
        <s v="SALE951"/>
        <s v="SALE952"/>
        <s v="SALE953"/>
        <s v="SALE954"/>
        <s v="SALE955"/>
        <s v="SALE956"/>
        <s v="SALE957"/>
        <s v="SALE958"/>
        <s v="SALE959"/>
        <s v="SALE960"/>
        <s v="SALE961"/>
        <s v="SALE962"/>
        <s v="SALE963"/>
        <s v="SALE964"/>
        <s v="SALE965"/>
        <s v="SALE966"/>
        <s v="SALE967"/>
        <s v="SALE968"/>
        <s v="SALE969"/>
        <s v="SALE970"/>
        <s v="SALE971"/>
        <s v="SALE972"/>
        <s v="SALE973"/>
        <s v="SALE974"/>
        <s v="SALE975"/>
        <s v="SALE976"/>
        <s v="SALE977"/>
        <s v="SALE978"/>
        <s v="SALE979"/>
        <s v="SALE980"/>
        <s v="SALE981"/>
        <s v="SALE982"/>
        <s v="SALE983"/>
        <s v="SALE984"/>
        <s v="SALE985"/>
        <s v="SALE986"/>
        <s v="SALE987"/>
        <s v="SALE988"/>
        <s v="SALE989"/>
        <s v="SALE990"/>
        <s v="SALE991"/>
        <s v="SALE992"/>
        <s v="SALE993"/>
        <s v="SALE994"/>
        <s v="SALE995"/>
        <s v="SALE996"/>
        <s v="SALE997"/>
        <s v="SALE998"/>
        <s v="SALE999"/>
        <s v="SALE1000"/>
        <s v="SALE1001"/>
        <s v="SALE1002"/>
        <s v="SALE1003"/>
        <s v="SALE1004"/>
        <s v="SALE1005"/>
        <s v="SALE1006"/>
        <s v="SALE1007"/>
        <s v="SALE1008"/>
        <s v="SALE1009"/>
        <s v="SALE1010"/>
        <s v="SALE1011"/>
        <s v="SALE1012"/>
        <s v="SALE1013"/>
        <s v="SALE1014"/>
        <s v="SALE1015"/>
        <s v="SALE1016"/>
        <s v="SALE1017"/>
        <s v="SALE1018"/>
        <s v="SALE1019"/>
        <s v="SALE1020"/>
        <s v="SALE1021"/>
        <s v="SALE1022"/>
        <s v="SALE1023"/>
        <s v="SALE1024"/>
        <s v="SALE1025"/>
        <s v="SALE1026"/>
        <s v="SALE1027"/>
        <s v="SALE1028"/>
        <s v="SALE1029"/>
        <s v="SALE1030"/>
        <s v="SALE1031"/>
        <s v="SALE1032"/>
        <s v="SALE1033"/>
        <s v="SALE1034"/>
        <s v="SALE1035"/>
        <s v="SALE1036"/>
        <s v="SALE1037"/>
        <s v="SALE1038"/>
        <s v="SALE1039"/>
        <s v="SALE1040"/>
        <s v="SALE1041"/>
        <s v="SALE1042"/>
        <s v="SALE1043"/>
        <s v="SALE1044"/>
        <s v="SALE1045"/>
        <s v="SALE1046"/>
        <s v="SALE1047"/>
        <s v="SALE1048"/>
        <s v="SALE1049"/>
        <s v="SALE1050"/>
        <s v="SALE1051"/>
        <s v="SALE1052"/>
        <s v="SALE1053"/>
        <s v="SALE1054"/>
        <s v="SALE1055"/>
        <s v="SALE1056"/>
        <s v="SALE1057"/>
        <s v="SALE1058"/>
        <s v="SALE1059"/>
        <s v="SALE1060"/>
        <s v="SALE1061"/>
        <s v="SALE1062"/>
        <s v="SALE1063"/>
        <s v="SALE1064"/>
        <s v="SALE1065"/>
        <s v="SALE1066"/>
        <s v="SALE1067"/>
        <s v="SALE1068"/>
        <s v="SALE1069"/>
        <s v="SALE1070"/>
        <s v="SALE1071"/>
        <s v="SALE1072"/>
        <s v="SALE1073"/>
        <s v="SALE1074"/>
        <s v="SALE1075"/>
        <s v="SALE1076"/>
        <s v="SALE1077"/>
        <s v="SALE1078"/>
        <s v="SALE1079"/>
        <s v="SALE1080"/>
        <s v="SALE1081"/>
        <s v="SALE1082"/>
        <s v="SALE1083"/>
        <s v="SALE1084"/>
        <s v="SALE1085"/>
        <s v="SALE1086"/>
        <s v="SALE1087"/>
        <s v="SALE1088"/>
        <s v="SALE1089"/>
        <s v="SALE1090"/>
        <s v="SALE1091"/>
        <s v="SALE1092"/>
        <s v="SALE1093"/>
        <s v="SALE1094"/>
        <s v="SALE1095"/>
        <s v="SALE1096"/>
        <s v="SALE1097"/>
        <s v="SALE1098"/>
        <s v="SALE1099"/>
        <s v="SALE1100"/>
        <s v="SALE1101"/>
        <s v="SALE1102"/>
        <s v="SALE1103"/>
        <s v="SALE1104"/>
        <s v="SALE1105"/>
        <s v="SALE1106"/>
        <s v="SALE1107"/>
        <s v="SALE1108"/>
        <s v="SALE1109"/>
        <s v="SALE1110"/>
        <s v="SALE1111"/>
        <s v="SALE1112"/>
        <s v="SALE1113"/>
        <s v="SALE1114"/>
        <s v="SALE1115"/>
        <s v="SALE1116"/>
        <s v="SALE1117"/>
        <s v="SALE1118"/>
        <s v="SALE1119"/>
        <s v="SALE1120"/>
        <s v="SALE1121"/>
        <s v="SALE1122"/>
        <s v="SALE1123"/>
        <s v="SALE1124"/>
        <s v="SALE1125"/>
        <s v="SALE1126"/>
        <s v="SALE1127"/>
        <s v="SALE1128"/>
        <s v="SALE1129"/>
        <s v="SALE1130"/>
        <s v="SALE1131"/>
        <s v="SALE1132"/>
        <s v="SALE1133"/>
        <s v="SALE1134"/>
        <s v="SALE1135"/>
        <s v="SALE1136"/>
        <s v="SALE1137"/>
        <s v="SALE1138"/>
        <s v="SALE1139"/>
        <s v="SALE1140"/>
        <s v="SALE1141"/>
        <s v="SALE1142"/>
        <s v="SALE1143"/>
        <s v="SALE1144"/>
        <s v="SALE1145"/>
        <s v="SALE1146"/>
        <s v="SALE1147"/>
        <s v="SALE1148"/>
        <s v="SALE1149"/>
        <s v="SALE1150"/>
        <s v="SALE1151"/>
        <s v="SALE1152"/>
        <s v="SALE1153"/>
        <s v="SALE1154"/>
        <s v="SALE1155"/>
        <s v="SALE1156"/>
        <s v="SALE1157"/>
        <s v="SALE1158"/>
        <s v="SALE1159"/>
        <s v="SALE1160"/>
        <s v="SALE1161"/>
        <s v="SALE1162"/>
        <s v="SALE1163"/>
        <s v="SALE1164"/>
        <s v="SALE1165"/>
        <s v="SALE1166"/>
        <s v="SALE1167"/>
        <s v="SALE1168"/>
        <s v="SALE1169"/>
        <s v="SALE1170"/>
        <s v="SALE1171"/>
        <s v="SALE1172"/>
        <s v="SALE1173"/>
        <s v="SALE1174"/>
        <s v="SALE1175"/>
        <s v="SALE1176"/>
        <s v="SALE1177"/>
        <s v="SALE1178"/>
        <s v="SALE1179"/>
        <s v="SALE1180"/>
        <s v="SALE1181"/>
        <s v="SALE1182"/>
        <s v="SALE1183"/>
        <s v="SALE1184"/>
        <s v="SALE1185"/>
        <s v="SALE1186"/>
        <s v="SALE1187"/>
        <s v="SALE1188"/>
        <s v="SALE1189"/>
        <s v="SALE1190"/>
        <s v="SALE1191"/>
        <s v="SALE1192"/>
        <s v="SALE1193"/>
        <s v="SALE1194"/>
        <s v="SALE1195"/>
        <s v="SALE1196"/>
        <s v="SALE1197"/>
        <s v="SALE1198"/>
        <s v="SALE1199"/>
        <s v="SALE1200"/>
        <s v="SALE1201"/>
        <s v="SALE1202"/>
        <s v="SALE1203"/>
        <s v="SALE1204"/>
        <s v="SALE1205"/>
        <s v="SALE1206"/>
        <s v="SALE1207"/>
        <s v="SALE1208"/>
        <s v="SALE1209"/>
        <s v="SALE1210"/>
        <s v="SALE1211"/>
        <s v="SALE1212"/>
        <s v="SALE1213"/>
        <s v="SALE1214"/>
        <s v="SALE1215"/>
        <s v="SALE1216"/>
        <s v="SALE1217"/>
        <s v="SALE1218"/>
        <s v="SALE1219"/>
        <s v="SALE1220"/>
        <s v="SALE1221"/>
        <s v="SALE1222"/>
        <s v="SALE1223"/>
        <s v="SALE1224"/>
        <s v="SALE1225"/>
        <s v="SALE1226"/>
        <s v="SALE1227"/>
        <s v="SALE1228"/>
        <s v="SALE1229"/>
        <s v="SALE1230"/>
        <s v="SALE1231"/>
        <s v="SALE1232"/>
        <s v="SALE1233"/>
        <s v="SALE1234"/>
        <s v="SALE1235"/>
        <s v="SALE1236"/>
        <s v="SALE1237"/>
        <s v="SALE1238"/>
        <s v="SALE1239"/>
        <s v="SALE1240"/>
        <s v="SALE1241"/>
        <s v="SALE1242"/>
        <s v="SALE1243"/>
        <s v="SALE1244"/>
        <s v="SALE1245"/>
        <s v="SALE1246"/>
        <s v="SALE1247"/>
        <s v="SALE1248"/>
        <s v="SALE1249"/>
        <s v="SALE1250"/>
        <s v="SALE1251"/>
        <s v="SALE1252"/>
        <s v="SALE1253"/>
        <s v="SALE1254"/>
        <s v="SALE1255"/>
        <s v="SALE1256"/>
        <s v="SALE1257"/>
        <s v="SALE1258"/>
        <s v="SALE1259"/>
        <s v="SALE1260"/>
        <s v="SALE1261"/>
        <s v="SALE1262"/>
        <s v="SALE1263"/>
        <s v="SALE1264"/>
        <s v="SALE1265"/>
        <s v="SALE1266"/>
        <s v="SALE1267"/>
        <s v="SALE1268"/>
        <s v="SALE1269"/>
        <s v="SALE1270"/>
        <s v="SALE1271"/>
        <s v="SALE1272"/>
        <s v="SALE1273"/>
        <s v="SALE1274"/>
        <s v="SALE1275"/>
        <s v="SALE1276"/>
        <s v="SALE1277"/>
        <s v="SALE1278"/>
        <s v="SALE1279"/>
        <s v="SALE1280"/>
        <s v="SALE1281"/>
        <s v="SALE1282"/>
        <s v="SALE1283"/>
        <s v="SALE1284"/>
        <s v="SALE1285"/>
        <s v="SALE1286"/>
        <s v="SALE1287"/>
        <s v="SALE1288"/>
        <s v="SALE1289"/>
        <s v="SALE1290"/>
        <s v="SALE1291"/>
        <s v="SALE1292"/>
        <s v="SALE1293"/>
        <s v="SALE1294"/>
        <s v="SALE1295"/>
        <s v="SALE1296"/>
        <s v="SALE1297"/>
        <s v="SALE1298"/>
        <s v="SALE1299"/>
        <s v="SALE1300"/>
        <s v="SALE1301"/>
        <s v="SALE1302"/>
        <s v="SALE1303"/>
        <s v="SALE1304"/>
        <s v="SALE1305"/>
        <s v="SALE1306"/>
        <s v="SALE1307"/>
        <s v="SALE1308"/>
        <s v="SALE1309"/>
        <s v="SALE1310"/>
        <s v="SALE1311"/>
        <s v="SALE1312"/>
        <s v="SALE1313"/>
        <s v="SALE1314"/>
        <s v="SALE1315"/>
        <s v="SALE1316"/>
        <s v="SALE1317"/>
        <s v="SALE1318"/>
        <s v="SALE1319"/>
        <s v="SALE1320"/>
        <s v="SALE1321"/>
        <s v="SALE1322"/>
        <s v="SALE1323"/>
        <s v="SALE1324"/>
        <s v="SALE1325"/>
        <s v="SALE1326"/>
        <s v="SALE1327"/>
        <s v="SALE1328"/>
        <s v="SALE1329"/>
        <s v="SALE1330"/>
        <s v="SALE1331"/>
        <s v="SALE1332"/>
        <s v="SALE1333"/>
        <s v="SALE1334"/>
        <s v="SALE1335"/>
        <s v="SALE1336"/>
        <s v="SALE1337"/>
        <s v="SALE1338"/>
        <s v="SALE1339"/>
        <s v="SALE1340"/>
        <s v="SALE1341"/>
        <s v="SALE1342"/>
        <s v="SALE1343"/>
        <s v="SALE1344"/>
        <s v="SALE1345"/>
        <s v="SALE1346"/>
        <s v="SALE1347"/>
        <s v="SALE1348"/>
        <s v="SALE1349"/>
        <s v="SALE1350"/>
        <s v="SALE1351"/>
        <s v="SALE1352"/>
        <s v="SALE1353"/>
        <s v="SALE1354"/>
        <s v="SALE1355"/>
        <s v="SALE1356"/>
        <s v="SALE1357"/>
        <s v="SALE1358"/>
        <s v="SALE1359"/>
        <s v="SALE1360"/>
        <s v="SALE1361"/>
        <s v="SALE1362"/>
        <s v="SALE1363"/>
        <s v="SALE1364"/>
        <s v="SALE1365"/>
        <s v="SALE1366"/>
        <s v="SALE1367"/>
        <s v="SALE1368"/>
        <s v="SALE1369"/>
        <s v="SALE1370"/>
        <s v="SALE1371"/>
        <s v="SALE1372"/>
        <s v="SALE1373"/>
        <s v="SALE1374"/>
        <s v="SALE1375"/>
        <s v="SALE1376"/>
        <s v="SALE1377"/>
        <s v="SALE1378"/>
        <s v="SALE1379"/>
        <s v="SALE1380"/>
        <s v="SALE1381"/>
        <s v="SALE1382"/>
        <s v="SALE1383"/>
        <s v="SALE1384"/>
        <s v="SALE1385"/>
        <s v="SALE1386"/>
        <s v="SALE1387"/>
        <s v="SALE1388"/>
        <s v="SALE1389"/>
        <s v="SALE1390"/>
        <s v="SALE1391"/>
        <s v="SALE1392"/>
        <s v="SALE1393"/>
        <s v="SALE1394"/>
        <s v="SALE1395"/>
        <s v="SALE1396"/>
        <s v="SALE1397"/>
        <s v="SALE1398"/>
        <s v="SALE1399"/>
        <s v="SALE1400"/>
        <s v="SALE1401"/>
        <s v="SALE1402"/>
        <s v="SALE1403"/>
        <s v="SALE1404"/>
        <s v="SALE1405"/>
        <s v="SALE1406"/>
        <s v="SALE1407"/>
        <s v="SALE1408"/>
        <s v="SALE1409"/>
        <s v="SALE1410"/>
        <s v="SALE1411"/>
        <s v="SALE1412"/>
        <s v="SALE1413"/>
        <s v="SALE1414"/>
        <s v="SALE1415"/>
        <s v="SALE1416"/>
        <s v="SALE1417"/>
        <s v="SALE1418"/>
        <s v="SALE1419"/>
        <s v="SALE1420"/>
        <s v="SALE1421"/>
        <s v="SALE1422"/>
        <s v="SALE1423"/>
        <s v="SALE1424"/>
        <s v="SALE1425"/>
        <s v="SALE1426"/>
        <s v="SALE1427"/>
        <s v="SALE1428"/>
        <s v="SALE1429"/>
        <s v="SALE1430"/>
        <s v="SALE1431"/>
        <s v="SALE1432"/>
        <s v="SALE1433"/>
        <s v="SALE1434"/>
        <s v="SALE1435"/>
        <s v="SALE1436"/>
        <s v="SALE1437"/>
        <s v="SALE1438"/>
        <s v="SALE1439"/>
        <s v="SALE1440"/>
        <s v="SALE1441"/>
        <s v="SALE1442"/>
        <s v="SALE1443"/>
        <s v="SALE1444"/>
        <s v="SALE1445"/>
        <s v="SALE1446"/>
        <s v="SALE1447"/>
        <s v="SALE1448"/>
        <s v="SALE1449"/>
        <s v="SALE1450"/>
        <s v="SALE1451"/>
        <s v="SALE1452"/>
        <s v="SALE1453"/>
        <s v="SALE1454"/>
        <s v="SALE1455"/>
        <s v="SALE1456"/>
        <s v="SALE1457"/>
        <s v="SALE1458"/>
        <s v="SALE1459"/>
        <s v="SALE1460"/>
        <s v="SALE1461"/>
        <s v="SALE1462"/>
        <s v="SALE1463"/>
        <s v="SALE1464"/>
        <s v="SALE1465"/>
        <s v="SALE1466"/>
        <s v="SALE1467"/>
        <s v="SALE1468"/>
        <s v="SALE1469"/>
        <s v="SALE1470"/>
        <s v="SALE1471"/>
        <s v="SALE1472"/>
        <s v="SALE1473"/>
        <s v="SALE1474"/>
        <s v="SALE1475"/>
        <s v="SALE1476"/>
        <s v="SALE1477"/>
        <s v="SALE1478"/>
        <s v="SALE1479"/>
        <s v="SALE1480"/>
        <s v="SALE1481"/>
        <s v="SALE1482"/>
        <s v="SALE1483"/>
        <s v="SALE1484"/>
        <s v="SALE1485"/>
        <s v="SALE1486"/>
        <s v="SALE1487"/>
        <s v="SALE1488"/>
        <s v="SALE1489"/>
        <s v="SALE1490"/>
        <s v="SALE1491"/>
        <s v="SALE1492"/>
        <s v="SALE1493"/>
        <s v="SALE1494"/>
        <s v="SALE1495"/>
        <s v="SALE1496"/>
        <s v="SALE1497"/>
        <s v="SALE1498"/>
        <s v="SALE1499"/>
        <s v="SALE1500"/>
        <s v="SALE1501"/>
        <s v="SALE1502"/>
        <s v="SALE1503"/>
        <s v="SALE1504"/>
        <s v="SALE1505"/>
        <s v="SALE1506"/>
        <s v="SALE1507"/>
        <s v="SALE1508"/>
        <s v="SALE1509"/>
        <s v="SALE1510"/>
        <s v="SALE1511"/>
        <s v="SALE1512"/>
        <s v="SALE1513"/>
        <s v="SALE1514"/>
        <s v="SALE1515"/>
        <s v="SALE1516"/>
        <s v="SALE1517"/>
        <s v="SALE1518"/>
        <s v="SALE1519"/>
        <s v="SALE1520"/>
        <s v="SALE1521"/>
        <s v="SALE1522"/>
        <s v="SALE1523"/>
        <s v="SALE1524"/>
        <s v="SALE1525"/>
        <s v="SALE1526"/>
        <s v="SALE1527"/>
        <s v="SALE1528"/>
        <s v="SALE1529"/>
        <s v="SALE1530"/>
        <s v="SALE1531"/>
        <s v="SALE1532"/>
        <s v="SALE1533"/>
        <s v="SALE1534"/>
        <s v="SALE1535"/>
        <s v="SALE1536"/>
        <s v="SALE1537"/>
        <s v="SALE1538"/>
        <s v="SALE1539"/>
        <s v="SALE1540"/>
        <s v="SALE1541"/>
        <s v="SALE1542"/>
        <s v="SALE1543"/>
        <s v="SALE1544"/>
        <s v="SALE1545"/>
        <s v="SALE1546"/>
        <s v="SALE1547"/>
        <s v="SALE1548"/>
        <s v="SALE1549"/>
        <s v="SALE1550"/>
        <s v="SALE1551"/>
        <s v="SALE1552"/>
        <s v="SALE1553"/>
        <s v="SALE1554"/>
        <s v="SALE1555"/>
        <s v="SALE1556"/>
        <s v="SALE1557"/>
        <s v="SALE1558"/>
        <s v="SALE1559"/>
        <s v="SALE1560"/>
        <s v="SALE1561"/>
        <s v="SALE1562"/>
        <s v="SALE1563"/>
        <s v="SALE1564"/>
        <s v="SALE1565"/>
        <s v="SALE1566"/>
        <s v="SALE1567"/>
        <s v="SALE1568"/>
        <s v="SALE1569"/>
        <s v="SALE1570"/>
        <s v="SALE1571"/>
        <s v="SALE1572"/>
        <s v="SALE1573"/>
        <s v="SALE1574"/>
        <s v="SALE1575"/>
        <s v="SALE1576"/>
        <s v="SALE1577"/>
        <s v="SALE1578"/>
        <s v="SALE1579"/>
        <s v="SALE1580"/>
        <s v="SALE1581"/>
        <s v="SALE1582"/>
        <s v="SALE1583"/>
        <s v="SALE1584"/>
        <s v="SALE1585"/>
        <s v="SALE1586"/>
        <s v="SALE1587"/>
        <s v="SALE1588"/>
        <s v="SALE1589"/>
        <s v="SALE1590"/>
        <s v="SALE1591"/>
        <s v="SALE1592"/>
        <s v="SALE1593"/>
        <s v="SALE1594"/>
        <s v="SALE1595"/>
        <s v="SALE1596"/>
        <s v="SALE1597"/>
        <s v="SALE1598"/>
        <s v="SALE1599"/>
        <s v="SALE1600"/>
        <s v="SALE1601"/>
        <s v="SALE1602"/>
        <s v="SALE1603"/>
        <s v="SALE1604"/>
        <s v="SALE1605"/>
        <s v="SALE1606"/>
        <s v="SALE1607"/>
        <s v="SALE1608"/>
        <s v="SALE1609"/>
        <s v="SALE1610"/>
        <s v="SALE1611"/>
        <s v="SALE1612"/>
        <s v="SALE1613"/>
        <s v="SALE1614"/>
        <s v="SALE1615"/>
        <s v="SALE1616"/>
        <s v="SALE1617"/>
        <s v="SALE1618"/>
        <s v="SALE1619"/>
        <s v="SALE1620"/>
        <s v="SALE1621"/>
        <s v="SALE1622"/>
        <s v="SALE1623"/>
        <s v="SALE1624"/>
        <s v="SALE1625"/>
        <s v="SALE1626"/>
        <s v="SALE1627"/>
        <s v="SALE1628"/>
        <s v="SALE1629"/>
        <s v="SALE1630"/>
        <s v="SALE1631"/>
        <s v="SALE1632"/>
        <s v="SALE1633"/>
        <s v="SALE1634"/>
        <s v="SALE1635"/>
        <s v="SALE1636"/>
        <s v="SALE1637"/>
        <s v="SALE1638"/>
        <s v="SALE1639"/>
        <s v="SALE1640"/>
        <s v="SALE1641"/>
        <s v="SALE1642"/>
        <s v="SALE1643"/>
        <s v="SALE1644"/>
        <s v="SALE1645"/>
        <s v="SALE1646"/>
        <s v="SALE1647"/>
        <s v="SALE1648"/>
        <s v="SALE1649"/>
        <s v="SALE1650"/>
        <s v="SALE1651"/>
        <s v="SALE1652"/>
        <s v="SALE1653"/>
        <s v="SALE1654"/>
        <s v="SALE1655"/>
        <s v="SALE1656"/>
        <s v="SALE1657"/>
        <s v="SALE1658"/>
        <s v="SALE1659"/>
        <s v="SALE1660"/>
        <s v="SALE1661"/>
        <s v="SALE1662"/>
        <s v="SALE1663"/>
        <s v="SALE1664"/>
        <s v="SALE1665"/>
        <s v="SALE1666"/>
        <s v="SALE1667"/>
        <s v="SALE1668"/>
        <s v="SALE1669"/>
        <s v="SALE1670"/>
        <s v="SALE1671"/>
        <s v="SALE1672"/>
        <s v="SALE1673"/>
        <s v="SALE1674"/>
        <s v="SALE1675"/>
        <s v="SALE1676"/>
        <s v="SALE1677"/>
        <s v="SALE1678"/>
        <s v="SALE1679"/>
        <s v="SALE1680"/>
        <s v="SALE1681"/>
        <s v="SALE1682"/>
        <s v="SALE1683"/>
        <s v="SALE1684"/>
        <s v="SALE1685"/>
        <s v="SALE1686"/>
        <s v="SALE1687"/>
        <s v="SALE1688"/>
        <s v="SALE1689"/>
        <s v="SALE1690"/>
        <s v="SALE1691"/>
        <s v="SALE1692"/>
        <s v="SALE1693"/>
        <s v="SALE1694"/>
        <s v="SALE1695"/>
        <s v="SALE1696"/>
        <s v="SALE1697"/>
        <s v="SALE1698"/>
        <s v="SALE1699"/>
        <s v="SALE1700"/>
        <s v="SALE1701"/>
        <s v="SALE1702"/>
        <s v="SALE1703"/>
        <s v="SALE1704"/>
        <s v="SALE1705"/>
        <s v="SALE1706"/>
        <s v="SALE1707"/>
        <s v="SALE1708"/>
        <s v="SALE1709"/>
        <s v="SALE1710"/>
        <s v="SALE1711"/>
        <s v="SALE1712"/>
        <s v="SALE1713"/>
        <s v="SALE1714"/>
        <s v="SALE1715"/>
        <s v="SALE1716"/>
        <s v="SALE1717"/>
        <s v="SALE1718"/>
        <s v="SALE1719"/>
        <s v="SALE1720"/>
        <s v="SALE1721"/>
        <s v="SALE1722"/>
        <s v="SALE1723"/>
        <s v="SALE1724"/>
        <s v="SALE1725"/>
        <s v="SALE1726"/>
        <s v="SALE1727"/>
        <s v="SALE1728"/>
        <s v="SALE1729"/>
        <s v="SALE1730"/>
        <s v="SALE1731"/>
        <s v="SALE1732"/>
        <s v="SALE1733"/>
        <s v="SALE1734"/>
        <s v="SALE1735"/>
        <s v="SALE1736"/>
        <s v="SALE1737"/>
        <s v="SALE1738"/>
        <s v="SALE1739"/>
        <s v="SALE1740"/>
        <s v="SALE1741"/>
        <s v="SALE1742"/>
        <s v="SALE1743"/>
        <s v="SALE1744"/>
        <s v="SALE1745"/>
        <s v="SALE1746"/>
        <s v="SALE1747"/>
        <s v="SALE1748"/>
        <s v="SALE1749"/>
        <s v="SALE1750"/>
        <s v="SALE1751"/>
        <s v="SALE1752"/>
        <s v="SALE1753"/>
        <s v="SALE1754"/>
        <s v="SALE1755"/>
        <s v="SALE1756"/>
        <s v="SALE1757"/>
        <s v="SALE1758"/>
        <s v="SALE1759"/>
        <s v="SALE1760"/>
        <s v="SALE1761"/>
        <s v="SALE1762"/>
        <s v="SALE1763"/>
        <s v="SALE1764"/>
        <s v="SALE1765"/>
        <s v="SALE1766"/>
        <s v="SALE1767"/>
        <s v="SALE1768"/>
        <s v="SALE1769"/>
        <s v="SALE1770"/>
        <s v="SALE1771"/>
        <s v="SALE1772"/>
        <s v="SALE1773"/>
        <s v="SALE1774"/>
        <s v="SALE1775"/>
        <s v="SALE1776"/>
        <s v="SALE1777"/>
        <s v="SALE1778"/>
        <s v="SALE1779"/>
        <s v="SALE1780"/>
        <s v="SALE1781"/>
        <s v="SALE1782"/>
        <s v="SALE1783"/>
        <s v="SALE1784"/>
        <s v="SALE1785"/>
        <s v="SALE1786"/>
        <s v="SALE1787"/>
        <s v="SALE1788"/>
        <s v="SALE1789"/>
        <s v="SALE1790"/>
        <s v="SALE1791"/>
        <s v="SALE1792"/>
        <s v="SALE1793"/>
        <s v="SALE1794"/>
        <s v="SALE1795"/>
        <s v="SALE1796"/>
        <s v="SALE1797"/>
        <s v="SALE1798"/>
        <s v="SALE1799"/>
        <s v="SALE1800"/>
        <s v="SALE1801"/>
        <s v="SALE1802"/>
        <s v="SALE1803"/>
        <s v="SALE1804"/>
        <s v="SALE1805"/>
        <s v="SALE1806"/>
        <s v="SALE1807"/>
        <s v="SALE1808"/>
        <s v="SALE1809"/>
        <s v="SALE1810"/>
        <s v="SALE1811"/>
        <s v="SALE1812"/>
        <s v="SALE1813"/>
        <s v="SALE1814"/>
        <s v="SALE1815"/>
        <s v="SALE1816"/>
        <s v="SALE1817"/>
        <s v="SALE1818"/>
        <s v="SALE1819"/>
        <s v="SALE1820"/>
        <s v="SALE1821"/>
        <s v="SALE1822"/>
        <s v="SALE1823"/>
        <s v="SALE1824"/>
        <s v="SALE1825"/>
        <s v="SALE1826"/>
        <s v="SALE1827"/>
        <s v="SALE1828"/>
        <s v="SALE1829"/>
        <s v="SALE1830"/>
        <s v="SALE1831"/>
        <s v="SALE1832"/>
        <s v="SALE1833"/>
        <s v="SALE1834"/>
        <s v="SALE1835"/>
        <s v="SALE1836"/>
        <s v="SALE1837"/>
        <s v="SALE1838"/>
        <s v="SALE1839"/>
        <s v="SALE1840"/>
        <s v="SALE1841"/>
        <s v="SALE1842"/>
        <s v="SALE1843"/>
        <s v="SALE1844"/>
        <s v="SALE1845"/>
        <s v="SALE1846"/>
        <s v="SALE1847"/>
        <s v="SALE1848"/>
        <s v="SALE1849"/>
        <s v="SALE1850"/>
        <s v="SALE1851"/>
        <s v="SALE1852"/>
        <s v="SALE1853"/>
        <s v="SALE1854"/>
        <s v="SALE1855"/>
        <s v="SALE1856"/>
        <s v="SALE1857"/>
        <s v="SALE1858"/>
        <s v="SALE1859"/>
        <s v="SALE1860"/>
        <s v="SALE1861"/>
        <s v="SALE1862"/>
        <s v="SALE1863"/>
        <s v="SALE1864"/>
        <s v="SALE1865"/>
        <s v="SALE1866"/>
        <s v="SALE1867"/>
        <s v="SALE1868"/>
        <s v="SALE1869"/>
        <s v="SALE1870"/>
        <s v="SALE1871"/>
        <s v="SALE1872"/>
        <s v="SALE1873"/>
        <s v="SALE1874"/>
        <s v="SALE1875"/>
        <s v="SALE1876"/>
        <s v="SALE1877"/>
        <s v="SALE1878"/>
        <s v="SALE1879"/>
        <s v="SALE1880"/>
        <s v="SALE1881"/>
        <s v="SALE1882"/>
        <s v="SALE1883"/>
        <s v="SALE1884"/>
        <s v="SALE1885"/>
        <s v="SALE1886"/>
        <s v="SALE1887"/>
        <s v="SALE1888"/>
        <s v="SALE1889"/>
        <s v="SALE1890"/>
        <s v="SALE1891"/>
        <s v="SALE1892"/>
        <s v="SALE1893"/>
        <s v="SALE1894"/>
        <s v="SALE1895"/>
        <s v="SALE1896"/>
        <s v="SALE1897"/>
        <s v="SALE1898"/>
        <s v="SALE1899"/>
        <s v="SALE1900"/>
        <s v="SALE1901"/>
        <s v="SALE1902"/>
        <s v="SALE1903"/>
        <s v="SALE1904"/>
        <s v="SALE1905"/>
        <s v="SALE1906"/>
        <s v="SALE1907"/>
        <s v="SALE1908"/>
        <s v="SALE1909"/>
        <s v="SALE1910"/>
        <s v="SALE1911"/>
        <s v="SALE1912"/>
        <s v="SALE1913"/>
        <s v="SALE1914"/>
        <s v="SALE1915"/>
        <s v="SALE1916"/>
        <s v="SALE1917"/>
        <s v="SALE1918"/>
        <s v="SALE1919"/>
        <s v="SALE1920"/>
        <s v="SALE1921"/>
        <s v="SALE1922"/>
        <s v="SALE1923"/>
        <s v="SALE1924"/>
        <s v="SALE1925"/>
        <s v="SALE1926"/>
        <s v="SALE1927"/>
        <s v="SALE1928"/>
        <s v="SALE1929"/>
        <s v="SALE1930"/>
        <s v="SALE1931"/>
        <s v="SALE1932"/>
        <s v="SALE1933"/>
        <s v="SALE1934"/>
        <s v="SALE1935"/>
        <s v="SALE1936"/>
        <s v="SALE1937"/>
        <s v="SALE1938"/>
        <s v="SALE1939"/>
        <s v="SALE1940"/>
        <s v="SALE1941"/>
        <s v="SALE1942"/>
        <s v="SALE1943"/>
        <s v="SALE1944"/>
        <s v="SALE1945"/>
        <s v="SALE1946"/>
        <s v="SALE1947"/>
        <s v="SALE1948"/>
        <s v="SALE1949"/>
        <s v="SALE1950"/>
        <s v="SALE1951"/>
        <s v="SALE1952"/>
        <s v="SALE1953"/>
        <s v="SALE1954"/>
        <s v="SALE1955"/>
        <s v="SALE1956"/>
        <s v="SALE1957"/>
        <s v="SALE1958"/>
        <s v="SALE1959"/>
        <s v="SALE1960"/>
        <s v="SALE1961"/>
        <s v="SALE1962"/>
        <s v="SALE1963"/>
        <s v="SALE1964"/>
        <s v="SALE1965"/>
        <s v="SALE1966"/>
        <s v="SALE1967"/>
        <s v="SALE1968"/>
        <s v="SALE1969"/>
        <s v="SALE1970"/>
        <s v="SALE1971"/>
        <s v="SALE1972"/>
        <s v="SALE1973"/>
        <s v="SALE1974"/>
        <s v="SALE1975"/>
        <s v="SALE1976"/>
        <s v="SALE1977"/>
        <s v="SALE1978"/>
        <s v="SALE1979"/>
        <s v="SALE1980"/>
        <s v="SALE1981"/>
        <s v="SALE1982"/>
        <s v="SALE1983"/>
        <s v="SALE1984"/>
        <s v="SALE1985"/>
        <s v="SALE1986"/>
        <s v="SALE1987"/>
        <s v="SALE1988"/>
        <s v="SALE1989"/>
        <s v="SALE1990"/>
        <s v="SALE1991"/>
        <s v="SALE1992"/>
        <s v="SALE1993"/>
        <s v="SALE1994"/>
        <s v="SALE1995"/>
        <s v="SALE1996"/>
        <s v="SALE1997"/>
        <s v="SALE1998"/>
        <s v="SALE1999"/>
      </sharedItems>
    </cacheField>
    <cacheField name="Order_Date" numFmtId="164">
      <sharedItems containsSemiMixedTypes="0" containsDate="1" containsString="0">
        <d v="2024-07-07T00:00:00Z"/>
        <d v="2023-12-25T00:00:00Z"/>
        <d v="2024-06-03T00:00:00Z"/>
        <d v="2023-11-29T00:00:00Z"/>
        <d v="2024-01-06T00:00:00Z"/>
        <d v="2024-07-26T00:00:00Z"/>
        <d v="2025-07-12T00:00:00Z"/>
        <d v="2023-11-18T00:00:00Z"/>
        <d v="2025-05-04T00:00:00Z"/>
        <d v="2025-07-31T00:00:00Z"/>
        <d v="2024-02-13T00:00:00Z"/>
        <d v="2025-05-24T00:00:00Z"/>
        <d v="2024-08-24T00:00:00Z"/>
        <d v="2025-08-06T00:00:00Z"/>
        <d v="2025-06-21T00:00:00Z"/>
        <d v="2024-12-10T00:00:00Z"/>
        <d v="2025-09-13T00:00:00Z"/>
        <d v="2024-12-11T00:00:00Z"/>
        <d v="2024-08-13T00:00:00Z"/>
        <d v="2024-03-18T00:00:00Z"/>
        <d v="2025-07-05T00:00:00Z"/>
        <d v="2024-06-04T00:00:00Z"/>
        <d v="2024-04-12T00:00:00Z"/>
        <d v="2024-06-23T00:00:00Z"/>
        <d v="2025-09-08T00:00:00Z"/>
        <d v="2024-09-17T00:00:00Z"/>
        <d v="2024-01-03T00:00:00Z"/>
        <d v="2025-02-22T00:00:00Z"/>
        <d v="2025-09-23T00:00:00Z"/>
        <d v="2024-01-11T00:00:00Z"/>
        <d v="2023-10-18T00:00:00Z"/>
        <d v="2024-10-28T00:00:00Z"/>
        <d v="2024-11-01T00:00:00Z"/>
        <d v="2024-11-24T00:00:00Z"/>
        <d v="2023-10-16T00:00:00Z"/>
        <d v="2025-08-09T00:00:00Z"/>
        <d v="2024-12-09T00:00:00Z"/>
        <d v="2024-02-07T00:00:00Z"/>
        <d v="2024-03-27T00:00:00Z"/>
        <d v="2023-12-04T00:00:00Z"/>
        <d v="2024-07-13T00:00:00Z"/>
        <d v="2023-11-11T00:00:00Z"/>
        <d v="2024-12-23T00:00:00Z"/>
        <d v="2025-01-20T00:00:00Z"/>
        <d v="2024-09-03T00:00:00Z"/>
        <d v="2024-11-10T00:00:00Z"/>
        <d v="2024-10-05T00:00:00Z"/>
        <d v="2023-10-19T00:00:00Z"/>
        <d v="2024-11-11T00:00:00Z"/>
        <d v="2023-12-31T00:00:00Z"/>
        <d v="2025-02-01T00:00:00Z"/>
        <d v="2025-08-25T00:00:00Z"/>
        <d v="2025-02-18T00:00:00Z"/>
        <d v="2024-10-24T00:00:00Z"/>
        <d v="2023-12-22T00:00:00Z"/>
        <d v="2024-06-19T00:00:00Z"/>
        <d v="2024-12-07T00:00:00Z"/>
        <d v="2023-11-27T00:00:00Z"/>
        <d v="2025-07-16T00:00:00Z"/>
        <d v="2025-02-28T00:00:00Z"/>
        <d v="2024-08-11T00:00:00Z"/>
        <d v="2025-09-27T00:00:00Z"/>
        <d v="2025-09-14T00:00:00Z"/>
        <d v="2023-12-30T00:00:00Z"/>
        <d v="2023-10-14T00:00:00Z"/>
        <d v="2023-11-25T00:00:00Z"/>
        <d v="2023-12-10T00:00:00Z"/>
        <d v="2025-08-28T00:00:00Z"/>
        <d v="2025-07-11T00:00:00Z"/>
        <d v="2025-08-20T00:00:00Z"/>
        <d v="2024-08-29T00:00:00Z"/>
        <d v="2024-11-30T00:00:00Z"/>
        <d v="2025-10-12T00:00:00Z"/>
        <d v="2024-07-27T00:00:00Z"/>
        <d v="2025-05-23T00:00:00Z"/>
        <d v="2024-11-13T00:00:00Z"/>
        <d v="2023-12-08T00:00:00Z"/>
        <d v="2025-08-16T00:00:00Z"/>
        <d v="2024-11-20T00:00:00Z"/>
        <d v="2024-08-14T00:00:00Z"/>
        <d v="2024-05-15T00:00:00Z"/>
        <d v="2024-09-10T00:00:00Z"/>
        <d v="2025-04-08T00:00:00Z"/>
        <d v="2024-10-23T00:00:00Z"/>
        <d v="2025-07-10T00:00:00Z"/>
        <d v="2024-10-12T00:00:00Z"/>
        <d v="2024-01-21T00:00:00Z"/>
        <d v="2024-02-28T00:00:00Z"/>
        <d v="2024-12-31T00:00:00Z"/>
        <d v="2024-08-26T00:00:00Z"/>
        <d v="2024-09-21T00:00:00Z"/>
        <d v="2024-08-19T00:00:00Z"/>
        <d v="2024-10-22T00:00:00Z"/>
        <d v="2024-10-15T00:00:00Z"/>
        <d v="2024-07-06T00:00:00Z"/>
        <d v="2024-06-10T00:00:00Z"/>
        <d v="2025-09-07T00:00:00Z"/>
        <d v="2024-02-08T00:00:00Z"/>
        <d v="2023-10-15T00:00:00Z"/>
        <d v="2025-08-22T00:00:00Z"/>
        <d v="2024-02-01T00:00:00Z"/>
        <d v="2025-05-08T00:00:00Z"/>
        <d v="2025-03-22T00:00:00Z"/>
        <d v="2025-07-13T00:00:00Z"/>
        <d v="2025-05-21T00:00:00Z"/>
        <d v="2025-02-17T00:00:00Z"/>
        <d v="2024-05-01T00:00:00Z"/>
        <d v="2024-07-09T00:00:00Z"/>
        <d v="2025-09-25T00:00:00Z"/>
        <d v="2024-05-08T00:00:00Z"/>
        <d v="2024-09-19T00:00:00Z"/>
        <d v="2024-04-23T00:00:00Z"/>
        <d v="2024-07-30T00:00:00Z"/>
        <d v="2023-12-14T00:00:00Z"/>
        <d v="2024-09-23T00:00:00Z"/>
        <d v="2025-08-17T00:00:00Z"/>
        <d v="2025-01-17T00:00:00Z"/>
        <d v="2025-04-30T00:00:00Z"/>
        <d v="2024-11-02T00:00:00Z"/>
        <d v="2025-08-15T00:00:00Z"/>
        <d v="2025-09-16T00:00:00Z"/>
        <d v="2024-02-25T00:00:00Z"/>
        <d v="2025-03-07T00:00:00Z"/>
        <d v="2024-07-22T00:00:00Z"/>
        <d v="2024-06-01T00:00:00Z"/>
        <d v="2025-01-05T00:00:00Z"/>
        <d v="2025-09-10T00:00:00Z"/>
        <d v="2025-06-19T00:00:00Z"/>
        <d v="2024-09-09T00:00:00Z"/>
        <d v="2025-04-04T00:00:00Z"/>
        <d v="2024-04-10T00:00:00Z"/>
        <d v="2025-04-09T00:00:00Z"/>
        <d v="2025-03-02T00:00:00Z"/>
        <d v="2024-10-08T00:00:00Z"/>
        <d v="2024-06-05T00:00:00Z"/>
        <d v="2024-08-18T00:00:00Z"/>
        <d v="2024-11-21T00:00:00Z"/>
        <d v="2024-07-29T00:00:00Z"/>
        <d v="2024-05-21T00:00:00Z"/>
        <d v="2024-10-29T00:00:00Z"/>
        <d v="2024-10-14T00:00:00Z"/>
        <d v="2024-11-17T00:00:00Z"/>
        <d v="2025-03-29T00:00:00Z"/>
        <d v="2024-07-21T00:00:00Z"/>
        <d v="2025-08-14T00:00:00Z"/>
        <d v="2024-11-05T00:00:00Z"/>
        <d v="2024-06-11T00:00:00Z"/>
        <d v="2025-09-18T00:00:00Z"/>
        <d v="2025-03-13T00:00:00Z"/>
        <d v="2023-12-16T00:00:00Z"/>
        <d v="2024-05-06T00:00:00Z"/>
        <d v="2024-08-04T00:00:00Z"/>
        <d v="2023-12-09T00:00:00Z"/>
        <d v="2025-07-28T00:00:00Z"/>
        <d v="2024-01-22T00:00:00Z"/>
        <d v="2024-04-08T00:00:00Z"/>
        <d v="2025-05-18T00:00:00Z"/>
        <d v="2023-12-07T00:00:00Z"/>
        <d v="2024-01-23T00:00:00Z"/>
        <d v="2024-12-15T00:00:00Z"/>
        <d v="2024-03-20T00:00:00Z"/>
        <d v="2025-01-13T00:00:00Z"/>
        <d v="2025-06-04T00:00:00Z"/>
        <d v="2023-11-05T00:00:00Z"/>
        <d v="2025-04-06T00:00:00Z"/>
        <d v="2025-01-29T00:00:00Z"/>
        <d v="2024-03-03T00:00:00Z"/>
        <d v="2024-11-04T00:00:00Z"/>
        <d v="2024-04-29T00:00:00Z"/>
        <d v="2025-04-28T00:00:00Z"/>
        <d v="2024-06-16T00:00:00Z"/>
        <d v="2025-04-16T00:00:00Z"/>
        <d v="2024-11-22T00:00:00Z"/>
        <d v="2025-09-04T00:00:00Z"/>
        <d v="2023-10-28T00:00:00Z"/>
        <d v="2024-12-20T00:00:00Z"/>
        <d v="2025-03-09T00:00:00Z"/>
        <d v="2025-03-26T00:00:00Z"/>
        <d v="2025-04-03T00:00:00Z"/>
        <d v="2024-02-05T00:00:00Z"/>
        <d v="2024-06-22T00:00:00Z"/>
        <d v="2024-06-02T00:00:00Z"/>
        <d v="2024-12-14T00:00:00Z"/>
        <d v="2023-10-25T00:00:00Z"/>
        <d v="2024-07-24T00:00:00Z"/>
        <d v="2025-05-30T00:00:00Z"/>
        <d v="2025-10-13T00:00:00Z"/>
        <d v="2024-03-05T00:00:00Z"/>
        <d v="2023-10-20T00:00:00Z"/>
        <d v="2023-10-26T00:00:00Z"/>
        <d v="2025-04-07T00:00:00Z"/>
        <d v="2024-03-10T00:00:00Z"/>
        <d v="2025-09-15T00:00:00Z"/>
        <d v="2025-01-09T00:00:00Z"/>
        <d v="2024-04-24T00:00:00Z"/>
        <d v="2023-12-24T00:00:00Z"/>
        <d v="2024-02-26T00:00:00Z"/>
        <d v="2025-01-19T00:00:00Z"/>
        <d v="2025-07-25T00:00:00Z"/>
        <d v="2024-04-27T00:00:00Z"/>
        <d v="2025-08-11T00:00:00Z"/>
        <d v="2025-03-15T00:00:00Z"/>
        <d v="2025-01-14T00:00:00Z"/>
        <d v="2025-06-01T00:00:00Z"/>
        <d v="2024-09-24T00:00:00Z"/>
        <d v="2023-11-23T00:00:00Z"/>
        <d v="2025-07-23T00:00:00Z"/>
        <d v="2025-09-17T00:00:00Z"/>
        <d v="2025-05-03T00:00:00Z"/>
        <d v="2024-02-27T00:00:00Z"/>
        <d v="2025-07-08T00:00:00Z"/>
        <d v="2025-04-21T00:00:00Z"/>
        <d v="2024-08-09T00:00:00Z"/>
        <d v="2025-08-07T00:00:00Z"/>
        <d v="2024-02-16T00:00:00Z"/>
        <d v="2025-03-30T00:00:00Z"/>
        <d v="2025-03-01T00:00:00Z"/>
        <d v="2024-01-09T00:00:00Z"/>
        <d v="2025-04-26T00:00:00Z"/>
        <d v="2025-02-25T00:00:00Z"/>
        <d v="2025-06-18T00:00:00Z"/>
        <d v="2024-12-22T00:00:00Z"/>
        <d v="2025-06-28T00:00:00Z"/>
        <d v="2024-05-25T00:00:00Z"/>
        <d v="2024-09-20T00:00:00Z"/>
        <d v="2025-05-26T00:00:00Z"/>
        <d v="2025-03-19T00:00:00Z"/>
        <d v="2025-02-05T00:00:00Z"/>
        <d v="2025-01-10T00:00:00Z"/>
        <d v="2024-01-25T00:00:00Z"/>
        <d v="2025-10-02T00:00:00Z"/>
        <d v="2024-07-10T00:00:00Z"/>
        <d v="2025-01-04T00:00:00Z"/>
        <d v="2025-07-30T00:00:00Z"/>
        <d v="2025-04-10T00:00:00Z"/>
        <d v="2024-07-02T00:00:00Z"/>
        <d v="2024-12-13T00:00:00Z"/>
        <d v="2025-03-05T00:00:00Z"/>
        <d v="2024-01-17T00:00:00Z"/>
        <d v="2024-04-04T00:00:00Z"/>
        <d v="2024-05-26T00:00:00Z"/>
        <d v="2025-07-18T00:00:00Z"/>
        <d v="2024-07-12T00:00:00Z"/>
        <d v="2024-12-28T00:00:00Z"/>
        <d v="2024-05-22T00:00:00Z"/>
        <d v="2025-08-02T00:00:00Z"/>
        <d v="2024-10-18T00:00:00Z"/>
        <d v="2024-10-31T00:00:00Z"/>
        <d v="2024-11-28T00:00:00Z"/>
        <d v="2025-06-05T00:00:00Z"/>
        <d v="2024-11-19T00:00:00Z"/>
        <d v="2024-05-19T00:00:00Z"/>
        <d v="2025-01-22T00:00:00Z"/>
        <d v="2025-07-04T00:00:00Z"/>
        <d v="2025-05-19T00:00:00Z"/>
        <d v="2024-07-31T00:00:00Z"/>
        <d v="2024-11-15T00:00:00Z"/>
        <d v="2024-04-07T00:00:00Z"/>
        <d v="2024-02-17T00:00:00Z"/>
        <d v="2024-05-23T00:00:00Z"/>
        <d v="2025-06-15T00:00:00Z"/>
        <d v="2025-01-06T00:00:00Z"/>
        <d v="2025-08-10T00:00:00Z"/>
        <d v="2025-07-02T00:00:00Z"/>
        <d v="2024-03-29T00:00:00Z"/>
        <d v="2025-01-15T00:00:00Z"/>
        <d v="2024-04-25T00:00:00Z"/>
        <d v="2025-04-17T00:00:00Z"/>
        <d v="2025-09-24T00:00:00Z"/>
        <d v="2023-11-10T00:00:00Z"/>
        <d v="2024-07-05T00:00:00Z"/>
        <d v="2025-08-21T00:00:00Z"/>
        <d v="2025-06-07T00:00:00Z"/>
        <d v="2024-01-18T00:00:00Z"/>
        <d v="2024-08-15T00:00:00Z"/>
        <d v="2025-09-21T00:00:00Z"/>
        <d v="2024-01-12T00:00:00Z"/>
        <d v="2025-03-11T00:00:00Z"/>
        <d v="2024-09-22T00:00:00Z"/>
        <d v="2024-11-27T00:00:00Z"/>
        <d v="2025-10-10T00:00:00Z"/>
        <d v="2024-09-06T00:00:00Z"/>
        <d v="2024-07-16T00:00:00Z"/>
        <d v="2025-04-01T00:00:00Z"/>
        <d v="2024-11-25T00:00:00Z"/>
        <d v="2024-11-07T00:00:00Z"/>
        <d v="2024-07-28T00:00:00Z"/>
        <d v="2024-04-16T00:00:00Z"/>
        <d v="2024-01-13T00:00:00Z"/>
        <d v="2024-01-08T00:00:00Z"/>
        <d v="2024-09-29T00:00:00Z"/>
        <d v="2024-11-14T00:00:00Z"/>
        <d v="2025-02-24T00:00:00Z"/>
        <d v="2024-06-26T00:00:00Z"/>
        <d v="2025-02-23T00:00:00Z"/>
        <d v="2025-03-17T00:00:00Z"/>
        <d v="2024-08-16T00:00:00Z"/>
        <d v="2024-03-22T00:00:00Z"/>
        <d v="2025-01-31T00:00:00Z"/>
        <d v="2025-03-28T00:00:00Z"/>
        <d v="2024-08-31T00:00:00Z"/>
        <d v="2023-12-15T00:00:00Z"/>
        <d v="2024-01-31T00:00:00Z"/>
        <d v="2023-12-06T00:00:00Z"/>
        <d v="2025-08-23T00:00:00Z"/>
        <d v="2023-11-03T00:00:00Z"/>
        <d v="2025-05-12T00:00:00Z"/>
        <d v="2024-09-26T00:00:00Z"/>
        <d v="2025-09-29T00:00:00Z"/>
        <d v="2025-07-06T00:00:00Z"/>
        <d v="2025-06-09T00:00:00Z"/>
        <d v="2024-10-11T00:00:00Z"/>
        <d v="2024-12-02T00:00:00Z"/>
        <d v="2023-11-14T00:00:00Z"/>
        <d v="2024-02-14T00:00:00Z"/>
        <d v="2025-06-29T00:00:00Z"/>
        <d v="2024-02-09T00:00:00Z"/>
        <d v="2025-06-16T00:00:00Z"/>
        <d v="2025-09-09T00:00:00Z"/>
        <d v="2025-07-15T00:00:00Z"/>
        <d v="2023-10-21T00:00:00Z"/>
        <d v="2025-07-22T00:00:00Z"/>
        <d v="2025-02-11T00:00:00Z"/>
        <d v="2025-06-03T00:00:00Z"/>
        <d v="2025-03-20T00:00:00Z"/>
        <d v="2024-06-17T00:00:00Z"/>
        <d v="2025-02-21T00:00:00Z"/>
        <d v="2024-09-16T00:00:00Z"/>
        <d v="2025-10-09T00:00:00Z"/>
        <d v="2024-09-18T00:00:00Z"/>
        <d v="2025-05-29T00:00:00Z"/>
        <d v="2024-01-20T00:00:00Z"/>
        <d v="2025-09-06T00:00:00Z"/>
        <d v="2024-08-23T00:00:00Z"/>
        <d v="2024-01-24T00:00:00Z"/>
        <d v="2023-12-19T00:00:00Z"/>
        <d v="2023-11-22T00:00:00Z"/>
        <d v="2025-10-08T00:00:00Z"/>
        <d v="2024-09-30T00:00:00Z"/>
        <d v="2024-11-18T00:00:00Z"/>
        <d v="2025-09-12T00:00:00Z"/>
        <d v="2024-10-26T00:00:00Z"/>
        <d v="2025-07-26T00:00:00Z"/>
        <d v="2025-05-20T00:00:00Z"/>
        <d v="2024-03-13T00:00:00Z"/>
        <d v="2025-02-12T00:00:00Z"/>
        <d v="2024-10-09T00:00:00Z"/>
        <d v="2025-09-19T00:00:00Z"/>
        <d v="2024-02-11T00:00:00Z"/>
        <d v="2025-03-10T00:00:00Z"/>
        <d v="2024-12-18T00:00:00Z"/>
        <d v="2024-12-06T00:00:00Z"/>
        <d v="2024-10-03T00:00:00Z"/>
        <d v="2023-11-08T00:00:00Z"/>
        <d v="2023-12-20T00:00:00Z"/>
        <d v="2025-09-11T00:00:00Z"/>
        <d v="2024-12-01T00:00:00Z"/>
        <d v="2025-08-30T00:00:00Z"/>
        <d v="2024-01-15T00:00:00Z"/>
        <d v="2025-04-25T00:00:00Z"/>
        <d v="2024-02-24T00:00:00Z"/>
        <d v="2024-12-30T00:00:00Z"/>
        <d v="2025-04-15T00:00:00Z"/>
        <d v="2023-12-26T00:00:00Z"/>
        <d v="2024-03-21T00:00:00Z"/>
        <d v="2023-10-30T00:00:00Z"/>
        <d v="2025-04-19T00:00:00Z"/>
        <d v="2025-04-27T00:00:00Z"/>
        <d v="2024-10-04T00:00:00Z"/>
        <d v="2024-03-11T00:00:00Z"/>
        <d v="2024-06-14T00:00:00Z"/>
        <d v="2025-08-26T00:00:00Z"/>
        <d v="2024-10-13T00:00:00Z"/>
        <d v="2025-02-09T00:00:00Z"/>
        <d v="2023-12-21T00:00:00Z"/>
        <d v="2025-07-17T00:00:00Z"/>
        <d v="2025-05-16T00:00:00Z"/>
        <d v="2025-08-12T00:00:00Z"/>
        <d v="2023-11-21T00:00:00Z"/>
        <d v="2025-02-07T00:00:00Z"/>
        <d v="2023-12-27T00:00:00Z"/>
        <d v="2024-01-04T00:00:00Z"/>
        <d v="2023-11-30T00:00:00Z"/>
        <d v="2023-10-23T00:00:00Z"/>
        <d v="2025-06-14T00:00:00Z"/>
        <d v="2025-04-05T00:00:00Z"/>
        <d v="2023-11-26T00:00:00Z"/>
        <d v="2024-02-04T00:00:00Z"/>
        <d v="2025-02-27T00:00:00Z"/>
        <d v="2023-10-24T00:00:00Z"/>
        <d v="2024-08-03T00:00:00Z"/>
        <d v="2025-05-27T00:00:00Z"/>
        <d v="2024-11-06T00:00:00Z"/>
        <d v="2024-04-02T00:00:00Z"/>
        <d v="2023-11-19T00:00:00Z"/>
        <d v="2023-12-23T00:00:00Z"/>
        <d v="2024-03-02T00:00:00Z"/>
        <d v="2024-10-27T00:00:00Z"/>
        <d v="2024-03-09T00:00:00Z"/>
        <d v="2023-12-13T00:00:00Z"/>
        <d v="2023-11-20T00:00:00Z"/>
        <d v="2024-09-04T00:00:00Z"/>
        <d v="2025-06-02T00:00:00Z"/>
        <d v="2024-03-06T00:00:00Z"/>
        <d v="2025-02-14T00:00:00Z"/>
        <d v="2024-01-27T00:00:00Z"/>
        <d v="2025-04-22T00:00:00Z"/>
        <d v="2025-04-18T00:00:00Z"/>
        <d v="2024-03-31T00:00:00Z"/>
        <d v="2023-11-06T00:00:00Z"/>
        <d v="2024-04-19T00:00:00Z"/>
        <d v="2024-03-28T00:00:00Z"/>
        <d v="2024-07-17T00:00:00Z"/>
        <d v="2024-12-26T00:00:00Z"/>
        <d v="2024-08-20T00:00:00Z"/>
        <d v="2024-08-30T00:00:00Z"/>
        <d v="2025-08-13T00:00:00Z"/>
        <d v="2024-05-09T00:00:00Z"/>
        <d v="2024-11-12T00:00:00Z"/>
        <d v="2024-09-12T00:00:00Z"/>
        <d v="2025-05-15T00:00:00Z"/>
        <d v="2024-11-09T00:00:00Z"/>
        <d v="2024-12-16T00:00:00Z"/>
        <d v="2024-10-07T00:00:00Z"/>
        <d v="2024-10-25T00:00:00Z"/>
        <d v="2024-03-14T00:00:00Z"/>
        <d v="2024-10-21T00:00:00Z"/>
        <d v="2024-02-12T00:00:00Z"/>
        <d v="2025-05-01T00:00:00Z"/>
        <d v="2024-08-27T00:00:00Z"/>
        <d v="2024-02-10T00:00:00Z"/>
        <d v="2024-02-22T00:00:00Z"/>
        <d v="2024-04-06T00:00:00Z"/>
        <d v="2024-04-15T00:00:00Z"/>
        <d v="2024-12-03T00:00:00Z"/>
        <d v="2025-01-16T00:00:00Z"/>
        <d v="2024-10-16T00:00:00Z"/>
        <d v="2025-02-13T00:00:00Z"/>
        <d v="2024-08-06T00:00:00Z"/>
        <d v="2025-01-08T00:00:00Z"/>
        <d v="2025-07-21T00:00:00Z"/>
        <d v="2024-06-13T00:00:00Z"/>
        <d v="2024-01-01T00:00:00Z"/>
        <d v="2023-12-18T00:00:00Z"/>
        <d v="2023-11-02T00:00:00Z"/>
        <d v="2024-01-10T00:00:00Z"/>
        <d v="2025-07-19T00:00:00Z"/>
        <d v="2024-12-24T00:00:00Z"/>
        <d v="2025-06-24T00:00:00Z"/>
        <d v="2024-05-17T00:00:00Z"/>
        <d v="2024-11-29T00:00:00Z"/>
        <d v="2025-04-13T00:00:00Z"/>
        <d v="2024-07-01T00:00:00Z"/>
        <d v="2023-12-03T00:00:00Z"/>
        <d v="2025-05-06T00:00:00Z"/>
        <d v="2024-08-22T00:00:00Z"/>
        <d v="2025-01-30T00:00:00Z"/>
        <d v="2025-03-31T00:00:00Z"/>
        <d v="2025-10-11T00:00:00Z"/>
        <d v="2025-03-24T00:00:00Z"/>
        <d v="2024-09-11T00:00:00Z"/>
        <d v="2025-05-09T00:00:00Z"/>
        <d v="2024-06-27T00:00:00Z"/>
        <d v="2023-11-13T00:00:00Z"/>
        <d v="2024-02-19T00:00:00Z"/>
        <d v="2025-09-02T00:00:00Z"/>
        <d v="2023-11-24T00:00:00Z"/>
        <d v="2025-01-26T00:00:00Z"/>
        <d v="2025-06-13T00:00:00Z"/>
        <d v="2024-06-29T00:00:00Z"/>
        <d v="2024-06-08T00:00:00Z"/>
        <d v="2024-07-04T00:00:00Z"/>
        <d v="2025-04-12T00:00:00Z"/>
        <d v="2025-05-17T00:00:00Z"/>
        <d v="2024-02-03T00:00:00Z"/>
        <d v="2024-01-29T00:00:00Z"/>
        <d v="2025-08-01T00:00:00Z"/>
        <d v="2023-12-17T00:00:00Z"/>
        <d v="2025-03-25T00:00:00Z"/>
        <d v="2024-05-02T00:00:00Z"/>
        <d v="2025-03-18T00:00:00Z"/>
        <d v="2024-02-18T00:00:00Z"/>
        <d v="2024-01-16T00:00:00Z"/>
        <d v="2025-10-03T00:00:00Z"/>
        <d v="2025-07-03T00:00:00Z"/>
        <d v="2025-08-08T00:00:00Z"/>
        <d v="2024-08-28T00:00:00Z"/>
        <d v="2025-02-10T00:00:00Z"/>
        <d v="2024-09-13T00:00:00Z"/>
        <d v="2024-01-19T00:00:00Z"/>
        <d v="2024-03-25T00:00:00Z"/>
        <d v="2025-03-12T00:00:00Z"/>
        <d v="2024-08-21T00:00:00Z"/>
        <d v="2023-12-05T00:00:00Z"/>
        <d v="2025-10-06T00:00:00Z"/>
        <d v="2023-11-12T00:00:00Z"/>
        <d v="2025-01-21T00:00:00Z"/>
        <d v="2024-07-11T00:00:00Z"/>
        <d v="2025-08-04T00:00:00Z"/>
        <d v="2025-08-05T00:00:00Z"/>
        <d v="2024-11-23T00:00:00Z"/>
        <d v="2025-02-03T00:00:00Z"/>
        <d v="2024-04-30T00:00:00Z"/>
        <d v="2025-04-20T00:00:00Z"/>
        <d v="2024-05-16T00:00:00Z"/>
        <d v="2025-04-23T00:00:00Z"/>
        <d v="2024-10-06T00:00:00Z"/>
        <d v="2024-12-27T00:00:00Z"/>
        <d v="2024-07-20T00:00:00Z"/>
        <d v="2024-10-10T00:00:00Z"/>
        <d v="2025-01-03T00:00:00Z"/>
        <d v="2024-04-13T00:00:00Z"/>
        <d v="2025-03-08T00:00:00Z"/>
        <d v="2025-04-02T00:00:00Z"/>
        <d v="2023-11-17T00:00:00Z"/>
        <d v="2025-02-08T00:00:00Z"/>
        <d v="2025-09-30T00:00:00Z"/>
        <d v="2025-05-07T00:00:00Z"/>
        <d v="2025-05-22T00:00:00Z"/>
        <d v="2023-12-28T00:00:00Z"/>
        <d v="2024-12-04T00:00:00Z"/>
        <d v="2024-06-28T00:00:00Z"/>
        <d v="2024-05-29T00:00:00Z"/>
        <d v="2024-04-14T00:00:00Z"/>
        <d v="2024-01-26T00:00:00Z"/>
        <d v="2024-09-08T00:00:00Z"/>
        <d v="2024-10-30T00:00:00Z"/>
        <d v="2025-02-02T00:00:00Z"/>
        <d v="2024-10-02T00:00:00Z"/>
        <d v="2024-05-03T00:00:00Z"/>
        <d v="2024-02-21T00:00:00Z"/>
        <d v="2024-04-17T00:00:00Z"/>
        <d v="2024-03-26T00:00:00Z"/>
        <d v="2025-04-14T00:00:00Z"/>
        <d v="2025-08-24T00:00:00Z"/>
        <d v="2025-01-25T00:00:00Z"/>
        <d v="2025-03-14T00:00:00Z"/>
        <d v="2025-03-21T00:00:00Z"/>
        <d v="2025-04-24T00:00:00Z"/>
        <d v="2023-12-12T00:00:00Z"/>
        <d v="2024-07-08T00:00:00Z"/>
        <d v="2023-10-29T00:00:00Z"/>
        <d v="2024-05-20T00:00:00Z"/>
        <d v="2025-04-11T00:00:00Z"/>
        <d v="2025-02-06T00:00:00Z"/>
        <d v="2025-09-26T00:00:00Z"/>
        <d v="2025-05-28T00:00:00Z"/>
        <d v="2025-04-29T00:00:00Z"/>
        <d v="2024-10-01T00:00:00Z"/>
        <d v="2024-09-07T00:00:00Z"/>
        <d v="2025-06-26T00:00:00Z"/>
        <d v="2025-01-24T00:00:00Z"/>
        <d v="2024-06-18T00:00:00Z"/>
        <d v="2025-07-07T00:00:00Z"/>
        <d v="2025-03-04T00:00:00Z"/>
        <d v="2024-05-10T00:00:00Z"/>
        <d v="2024-02-15T00:00:00Z"/>
        <d v="2024-05-12T00:00:00Z"/>
        <d v="2025-03-03T00:00:00Z"/>
        <d v="2025-05-02T00:00:00Z"/>
        <d v="2024-04-18T00:00:00Z"/>
        <d v="2025-06-10T00:00:00Z"/>
        <d v="2024-04-03T00:00:00Z"/>
        <d v="2025-02-16T00:00:00Z"/>
        <d v="2024-03-19T00:00:00Z"/>
        <d v="2023-11-09T00:00:00Z"/>
        <d v="2025-07-29T00:00:00Z"/>
        <d v="2025-06-08T00:00:00Z"/>
        <d v="2024-12-05T00:00:00Z"/>
        <d v="2024-06-25T00:00:00Z"/>
        <d v="2024-04-05T00:00:00Z"/>
        <d v="2025-08-19T00:00:00Z"/>
        <d v="2025-05-14T00:00:00Z"/>
        <d v="2023-12-11T00:00:00Z"/>
        <d v="2024-08-05T00:00:00Z"/>
        <d v="2024-08-08T00:00:00Z"/>
        <d v="2024-12-21T00:00:00Z"/>
        <d v="2024-05-31T00:00:00Z"/>
        <d v="2025-03-06T00:00:00Z"/>
        <d v="2024-05-04T00:00:00Z"/>
        <d v="2024-03-01T00:00:00Z"/>
        <d v="2024-03-16T00:00:00Z"/>
        <d v="2024-08-02T00:00:00Z"/>
        <d v="2024-09-14T00:00:00Z"/>
        <d v="2025-08-31T00:00:00Z"/>
        <d v="2024-01-30T00:00:00Z"/>
        <d v="2024-08-01T00:00:00Z"/>
        <d v="2024-11-26T00:00:00Z"/>
        <d v="2025-01-27T00:00:00Z"/>
        <d v="2025-07-24T00:00:00Z"/>
        <d v="2024-09-25T00:00:00Z"/>
        <d v="2025-09-05T00:00:00Z"/>
        <d v="2023-10-17T00:00:00Z"/>
        <d v="2024-02-23T00:00:00Z"/>
        <d v="2025-02-04T00:00:00Z"/>
        <d v="2025-01-12T00:00:00Z"/>
        <d v="2024-06-24T00:00:00Z"/>
        <d v="2025-07-09T00:00:00Z"/>
        <d v="2024-04-20T00:00:00Z"/>
        <d v="2024-07-15T00:00:00Z"/>
        <d v="2024-07-18T00:00:00Z"/>
        <d v="2024-05-14T00:00:00Z"/>
        <d v="2023-11-01T00:00:00Z"/>
        <d v="2025-03-23T00:00:00Z"/>
        <d v="2024-02-06T00:00:00Z"/>
        <d v="2025-05-10T00:00:00Z"/>
        <d v="2024-12-19T00:00:00Z"/>
        <d v="2024-09-02T00:00:00Z"/>
        <d v="2023-10-22T00:00:00Z"/>
        <d v="2024-12-25T00:00:00Z"/>
        <d v="2023-11-04T00:00:00Z"/>
        <d v="2025-06-30T00:00:00Z"/>
        <d v="2025-05-11T00:00:00Z"/>
        <d v="2024-04-01T00:00:00Z"/>
        <d v="2024-07-25T00:00:00Z"/>
        <d v="2023-12-01T00:00:00Z"/>
        <d v="2025-01-02T00:00:00Z"/>
        <d v="2024-08-25T00:00:00Z"/>
        <d v="2025-08-03T00:00:00Z"/>
        <d v="2023-11-28T00:00:00Z"/>
        <d v="2025-07-20T00:00:00Z"/>
        <d v="2024-03-23T00:00:00Z"/>
        <d v="2024-12-29T00:00:00Z"/>
        <d v="2024-03-17T00:00:00Z"/>
        <d v="2024-06-15T00:00:00Z"/>
        <d v="2024-12-12T00:00:00Z"/>
        <d v="2024-02-29T00:00:00Z"/>
        <d v="2024-01-05T00:00:00Z"/>
        <d v="2024-06-30T00:00:00Z"/>
        <d v="2025-01-07T00:00:00Z"/>
        <d v="2025-06-22T00:00:00Z"/>
        <d v="2025-06-06T00:00:00Z"/>
        <d v="2024-01-14T00:00:00Z"/>
        <d v="2024-08-12T00:00:00Z"/>
        <d v="2024-03-24T00:00:00Z"/>
        <d v="2024-06-06T00:00:00Z"/>
        <d v="2023-10-31T00:00:00Z"/>
        <d v="2025-09-22T00:00:00Z"/>
        <d v="2025-01-01T00:00:00Z"/>
        <d v="2025-09-28T00:00:00Z"/>
        <d v="2025-07-01T00:00:00Z"/>
        <d v="2025-06-11T00:00:00Z"/>
        <d v="2025-10-04T00:00:00Z"/>
        <d v="2024-10-17T00:00:00Z"/>
        <d v="2024-06-09T00:00:00Z"/>
        <d v="2024-11-16T00:00:00Z"/>
        <d v="2025-01-11T00:00:00Z"/>
        <d v="2024-07-23T00:00:00Z"/>
        <d v="2024-03-04T00:00:00Z"/>
        <d v="2025-08-18T00:00:00Z"/>
        <d v="2024-08-07T00:00:00Z"/>
        <d v="2024-05-18T00:00:00Z"/>
        <d v="2025-02-20T00:00:00Z"/>
        <d v="2023-11-07T00:00:00Z"/>
        <d v="2024-05-28T00:00:00Z"/>
        <d v="2024-01-02T00:00:00Z"/>
        <d v="2025-05-13T00:00:00Z"/>
        <d v="2024-03-12T00:00:00Z"/>
        <d v="2024-09-01T00:00:00Z"/>
        <d v="2025-01-18T00:00:00Z"/>
        <d v="2024-08-17T00:00:00Z"/>
        <d v="2024-07-19T00:00:00Z"/>
        <d v="2025-01-28T00:00:00Z"/>
        <d v="2024-09-27T00:00:00Z"/>
        <d v="2024-05-13T00:00:00Z"/>
        <d v="2025-08-29T00:00:00Z"/>
        <d v="2024-07-14T00:00:00Z"/>
        <d v="2024-01-28T00:00:00Z"/>
        <d v="2025-06-23T00:00:00Z"/>
        <d v="2024-03-08T00:00:00Z"/>
        <d v="2024-06-12T00:00:00Z"/>
        <d v="2023-12-29T00:00:00Z"/>
        <d v="2025-10-05T00:00:00Z"/>
        <d v="2025-09-03T00:00:00Z"/>
        <d v="2024-04-26T00:00:00Z"/>
        <d v="2024-10-19T00:00:00Z"/>
        <d v="2024-04-22T00:00:00Z"/>
        <d v="2024-05-11T00:00:00Z"/>
        <d v="2024-08-10T00:00:00Z"/>
        <d v="2025-02-26T00:00:00Z"/>
        <d v="2025-06-17T00:00:00Z"/>
        <d v="2024-09-28T00:00:00Z"/>
        <d v="2024-06-07T00:00:00Z"/>
      </sharedItems>
    </cacheField>
    <cacheField name="Month " numFmtId="165">
      <sharedItems>
        <s v="July"/>
        <s v="December"/>
        <s v="June"/>
        <s v="November"/>
        <s v="January"/>
        <s v="May"/>
        <s v="February"/>
        <s v="August"/>
        <s v="September"/>
        <s v="March"/>
        <s v="April"/>
        <s v="October"/>
      </sharedItems>
    </cacheField>
    <cacheField name="Year" numFmtId="0">
      <sharedItems containsSemiMixedTypes="0" containsString="0" containsNumber="1" containsInteger="1">
        <n v="2024.0"/>
        <n v="2023.0"/>
        <n v="2025.0"/>
      </sharedItems>
    </cacheField>
    <cacheField name="Customer_ID" numFmtId="0">
      <sharedItems>
        <s v="CUST1409"/>
        <s v="CUST1467"/>
        <s v="CUST1056"/>
        <s v="CUST1346"/>
        <s v="CUST1493"/>
        <s v="CUST1116"/>
        <s v="CUST1016"/>
        <s v="CUST1152"/>
        <s v="CUST1187"/>
        <s v="CUST1464"/>
        <s v="CUST1065"/>
        <s v="CUST1320"/>
        <s v="CUST1237"/>
        <s v="CUST1443"/>
        <s v="CUST1348"/>
        <s v="CUST1435"/>
        <s v="CUST1276"/>
        <s v="CUST1079"/>
        <s v="CUST1094"/>
        <s v="CUST1239"/>
        <s v="CUST1144"/>
        <s v="CUST1396"/>
        <s v="CUST1476"/>
        <s v="CUST1368"/>
        <s v="CUST1186"/>
        <s v="CUST1381"/>
        <s v="CUST1213"/>
        <s v="CUST1200"/>
        <s v="CUST1148"/>
        <s v="CUST1028"/>
        <s v="CUST1412"/>
        <s v="CUST1398"/>
        <s v="CUST1453"/>
        <s v="CUST1344"/>
        <s v="CUST1218"/>
        <s v="CUST1086"/>
        <s v="CUST1492"/>
        <s v="CUST1189"/>
        <s v="CUST1431"/>
        <s v="CUST1072"/>
        <s v="CUST1302"/>
        <s v="CUST1335"/>
        <s v="CUST1084"/>
        <s v="CUST1203"/>
        <s v="CUST1470"/>
        <s v="CUST1070"/>
        <s v="CUST1008"/>
        <s v="CUST1420"/>
        <s v="CUST1142"/>
        <s v="CUST1324"/>
        <s v="CUST1095"/>
        <s v="CUST1416"/>
        <s v="CUST1080"/>
        <s v="CUST1404"/>
        <s v="CUST1367"/>
        <s v="CUST1408"/>
        <s v="CUST1126"/>
        <s v="CUST1255"/>
        <s v="CUST1162"/>
        <s v="CUST1269"/>
        <s v="CUST1483"/>
        <s v="CUST1372"/>
        <s v="CUST1423"/>
        <s v="CUST1058"/>
        <s v="CUST1168"/>
        <s v="CUST1037"/>
        <s v="CUST1273"/>
        <s v="CUST1035"/>
        <s v="CUST1019"/>
        <s v="CUST1007"/>
        <s v="CUST1221"/>
        <s v="CUST1115"/>
        <s v="CUST1176"/>
        <s v="CUST1253"/>
        <s v="CUST1378"/>
        <s v="CUST1403"/>
        <s v="CUST1054"/>
        <s v="CUST1303"/>
        <s v="CUST1327"/>
        <s v="CUST1183"/>
        <s v="CUST1143"/>
        <s v="CUST1010"/>
        <s v="CUST1406"/>
        <s v="CUST1298"/>
        <s v="CUST1321"/>
        <s v="CUST1244"/>
        <s v="CUST1287"/>
        <s v="CUST1131"/>
        <s v="CUST1325"/>
        <s v="CUST1369"/>
        <s v="CUST1097"/>
        <s v="CUST1182"/>
        <s v="CUST1029"/>
        <s v="CUST1002"/>
        <s v="CUST1338"/>
        <s v="CUST1041"/>
        <s v="CUST1214"/>
        <s v="CUST1119"/>
        <s v="CUST1087"/>
        <s v="CUST1257"/>
        <s v="CUST1419"/>
        <s v="CUST1067"/>
        <s v="CUST1105"/>
        <s v="CUST1158"/>
        <s v="CUST1231"/>
        <s v="CUST1264"/>
        <s v="CUST1498"/>
        <s v="CUST1277"/>
        <s v="CUST1397"/>
        <s v="CUST1315"/>
        <s v="CUST1343"/>
        <s v="CUST1496"/>
        <s v="CUST1164"/>
        <s v="CUST1329"/>
        <s v="CUST1201"/>
        <s v="CUST1427"/>
        <s v="CUST1349"/>
        <s v="CUST1473"/>
        <s v="CUST1178"/>
        <s v="CUST1337"/>
        <s v="CUST1171"/>
        <s v="CUST1113"/>
        <s v="CUST1399"/>
        <s v="CUST1401"/>
        <s v="CUST1459"/>
        <s v="CUST1294"/>
        <s v="CUST1093"/>
        <s v="CUST1068"/>
        <s v="CUST1022"/>
        <s v="CUST1243"/>
        <s v="CUST1314"/>
        <s v="CUST1405"/>
        <s v="CUST1307"/>
        <s v="CUST1319"/>
        <s v="CUST1394"/>
        <s v="CUST1020"/>
        <s v="CUST1076"/>
        <s v="CUST1073"/>
        <s v="CUST1295"/>
        <s v="CUST1415"/>
        <s v="CUST1108"/>
        <s v="CUST1373"/>
        <s v="CUST1256"/>
        <s v="CUST1175"/>
        <s v="CUST1485"/>
        <s v="CUST1293"/>
        <s v="CUST1377"/>
        <s v="CUST1128"/>
        <s v="CUST1499"/>
        <s v="CUST1066"/>
        <s v="CUST1081"/>
        <s v="CUST1478"/>
        <s v="CUST1462"/>
        <s v="CUST1033"/>
        <s v="CUST1489"/>
        <s v="CUST1428"/>
        <s v="CUST1272"/>
        <s v="CUST1382"/>
        <s v="CUST1091"/>
        <s v="CUST1334"/>
        <s v="CUST1138"/>
        <s v="CUST1424"/>
        <s v="CUST1323"/>
        <s v="CUST1135"/>
        <s v="CUST1448"/>
        <s v="CUST1038"/>
        <s v="CUST1170"/>
        <s v="CUST1472"/>
        <s v="CUST1437"/>
        <s v="CUST1185"/>
        <s v="CUST1184"/>
        <s v="CUST1371"/>
        <s v="CUST1012"/>
        <s v="CUST1442"/>
        <s v="CUST1199"/>
        <s v="CUST1153"/>
        <s v="CUST1266"/>
        <s v="CUST1246"/>
        <s v="CUST1075"/>
        <s v="CUST1099"/>
        <s v="CUST1495"/>
        <s v="CUST1096"/>
        <s v="CUST1069"/>
        <s v="CUST1107"/>
        <s v="CUST1049"/>
        <s v="CUST1275"/>
        <s v="CUST1169"/>
        <s v="CUST1494"/>
        <s v="CUST1216"/>
        <s v="CUST1031"/>
        <s v="CUST1364"/>
        <s v="CUST1463"/>
        <s v="CUST1083"/>
        <s v="CUST1023"/>
        <s v="CUST1449"/>
        <s v="CUST1240"/>
        <s v="CUST1082"/>
        <s v="CUST1044"/>
        <s v="CUST1471"/>
        <s v="CUST1013"/>
        <s v="CUST1136"/>
        <s v="CUST1248"/>
        <s v="CUST1103"/>
        <s v="CUST1333"/>
        <s v="CUST1209"/>
        <s v="CUST1282"/>
        <s v="CUST1141"/>
        <s v="CUST1433"/>
        <s v="CUST1118"/>
        <s v="CUST1219"/>
        <s v="CUST1101"/>
        <s v="CUST1134"/>
        <s v="CUST1312"/>
        <s v="CUST1484"/>
        <s v="CUST1316"/>
        <s v="CUST1326"/>
        <s v="CUST1490"/>
        <s v="CUST1262"/>
        <s v="CUST1260"/>
        <s v="CUST1225"/>
        <s v="CUST1466"/>
        <s v="CUST1263"/>
        <s v="CUST1417"/>
        <s v="CUST1017"/>
        <s v="CUST1224"/>
        <s v="CUST1211"/>
        <s v="CUST1191"/>
        <s v="CUST1198"/>
        <s v="CUST1468"/>
        <s v="CUST1042"/>
        <s v="CUST1481"/>
        <s v="CUST1451"/>
        <s v="CUST1479"/>
        <s v="CUST1220"/>
        <s v="CUST1047"/>
        <s v="CUST1304"/>
        <s v="CUST1088"/>
        <s v="CUST1358"/>
        <s v="CUST1332"/>
        <s v="CUST1297"/>
        <s v="CUST1438"/>
        <s v="CUST1234"/>
        <s v="CUST1322"/>
        <s v="CUST1251"/>
        <s v="CUST1133"/>
        <s v="CUST1085"/>
        <s v="CUST1458"/>
        <s v="CUST1034"/>
        <s v="CUST1222"/>
        <s v="CUST1150"/>
        <s v="CUST1027"/>
        <s v="CUST1014"/>
        <s v="CUST1061"/>
        <s v="CUST1104"/>
        <s v="CUST1241"/>
        <s v="CUST1165"/>
        <s v="CUST1210"/>
        <s v="CUST1102"/>
        <s v="CUST1360"/>
        <s v="CUST1077"/>
        <s v="CUST1370"/>
        <s v="CUST1161"/>
        <s v="CUST1469"/>
        <s v="CUST1120"/>
        <s v="CUST1455"/>
        <s v="CUST1125"/>
        <s v="CUST1208"/>
        <s v="CUST1000"/>
        <s v="CUST1347"/>
        <s v="CUST1089"/>
        <s v="CUST1015"/>
        <s v="CUST1206"/>
        <s v="CUST1296"/>
        <s v="CUST1379"/>
        <s v="CUST1050"/>
        <s v="CUST1413"/>
        <s v="CUST1039"/>
        <s v="CUST1391"/>
        <s v="CUST1043"/>
        <s v="CUST1006"/>
        <s v="CUST1383"/>
        <s v="CUST1145"/>
        <s v="CUST1181"/>
        <s v="CUST1001"/>
        <s v="CUST1114"/>
        <s v="CUST1288"/>
        <s v="CUST1053"/>
        <s v="CUST1159"/>
        <s v="CUST1098"/>
        <s v="CUST1488"/>
        <s v="CUST1345"/>
        <s v="CUST1071"/>
        <s v="CUST1477"/>
        <s v="CUST1422"/>
        <s v="CUST1127"/>
        <s v="CUST1215"/>
        <s v="CUST1229"/>
        <s v="CUST1205"/>
        <s v="CUST1129"/>
        <s v="CUST1265"/>
        <s v="CUST1163"/>
        <s v="CUST1300"/>
        <s v="CUST1366"/>
        <s v="CUST1197"/>
        <s v="CUST1384"/>
        <s v="CUST1166"/>
        <s v="CUST1418"/>
        <s v="CUST1223"/>
        <s v="CUST1156"/>
        <s v="CUST1232"/>
        <s v="CUST1146"/>
        <s v="CUST1011"/>
        <s v="CUST1445"/>
        <s v="CUST1167"/>
        <s v="CUST1212"/>
        <s v="CUST1311"/>
        <s v="CUST1352"/>
        <s v="CUST1365"/>
        <s v="CUST1160"/>
        <s v="CUST1362"/>
        <s v="CUST1233"/>
        <s v="CUST1261"/>
        <s v="CUST1286"/>
        <s v="CUST1100"/>
        <s v="CUST1228"/>
        <s v="CUST1092"/>
        <s v="CUST1032"/>
        <s v="CUST1388"/>
        <s v="CUST1235"/>
        <s v="CUST1204"/>
        <s v="CUST1046"/>
        <s v="CUST1123"/>
        <s v="CUST1157"/>
        <s v="CUST1057"/>
        <s v="CUST1270"/>
        <s v="CUST1278"/>
        <s v="CUST1062"/>
        <s v="CUST1389"/>
        <s v="CUST1188"/>
        <s v="CUST1026"/>
        <s v="CUST1452"/>
        <s v="CUST1149"/>
        <s v="CUST1328"/>
        <s v="CUST1461"/>
        <s v="CUST1284"/>
        <s v="CUST1040"/>
        <s v="CUST1242"/>
        <s v="CUST1147"/>
        <s v="CUST1173"/>
        <s v="CUST1202"/>
        <s v="CUST1339"/>
        <s v="CUST1430"/>
        <s v="CUST1317"/>
        <s v="CUST1425"/>
        <s v="CUST1491"/>
        <s v="CUST1117"/>
        <s v="CUST1353"/>
        <s v="CUST1036"/>
        <s v="CUST1059"/>
        <s v="CUST1411"/>
        <s v="CUST1390"/>
        <s v="CUST1336"/>
        <s v="CUST1410"/>
        <s v="CUST1402"/>
        <s v="CUST1440"/>
        <s v="CUST1376"/>
        <s v="CUST1055"/>
        <s v="CUST1180"/>
        <s v="CUST1354"/>
        <s v="CUST1048"/>
        <s v="CUST1051"/>
        <s v="CUST1486"/>
        <s v="CUST1177"/>
        <s v="CUST1281"/>
        <s v="CUST1357"/>
        <s v="CUST1192"/>
        <s v="CUST1456"/>
        <s v="CUST1124"/>
        <s v="CUST1351"/>
        <s v="CUST1139"/>
        <s v="CUST1285"/>
        <s v="CUST1196"/>
        <s v="CUST1482"/>
        <s v="CUST1151"/>
        <s v="CUST1446"/>
        <s v="CUST1024"/>
        <s v="CUST1380"/>
        <s v="CUST1274"/>
        <s v="CUST1497"/>
        <s v="CUST1341"/>
        <s v="CUST1130"/>
        <s v="CUST1387"/>
        <s v="CUST1385"/>
        <s v="CUST1330"/>
        <s v="CUST1355"/>
        <s v="CUST1342"/>
        <s v="CUST1172"/>
        <s v="CUST1122"/>
        <s v="CUST1271"/>
        <s v="CUST1005"/>
        <s v="CUST1247"/>
        <s v="CUST1350"/>
        <s v="CUST1363"/>
        <s v="CUST1474"/>
        <s v="CUST1292"/>
        <s v="CUST1475"/>
        <s v="CUST1052"/>
        <s v="CUST1110"/>
        <s v="CUST1306"/>
        <s v="CUST1230"/>
        <s v="CUST1190"/>
        <s v="CUST1441"/>
        <s v="CUST1356"/>
        <s v="CUST1283"/>
        <s v="CUST1457"/>
        <s v="CUST1259"/>
        <s v="CUST1407"/>
        <s v="CUST1078"/>
        <s v="CUST1121"/>
        <s v="CUST1279"/>
        <s v="CUST1195"/>
        <s v="CUST1465"/>
        <s v="CUST1392"/>
        <s v="CUST1109"/>
        <s v="CUST1268"/>
        <s v="CUST1193"/>
        <s v="CUST1060"/>
        <s v="CUST1245"/>
        <s v="CUST1305"/>
        <s v="CUST1140"/>
        <s v="CUST1309"/>
        <s v="CUST1154"/>
        <s v="CUST1280"/>
        <s v="CUST1444"/>
        <s v="CUST1249"/>
        <s v="CUST1004"/>
        <s v="CUST1421"/>
        <s v="CUST1194"/>
        <s v="CUST1426"/>
        <s v="CUST1436"/>
        <s v="CUST1155"/>
        <s v="CUST1310"/>
        <s v="CUST1009"/>
        <s v="CUST1301"/>
        <s v="CUST1045"/>
        <s v="CUST1414"/>
        <s v="CUST1375"/>
        <s v="CUST1361"/>
        <s v="CUST1359"/>
        <s v="CUST1179"/>
        <s v="CUST1432"/>
        <s v="CUST1480"/>
        <s v="CUST1340"/>
        <s v="CUST1400"/>
        <s v="CUST1030"/>
        <s v="CUST1313"/>
        <s v="CUST1018"/>
        <s v="CUST1450"/>
        <s v="CUST1003"/>
        <s v="CUST1112"/>
        <s v="CUST1021"/>
        <s v="CUST1439"/>
        <s v="CUST1299"/>
        <s v="CUST1254"/>
        <s v="CUST1064"/>
        <s v="CUST1090"/>
        <s v="CUST1227"/>
        <s v="CUST1447"/>
        <s v="CUST1174"/>
        <s v="CUST1291"/>
        <s v="CUST1258"/>
        <s v="CUST1236"/>
        <s v="CUST1238"/>
        <s v="CUST1226"/>
        <s v="CUST1331"/>
        <s v="CUST1250"/>
        <s v="CUST1106"/>
        <s v="CUST1207"/>
        <s v="CUST1217"/>
        <s v="CUST1318"/>
        <s v="CUST1025"/>
        <s v="CUST1074"/>
        <s v="CUST1308"/>
        <s v="CUST1132"/>
        <s v="CUST1460"/>
        <s v="CUST1393"/>
        <s v="CUST1289"/>
        <s v="CUST1252"/>
        <s v="CUST1137"/>
        <s v="CUST1111"/>
        <s v="CUST1434"/>
        <s v="CUST1454"/>
      </sharedItems>
    </cacheField>
    <cacheField name="Customer_Age" numFmtId="0">
      <sharedItems containsSemiMixedTypes="0" containsString="0" containsNumber="1">
        <n v="55.0"/>
        <n v="63.0"/>
        <n v="49.0"/>
        <n v="58.0"/>
        <n v="28.0"/>
        <n v="18.0"/>
        <n v="24.0"/>
        <n v="41.0"/>
        <n v="60.0"/>
        <n v="41.57684529828109"/>
        <n v="21.0"/>
        <n v="34.0"/>
        <n v="51.0"/>
        <n v="37.0"/>
        <n v="38.0"/>
        <n v="22.0"/>
        <n v="43.0"/>
        <n v="62.0"/>
        <n v="25.0"/>
        <n v="33.0"/>
        <n v="53.0"/>
        <n v="50.0"/>
        <n v="42.0"/>
        <n v="30.0"/>
        <n v="27.0"/>
        <n v="23.0"/>
        <n v="54.0"/>
        <n v="39.0"/>
        <n v="46.0"/>
        <n v="19.0"/>
        <n v="59.0"/>
        <n v="29.0"/>
        <n v="36.0"/>
        <n v="26.0"/>
        <n v="47.0"/>
        <n v="61.0"/>
        <n v="45.0"/>
        <n v="48.0"/>
        <n v="35.0"/>
        <n v="52.0"/>
        <n v="32.0"/>
        <n v="44.0"/>
        <n v="64.0"/>
        <n v="20.0"/>
        <n v="40.0"/>
        <n v="56.0"/>
        <n v="31.0"/>
        <n v="57.0"/>
      </sharedItems>
    </cacheField>
    <cacheField name="Age Range" numFmtId="0">
      <sharedItems>
        <s v="46-55"/>
        <s v="56-65"/>
        <s v="26-35"/>
        <s v="18-25"/>
        <s v="36-45"/>
      </sharedItems>
    </cacheField>
    <cacheField name="Gender" numFmtId="0">
      <sharedItems>
        <s v="Male"/>
        <s v="Female"/>
      </sharedItems>
    </cacheField>
    <cacheField name="Loyalty_Level" numFmtId="0">
      <sharedItems>
        <s v="Gold"/>
        <s v="Platinum"/>
        <s v="Silver"/>
        <s v="Bronze"/>
      </sharedItems>
    </cacheField>
    <cacheField name="City" numFmtId="0">
      <sharedItems>
        <s v="Kathleenport"/>
        <s v="Oneillfurt"/>
        <s v="Deborahberg"/>
        <s v="Port Crystalberg"/>
        <s v="South William"/>
        <s v="North Davidport"/>
        <s v="South Christopher"/>
        <s v="Jaredville"/>
        <s v="Lake Blaketon"/>
        <s v="Grayland"/>
        <s v="Woodmouth"/>
        <s v="South Darrenland"/>
        <s v="Susanstad"/>
        <s v="New Donnabury"/>
        <s v="Shannonview"/>
        <s v="Wesleyhaven"/>
        <s v="Ericshire"/>
        <s v="Nicoleborough"/>
        <s v="New Amyport"/>
        <s v="Zamoraborough"/>
        <s v="North Anthonychester"/>
        <s v="Parkerview"/>
        <s v="Anthonymouth"/>
        <s v="West Mathew"/>
        <s v="East Justin"/>
        <s v="Andrewsland"/>
        <s v="West Markport"/>
        <s v="South Jerry"/>
        <s v="New Brian"/>
        <s v="New David"/>
        <s v="East Andrea"/>
        <s v="Cheyenneborough"/>
        <s v="Lake Carolyn"/>
        <s v="West Victoriaborough"/>
        <s v="Edwardland"/>
        <s v="Austinfurt"/>
        <s v="Port Carol"/>
        <s v="Lake Howardberg"/>
        <s v="South Andrewport"/>
        <s v="Olsonhaven"/>
        <s v="Lake Charlotte"/>
        <s v="West Brendamouth"/>
        <s v="Garyberg"/>
        <s v="Johnsonland"/>
        <s v="Kanebury"/>
        <s v="Port Lisa"/>
        <s v="Maynardton"/>
        <s v="New Benjamin"/>
        <s v="West Brandon"/>
        <s v="South Zacharychester"/>
        <s v="West Bobbyshire"/>
        <s v="Marthaborough"/>
        <s v="New Sean"/>
        <s v="South Angela"/>
        <s v="Kaufmanfurt"/>
        <s v="Port Joshuaville"/>
        <s v="Benjaminton"/>
        <s v="Jasonton"/>
        <s v="Palmerbury"/>
        <s v="Emilytown"/>
        <s v="East Rodney"/>
        <s v="Vincentside"/>
        <s v="New Katherine"/>
        <s v="Snowmouth"/>
        <s v="Robertview"/>
        <s v="Brendastad"/>
        <s v="North Roy"/>
        <s v="Robertberg"/>
        <s v="Gonzalezfort"/>
        <s v="West Pamelafurt"/>
        <s v="Maybury"/>
        <s v="North Curtischester"/>
        <s v="Anabury"/>
        <s v="New Maria"/>
        <s v="Fischerborough"/>
        <s v="Lake Lisaland"/>
        <s v="Christopherland"/>
        <s v="East Johntown"/>
        <s v="Kellybury"/>
        <s v="Port James"/>
        <s v="Dwaynemouth"/>
        <s v="Port Michaelburgh"/>
        <s v="North Michaelfurt"/>
        <s v="New Joshuatown"/>
        <s v="Lake Alice"/>
        <s v="West Julia"/>
        <s v="Millerfort"/>
        <s v="Wigginsville"/>
        <s v="East Matthew"/>
        <s v="West Bruce"/>
        <s v="Lake Thomas"/>
        <s v="Hutchinsonville"/>
        <s v="East Jennifer"/>
        <s v="Kylebury"/>
        <s v="Hudsonfort"/>
        <s v="Mooneyshire"/>
        <s v="Danielstad"/>
        <s v="North Edwardton"/>
        <s v="East Jenna"/>
        <s v="Karenmouth"/>
        <s v="Lake David"/>
        <s v="Brendaburgh"/>
        <s v="Port Victoria"/>
        <s v="South Kevin"/>
        <s v="Grahamstad"/>
        <s v="Grahamfurt"/>
        <s v="Snyderfurt"/>
        <s v="Lake Nicole"/>
        <s v="Port Chad"/>
        <s v="Cartershire"/>
        <s v="North Seanfurt"/>
        <s v="Dominiquefort"/>
        <s v="Tiffanyshire"/>
        <s v="New Logan"/>
        <s v="South Robert"/>
        <s v="New Angiefurt"/>
        <s v="Chambersfurt"/>
        <s v="West Daniel"/>
        <s v="Ryanport"/>
        <s v="Morrisburgh"/>
        <s v="New William"/>
        <s v="New Edward"/>
        <s v="Leahmouth"/>
        <s v="Brandontown"/>
        <s v="Port Richard"/>
        <s v="Port Travisstad"/>
        <s v="West Johnchester"/>
        <s v="Michaelton"/>
        <s v="North Nicholas"/>
        <s v="Anitaland"/>
        <s v="Garciaview"/>
        <s v="West Patriciaview"/>
        <s v="West Mathewside"/>
        <s v="Cannonberg"/>
        <s v="Lake Shaneburgh"/>
        <s v="Rodrigueztown"/>
        <s v="Sandrastad"/>
        <s v="North Michelleport"/>
        <s v="Kramerview"/>
        <s v="Webstermouth"/>
        <s v="Simpsonfort"/>
        <s v="Lake Christopher"/>
        <s v="East Jessicaborough"/>
        <s v="East Dillonview"/>
        <s v="North Daniel"/>
        <s v="Nathanshire"/>
        <s v="East Ellen"/>
        <s v="East Valerieview"/>
        <s v="South Aaronside"/>
        <s v="South David"/>
        <s v="West Sarah"/>
        <s v="Burkefurt"/>
        <s v="Tristanton"/>
        <s v="Lake Elizabethside"/>
        <s v="Hartmouth"/>
        <s v="Welchview"/>
        <s v="Novakstad"/>
        <s v="South Amandahaven"/>
        <s v="Donaldsontown"/>
        <s v="Lake Michael"/>
        <s v="Lake Alexandra"/>
        <s v="Whiteport"/>
        <s v="Gonzalezbury"/>
        <s v="Smithville"/>
        <s v="Brownport"/>
        <s v="New Joseph"/>
        <s v="Tylermouth"/>
        <s v="East Davidmouth"/>
        <s v="North Kellyberg"/>
        <s v="Port Sherryview"/>
        <s v="Port Crystal"/>
        <s v="North Kathryn"/>
        <s v="North Maryfort"/>
        <s v="North Briannamouth"/>
        <s v="New Leahfurt"/>
        <s v="South Gina"/>
        <s v="South Regina"/>
        <s v="Lake Barryfurt"/>
        <s v="South Dustin"/>
        <s v="Bryanmouth"/>
        <s v="Timothyburgh"/>
        <s v="North Cynthiatown"/>
        <s v="North Justin"/>
        <s v="New Amy"/>
        <s v="North Austinport"/>
        <s v="Josephmouth"/>
        <s v="Port Cheryl"/>
        <s v="Morrismouth"/>
        <s v="Johnsonville"/>
        <s v="Lake Johnside"/>
        <s v="Port Anthony"/>
        <s v="Nicholastown"/>
        <s v="Molinabury"/>
        <s v="Port Hannahport"/>
        <s v="Heathfort"/>
        <s v="Leburgh"/>
        <s v="Christianstad"/>
        <s v="Mcdanielfurt"/>
        <s v="New Becky"/>
        <s v="New Jeffrey"/>
        <s v="Lake Timothy"/>
        <s v="West Lauren"/>
        <s v="Johnsonbury"/>
        <s v="Lake Josephport"/>
        <s v="Spencermouth"/>
        <s v="Port Denise"/>
        <s v="Williamsberg"/>
        <s v="New Jenniferburgh"/>
        <s v="Phillipschester   "/>
        <s v="Singletonmouth"/>
        <s v="Parksfort"/>
        <s v="Brianchester"/>
        <s v="West Markton"/>
        <s v="Lake James"/>
        <s v="Cindyton"/>
        <s v="North Nataliemouth"/>
        <s v="New Ana"/>
        <s v="North Jonathon"/>
        <s v="Bethanyton"/>
        <s v="Espinozaberg"/>
        <s v="Sallymouth"/>
        <s v="Kimburgh"/>
        <s v="Brandonville"/>
        <s v="New Anthonyfurt"/>
        <s v="Garzafort"/>
        <s v="Johnsonshire"/>
        <s v="Frostmouth"/>
        <s v="Bergermouth"/>
        <s v="Ryanburgh"/>
        <s v="Kelseybury"/>
        <s v="New Jamesview"/>
        <s v="    lake lisa"/>
        <s v="Lake Roberthaven"/>
        <s v="Port Jenniferton"/>
        <s v="Ashleystad"/>
        <s v="West Johnmouth"/>
        <s v="New Paulstad"/>
        <s v="Lake Brett"/>
        <s v="Amberburgh"/>
        <s v="Lake Mark"/>
        <s v="North Nicole"/>
        <s v="Port Coreyfort"/>
        <s v="West Stephenville"/>
        <s v="West Theodorechester"/>
        <s v="Port Taylorberg"/>
        <s v="West Richard"/>
        <s v="East Crystalton"/>
        <s v="Port Frankmouth"/>
        <s v="Mollyshire"/>
        <s v="Lake Kristamouth"/>
        <s v="Jennifermouth"/>
        <s v="South Jenniferville"/>
        <s v="Dawsonchester"/>
        <s v="Carolview"/>
        <s v="Matthewborough"/>
        <s v="Port Joshuachester"/>
        <s v="Andersonside"/>
        <s v="North Valeriemouth"/>
        <s v="Millston"/>
        <s v="Hessmouth"/>
        <s v="East Audrey"/>
        <s v="lake tylerfort"/>
        <s v="East Yvette"/>
        <s v="West Jameston"/>
        <s v="Kathrynview"/>
        <s v="Donaldton"/>
        <s v="Peggystad"/>
        <s v="New Gabrielleville"/>
        <s v="Lawsonhaven"/>
        <s v="Brownshire"/>
        <s v="West Jeffreyburgh"/>
        <s v="Gregoryview"/>
        <s v="Andrewsfurt"/>
        <s v="Darleneton"/>
        <s v="Dawnstad"/>
        <s v="South Michaelfort"/>
        <s v="Deborahborough"/>
        <s v="Jennifertown"/>
        <s v="Michaelfort"/>
        <s v="New Brianchester"/>
        <s v="Phillipsmouth"/>
        <s v="East Donna"/>
        <s v="North Joseside"/>
        <s v="Floydton"/>
        <s v="Lake Kaylahaven"/>
        <s v="South Davidport"/>
        <s v="North Jonathan"/>
        <s v="South Shaun"/>
        <s v="West Kelseyberg"/>
        <s v="Aliciahaven"/>
        <s v="South Nathan"/>
        <s v="East Josephside"/>
        <s v="Port Lisashire"/>
        <s v="Lake Danielleton"/>
        <s v="Matthewbury"/>
        <s v="West Jamieport"/>
        <s v="North Matthew"/>
        <s v="Lake Melissashire"/>
        <s v="North Theresa"/>
        <s v="North Michael"/>
        <s v="South Ashleyton"/>
        <s v="West Mario"/>
        <s v="East jeremy"/>
        <s v="East Peterbury"/>
        <s v="Tammyton"/>
        <s v="Chungmouth"/>
        <s v="East Krista"/>
        <s v="Mcfarlandmouth"/>
        <s v="New Jasonmouth"/>
        <s v="Lyonsfort"/>
        <s v="Port Edwardmouth"/>
        <s v="Port Saramouth"/>
        <s v="Kellyside"/>
        <s v="New Juliemouth"/>
        <s v="Melvinton"/>
        <s v="Clarkport"/>
        <s v="Lake Saramouth"/>
        <s v="Port Tonyfort"/>
        <s v="North Codyport"/>
        <s v="Lake Brandy"/>
        <s v="Fostermouth"/>
        <s v="Stevensshire"/>
        <s v="South Angelaport"/>
        <s v="New Dianebury"/>
        <s v="Perezbury"/>
        <s v="North Sabrina"/>
        <s v="North Larryfurt"/>
        <s v="Morrisbury"/>
        <s v="Ramosmouth"/>
        <s v="Port Mariastad"/>
        <s v="Stevensonton"/>
        <s v="Joseland"/>
        <s v="Kingfort"/>
        <s v="East Michellemouth"/>
        <s v="New Laura"/>
        <s v="West Markhaven"/>
        <s v="Jessicaport"/>
        <s v="East Julie"/>
        <s v="Patrickshire"/>
        <s v="Williamsonland"/>
        <s v="New Tina"/>
        <s v="Lake Nathanfort"/>
        <s v="Clarkeside"/>
        <s v="Stevensbury"/>
        <s v="Josephchester"/>
        <s v="Richardsport"/>
        <s v="Lake Monique"/>
        <s v="Kellyberg"/>
        <s v="North Katherine"/>
        <s v="Westbury"/>
        <s v="Luisfurt"/>
        <s v="New Kathrynland"/>
        <s v="West Rebecca"/>
        <s v="Deniseberg"/>
        <s v="North Michaelborough"/>
        <s v="South Edwin"/>
        <s v="Justinberg"/>
        <s v="Chambersberg"/>
        <s v="Edwardsfort"/>
        <s v="Guerreroport"/>
        <s v="Dawsonbury"/>
        <s v="New Julia"/>
        <s v="Lake April"/>
        <s v="Butlerberg"/>
        <s v="North Joshualand"/>
        <s v="Nealview"/>
        <s v="Lake Samanthafort"/>
        <s v="South Barbara"/>
        <s v="Wongberg"/>
        <s v="North Samuel"/>
        <s v="Port Travis"/>
        <s v="North Robert"/>
        <s v="West John"/>
        <s v="West Tylerfort"/>
        <s v="Lake Stevenfort"/>
        <s v="West Jorge"/>
        <s v="Rogerschester"/>
        <s v="South Cassandrachester"/>
        <s v="Edwardborough"/>
        <s v="Port William"/>
        <s v="Lake Alyssaburgh"/>
        <s v="   jonesbury "/>
        <s v="New Dawn"/>
        <s v="Lake Brandontown"/>
        <s v="South Jasontown"/>
        <s v="North Johnfurt"/>
        <s v="Amandaborough"/>
        <s v="Kathrynport"/>
        <s v="North Stephanie"/>
        <s v="East Amandamouth"/>
        <s v="Mikehaven"/>
        <s v="Lake Allisonborough"/>
        <s v="Murphytown"/>
        <s v="East Christopherhaven"/>
        <s v="Danielland"/>
        <s v="South Timtown"/>
        <s v="New Dawnton"/>
        <s v="New Nicholasstad"/>
        <s v="Aaronmouth"/>
        <s v="Amandaside"/>
        <s v="Jonesstad"/>
        <s v="North Richard"/>
        <s v="Garciaborough"/>
        <s v="Hubbardborough"/>
        <s v="South Kathrynmouth"/>
        <s v="Ashleymouth"/>
        <s v="North Scottport"/>
        <s v="Lake Danielport"/>
        <s v="Gilltown"/>
        <s v="Taraberg"/>
        <s v="Hartmanside"/>
        <s v="Gutierrezstad"/>
        <s v="Smithland"/>
        <s v="Ryanberg"/>
        <s v="Port Amanda"/>
        <s v="Schmidtchester"/>
        <s v="Rodriguezton"/>
        <s v="West Joseph"/>
        <s v="South Brooke"/>
        <s v="Randychester"/>
        <s v="Owensview"/>
        <s v="Morrisville"/>
        <s v="Jessicaland"/>
        <s v="Garciamouth"/>
        <s v="Nicholasshire"/>
        <s v="East Amy"/>
        <s v="Sarahmouth"/>
        <s v="Aguilarland"/>
        <s v="South Michellebury"/>
        <s v="Estradaside"/>
        <s v="Joelside"/>
        <s v="Melissashire"/>
        <s v="West Bruceburgh"/>
        <s v="North Johnview"/>
        <s v="East Patriciafort"/>
        <s v="Port Richardshire"/>
        <s v="New Jessechester"/>
        <s v="East Michaelton"/>
        <s v="Murphyfurt"/>
        <s v="Phyllisport"/>
        <s v="Robinchester"/>
        <s v="Johntown"/>
        <s v="Bookertown"/>
        <s v="Amybury"/>
        <s v="Brownburgh"/>
        <s v="Lake Meganstad"/>
        <s v="Thomastown"/>
        <s v="Smithburgh"/>
        <s v="West Robinmouth"/>
        <s v="Masseyland"/>
        <s v="Port Kathrynhaven"/>
        <s v="West Cody"/>
        <s v="Pollardton"/>
        <s v="Paulside"/>
        <s v="Avilahaven"/>
        <s v="West Beverlymouth"/>
        <s v="East Richard"/>
        <s v="North Larryport"/>
        <s v="Port Krista"/>
        <s v="North Kathytown"/>
        <s v="New Daniel"/>
        <s v="East Linda"/>
        <s v="South Emily"/>
        <s v="North Christinemouth"/>
        <s v="Monicaview"/>
        <s v="Vasqueztown"/>
        <s v="Longport"/>
        <s v="Sarahland"/>
        <s v="Taylorberg"/>
        <s v="Hughesview"/>
        <s v="Stewartchester"/>
        <s v="North Brookestad"/>
        <s v="Robinborough"/>
        <s v="North Johnbury"/>
        <s v="Rodriguezmouth"/>
        <s v="New Sarah"/>
      </sharedItems>
    </cacheField>
    <cacheField name="State" numFmtId="0">
      <sharedItems>
        <s v="Wyoming"/>
        <s v="Vermont"/>
        <s v="Pennsylvania"/>
        <s v="Tennessee"/>
        <s v="Alabama"/>
        <s v="Rhode Island"/>
        <s v="Missouri"/>
        <s v="Washington"/>
        <s v="Nevada"/>
        <s v="Iowa"/>
        <s v="Montana"/>
        <s v="Texas"/>
        <s v="Idaho"/>
        <s v="Arkansas"/>
        <s v="New York"/>
        <s v="Oklahoma"/>
        <s v="North Dakota"/>
        <s v="Maine"/>
        <s v="Wisconsin"/>
        <s v="New Jersey"/>
        <s v="Michigan"/>
        <s v="New Hampshire"/>
        <s v="Hawaii"/>
        <s v="New Mexico"/>
        <s v="California"/>
        <s v="Mississippi"/>
        <s v="Florida"/>
        <s v="Kentucky"/>
        <s v="Arizona"/>
        <s v="North Carolina"/>
        <s v="Indiana"/>
        <s v="Ohio"/>
        <s v="Kansas"/>
        <s v="Maryland"/>
        <s v="South Dakota"/>
        <s v="West Virginia"/>
        <s v="Georgia"/>
        <s v="Delaware"/>
        <s v="Louisiana"/>
        <s v="Utah"/>
        <s v="Connecticut"/>
        <s v="Alaska"/>
        <s v="South Carolina"/>
        <s v="Massachusetts"/>
        <s v="Colorado"/>
        <s v="Virginia"/>
        <s v="Minnesota"/>
        <s v="Oregon"/>
        <s v="Nebraska"/>
        <s v="Illinois"/>
      </sharedItems>
    </cacheField>
    <cacheField name="Region" numFmtId="0">
      <sharedItems>
        <s v="North"/>
        <s v="West"/>
        <s v="South"/>
        <s v="East"/>
      </sharedItems>
    </cacheField>
    <cacheField name="Product_ID" numFmtId="0">
      <sharedItems>
        <s v="PROD97"/>
        <s v="PROD74"/>
        <s v="PROD49"/>
        <s v="PROD76"/>
        <s v="PROD59"/>
        <s v="PROD15"/>
        <s v="PROD56"/>
        <s v="PROD70"/>
        <s v="PROD99"/>
        <s v="PROD33"/>
        <s v="PROD24"/>
        <s v="PROD39"/>
        <s v="PROD88"/>
        <s v="PROD34"/>
        <s v="PROD36"/>
        <s v="PROD65"/>
        <s v="PROD27"/>
        <s v="PROD60"/>
        <s v="PROD72"/>
        <s v="PROD43"/>
        <s v="PROD69"/>
        <s v="PROD12"/>
        <s v="PROD67"/>
        <s v="PROD5"/>
        <s v="PROD98"/>
        <s v="PROD77"/>
        <s v="PROD13"/>
        <s v="PROD53"/>
        <s v="PROD75"/>
        <s v="PROD79"/>
        <s v="PROD16"/>
        <s v="PROD10"/>
        <s v="PROD94"/>
        <s v="PROD26"/>
        <s v="PROD23"/>
        <s v="PROD29"/>
        <s v="PROD78"/>
        <s v="PROD30"/>
        <s v="PROD44"/>
        <s v="PROD21"/>
        <s v="PROD52"/>
        <s v="PROD89"/>
        <s v="PROD20"/>
        <s v="PROD40"/>
        <s v="PROD47"/>
        <s v="PROD31"/>
        <s v="PROD19"/>
        <s v="PROD93"/>
        <s v="PROD38"/>
        <s v="PROD45"/>
        <s v="PROD83"/>
        <s v="PROD71"/>
        <s v="PROD91"/>
        <s v="PROD17"/>
        <s v="PROD46"/>
        <s v="PROD1"/>
        <s v="PROD86"/>
        <s v="PROD50"/>
        <s v="PROD3"/>
        <s v="PROD54"/>
        <s v="PROD25"/>
        <s v="PROD80"/>
        <s v="PROD22"/>
        <s v="PROD42"/>
        <s v="PROD90"/>
        <s v="PROD85"/>
        <s v="PROD14"/>
        <s v="PROD8"/>
        <s v="PROD35"/>
        <s v="PROD51"/>
        <s v="PROD48"/>
        <s v="PROD57"/>
        <s v="PROD87"/>
        <s v="PROD66"/>
        <s v="PROD82"/>
        <s v="PROD11"/>
        <s v="PROD55"/>
        <s v="PROD28"/>
        <s v="PROD73"/>
        <s v="PROD32"/>
        <s v="PROD92"/>
        <s v="PROD63"/>
        <s v="PROD81"/>
        <s v="PROD4"/>
        <s v="PROD7"/>
        <s v="PROD62"/>
        <s v="PROD61"/>
        <s v="PROD58"/>
        <s v="PROD68"/>
        <s v="PROD41"/>
        <s v="PROD0"/>
        <s v="PROD64"/>
        <s v="PROD37"/>
        <s v="PROD9"/>
        <s v="PROD84"/>
        <s v="PROD2"/>
        <s v="PROD6"/>
        <s v="PROD18"/>
        <s v="PROD95"/>
        <s v="PROD96"/>
      </sharedItems>
    </cacheField>
    <cacheField name="Product_Category" numFmtId="0">
      <sharedItems>
        <s v="Sports"/>
        <s v="Electronics"/>
        <s v="Beauty"/>
        <s v="Home"/>
        <s v="Clothing"/>
      </sharedItems>
    </cacheField>
    <cacheField name="Product_SubCategory" numFmtId="0">
      <sharedItems>
        <s v="Team Sports"/>
        <s v="Audio"/>
        <s v="Fragrance"/>
        <s v="Computer"/>
        <s v="Haircare"/>
        <s v="Appliances"/>
        <s v="Decor"/>
        <s v="Storage"/>
        <s v="Kitchen"/>
        <s v="Outdoor"/>
        <s v="Mobile"/>
        <s v="Accessories"/>
        <s v="Tops"/>
        <s v="Fitness"/>
        <s v="Bottoms"/>
        <s v="Footwear"/>
        <s v="Lighting"/>
        <s v="Grooming"/>
        <s v="Skincare"/>
        <s v="Makeup"/>
        <s v="Equipment"/>
        <s v="Outerwear"/>
        <s v="Furniture"/>
      </sharedItems>
    </cacheField>
    <cacheField name="Brand" numFmtId="0">
      <sharedItems>
        <s v="Khan LLC"/>
        <s v="Bruce-Bowen"/>
        <s v="Sullivan and Sons"/>
        <s v="Larson Ltd"/>
        <s v="Cline-Mccarthy"/>
        <s v="Thomas LLC"/>
        <s v="Hernandez, Kennedy and Porter"/>
        <s v="Duran Group"/>
        <s v="Campbell Ltd"/>
        <s v="Weiss-Watson"/>
        <s v="Cook Ltd"/>
        <s v="Cummings and Sons"/>
        <s v="Olsen-Daniels"/>
        <s v="Lucero LLC"/>
        <s v="Smith-Mills"/>
        <s v="Montgomery, Benton and Miller"/>
        <s v="Khan, Jones and Paul"/>
        <s v="Gibson, Green and Lopez"/>
        <s v="Davis PLC"/>
        <s v="Robinson Inc"/>
        <s v="Fitzpatrick Ltd"/>
        <s v="Rice LLC"/>
        <s v="Flores-Davis"/>
        <s v="Baldwin, Garza and Gonzalez"/>
        <s v="Flores-King"/>
        <s v="White, Reeves and Woods"/>
        <s v="Dawson-Perkins"/>
        <s v="Hamilton, Woods and Walker"/>
        <s v="Poole PLC"/>
        <s v="Ramirez-Hanson"/>
        <s v="Erickson-Green"/>
        <s v="Hamilton Group"/>
        <s v="Hoffman-Williams"/>
        <s v="Reed-Schmidt"/>
        <s v="Moon, Mora and Santos"/>
        <s v="Hoffman Group"/>
        <s v="Hernandez Inc"/>
        <s v="Stevens, Fernandez and Martin"/>
        <s v="Cox Inc"/>
        <s v="Gardner-Montes"/>
        <s v="Harris Inc"/>
        <s v="Taylor-Elliott"/>
        <s v="Soto-Ellis"/>
        <s v="Taylor-Hart"/>
        <s v="Cook Inc"/>
        <s v="Nolan-Snow"/>
        <s v="May-Reese"/>
        <s v="Martin LLC"/>
        <s v="Sims-Smith"/>
        <s v="Bridges, Banks and Cummings"/>
        <s v="Butler Group"/>
        <s v="Hopkins Ltd"/>
        <s v="Smith-Charles"/>
        <s v="Ford, Murphy and Wilson"/>
        <s v="Kelly, Smith and Perez"/>
        <s v="Terry-Moore"/>
        <s v="Taylor, Dodson and Johnston"/>
        <s v="Smith-King"/>
        <s v="Pineda Ltd"/>
        <s v="Thompson-French"/>
        <s v="Brown and Sons"/>
        <s v="Allison Ltd"/>
        <s v="Flores, Pineda and Rodriguez"/>
        <s v="Holmes LLC"/>
        <s v="Sharp, Taylor and Rodriguez"/>
        <s v="Richardson-Carrillo"/>
        <s v="Luna, Anderson and Bowman"/>
        <s v="Perez-Johnston"/>
        <s v="Jones LLC"/>
        <s v="Bautista, Green and Hale"/>
        <s v="Byrd, Stewart and Valdez"/>
        <s v="Atkinson, Camacho and Oliver"/>
        <s v="Aguilar, Horton and Lewis"/>
        <s v="Torres, Spencer and Potter"/>
        <s v="Reese-Watson"/>
        <s v="Gibson, Hobbs and Weaver"/>
        <s v="Hatfield, Baird and Torres"/>
        <s v="Burns-Hansen"/>
        <s v="French Ltd"/>
        <s v="Griffin Ltd"/>
        <s v="Green, Powell and Palmer"/>
        <s v="Anderson-Riley"/>
        <s v="Robinson-Brown"/>
        <s v="Gonzales-Davis"/>
        <s v="Harrell LLC"/>
        <s v="Murray, Gould and Ware"/>
        <s v="Lopez LLC"/>
        <s v="Shepherd-Gould"/>
        <s v="Wolfe, Ross and Hester"/>
        <s v="Carroll, Long and Mendoza"/>
        <s v="Hunt Inc"/>
        <s v="Zhang Inc"/>
        <s v="Hogan-Lee"/>
        <s v="Hill PLC"/>
        <s v="Collins-Stephenson"/>
        <s v="Sims Inc"/>
        <s v="Davidson PLC"/>
        <s v="Guerra-Hendrix"/>
        <s v="Wilson Group"/>
        <s v="Phillips and Sons"/>
      </sharedItems>
    </cacheField>
    <cacheField name="Store_ID" numFmtId="0">
      <sharedItems>
        <s v="STORE3"/>
        <s v="STORE17"/>
        <s v="STORE8"/>
        <s v="STORE5"/>
        <s v="STORE7"/>
        <s v="STORE4"/>
        <s v="STORE0"/>
        <s v="STORE14"/>
        <s v="STORE1"/>
        <s v="STORE16"/>
        <s v="STORE15"/>
        <s v="STORE9"/>
        <s v="STORE19"/>
        <s v="STORE13"/>
        <s v="STORE18"/>
        <s v="STORE10"/>
        <s v="STORE6"/>
        <s v="STORE2"/>
        <s v="STORE12"/>
        <s v="STORE11"/>
      </sharedItems>
    </cacheField>
    <cacheField name="Store_Name" numFmtId="0">
      <sharedItems>
        <s v="Johnson-Wright"/>
        <s v="Holloway Ltd"/>
        <s v="Bean, Jones and Park"/>
        <s v="Gray Ltd"/>
        <s v="Martinez-Mullins"/>
        <s v="Alexander Group"/>
        <s v="Rivera-Warner"/>
        <s v="Mcdonald Inc"/>
        <s v="Martinez, Adkins and Johnson"/>
        <s v="Frederick-Wright"/>
        <s v="Shelton PLC"/>
        <s v="Moore, Padilla and Butler"/>
        <s v="Mann-Austin"/>
        <s v="Gardner, Humphrey and Contreras"/>
        <s v="Guerrero-Schmitt"/>
        <s v="Hill, Wagner and Ballard"/>
        <s v="Benson-Elliott"/>
        <s v="Black-Horn"/>
        <s v="Thomas, Bridges and Harris"/>
        <s v="Aguirre-Keller"/>
      </sharedItems>
    </cacheField>
    <cacheField name="Store_Type" numFmtId="0">
      <sharedItems>
        <s v="Outlet"/>
        <s v="Flagship"/>
        <s v="Online"/>
      </sharedItems>
    </cacheField>
    <cacheField name="Quantity" numFmtId="0">
      <sharedItems containsSemiMixedTypes="0" containsString="0" containsNumber="1">
        <n v="1.0"/>
        <n v="3.0"/>
        <n v="4.0"/>
        <n v="2.0"/>
        <n v="3.0000000000000004"/>
        <n v="2.9999999999999996"/>
      </sharedItems>
    </cacheField>
    <cacheField name="Unit_Price" numFmtId="166">
      <sharedItems containsSemiMixedTypes="0" containsString="0" containsNumber="1">
        <n v="218.04"/>
        <n v="104.47"/>
        <n v="914.05"/>
        <n v="921.51"/>
        <n v="745.3"/>
        <n v="147.01"/>
        <n v="785.31"/>
        <n v="342.39"/>
        <n v="448.25"/>
        <n v="873.17"/>
        <n v="278.63"/>
        <n v="286.92"/>
        <n v="644.58"/>
        <n v="316.9"/>
        <n v="403.47"/>
        <n v="871.34"/>
        <n v="451.98"/>
        <n v="502.69"/>
        <n v="559.23"/>
        <n v="464.18"/>
        <n v="986.04"/>
        <n v="589.56"/>
        <n v="979.42"/>
        <n v="719.28"/>
        <n v="77.6"/>
        <n v="852.71"/>
        <n v="156.16"/>
        <n v="815.49"/>
        <n v="74.21"/>
        <n v="451.67"/>
        <n v="429.38"/>
        <n v="148.96"/>
        <n v="313.83"/>
        <n v="717.31"/>
        <n v="873.22"/>
        <n v="109.36"/>
        <n v="559.52"/>
        <n v="121.76"/>
        <n v="735.32"/>
        <n v="600.73"/>
        <n v="873.86"/>
        <n v="342.47"/>
        <n v="915.15"/>
        <n v="863.11"/>
        <n v="209.32"/>
        <n v="288.6"/>
        <n v="418.69"/>
        <n v="135.78"/>
        <n v="517.13"/>
        <n v="384.66"/>
        <n v="83.7"/>
        <n v="76.57"/>
        <n v="162.02110000000002"/>
        <n v="900.35"/>
        <n v="428.09"/>
        <n v="559.71"/>
        <n v="833.7"/>
        <n v="680.16"/>
        <n v="733.42"/>
        <n v="996.33"/>
        <n v="198.83"/>
        <n v="374.92"/>
        <n v="468.94"/>
        <n v="121.37"/>
        <n v="480.06"/>
        <n v="856.57"/>
        <n v="814.25"/>
        <n v="989.17"/>
        <n v="62.48"/>
        <n v="561.24"/>
        <n v="92.24"/>
        <n v="668.3"/>
        <n v="553.82"/>
        <n v="556.43"/>
        <n v="184.98"/>
        <n v="700.18"/>
        <n v="686.31"/>
        <n v="687.82"/>
        <n v="900.55"/>
        <n v="341.17"/>
        <n v="442.27"/>
        <n v="363.73"/>
        <n v="601.33"/>
        <n v="34.39"/>
        <n v="773.57"/>
        <n v="127.1"/>
        <n v="899.58"/>
        <n v="964.39"/>
        <n v="217.83"/>
        <n v="187.71"/>
        <n v="350.12"/>
        <n v="102.19"/>
        <n v="696.53"/>
        <n v="327.52"/>
        <n v="569.36"/>
        <n v="68.29"/>
        <n v="842.9"/>
        <n v="751.94"/>
        <n v="476.28"/>
        <n v="541.99"/>
        <n v="401.5"/>
        <n v="359.56"/>
        <n v="471.88"/>
        <n v="925.19"/>
        <n v="879.63"/>
        <n v="418.23"/>
        <n v="551.72"/>
        <n v="525.61"/>
        <n v="815.3"/>
        <n v="376.46"/>
        <n v="239.83"/>
        <n v="845.71"/>
        <n v="948.69"/>
        <n v="281.97"/>
        <n v="731.01"/>
        <n v="930.85"/>
        <n v="770.77"/>
        <n v="479.63"/>
        <n v="165.0"/>
        <n v="151.51"/>
        <n v="872.93"/>
        <n v="432.4"/>
        <n v="197.76"/>
        <n v="334.6"/>
        <n v="44.35"/>
        <n v="846.31"/>
        <n v="996.48"/>
        <n v="949.19"/>
        <n v="724.97"/>
        <n v="783.25"/>
        <n v="942.38"/>
        <n v="298.35"/>
        <n v="950.04"/>
        <n v="267.19"/>
        <n v="72.63"/>
        <n v="576.52"/>
        <n v="849.36"/>
        <n v="245.85"/>
        <n v="237.68"/>
        <n v="715.85"/>
        <n v="478.85"/>
        <n v="503.95"/>
        <n v="975.48"/>
        <n v="450.12"/>
        <n v="237.24"/>
        <n v="536.84"/>
        <n v="584.41"/>
        <n v="653.87"/>
        <n v="652.03"/>
        <n v="513.36"/>
        <n v="355.64"/>
        <n v="535.4"/>
        <n v="108.74"/>
        <n v="591.98"/>
        <n v="345.06"/>
        <n v="986.41"/>
        <n v="921.52"/>
        <n v="83.1"/>
        <n v="60.98"/>
        <n v="122.23"/>
        <n v="623.38"/>
        <n v="479.58"/>
        <n v="369.32"/>
        <n v="488.31"/>
        <n v="164.04"/>
        <n v="707.95"/>
        <n v="714.47"/>
        <n v="422.09"/>
        <n v="998.19"/>
        <n v="343.42"/>
        <n v="152.17"/>
        <n v="325.08"/>
        <n v="827.92"/>
        <n v="593.47"/>
        <n v="756.28"/>
        <n v="707.65"/>
        <n v="857.35"/>
        <n v="79.0"/>
        <n v="638.91"/>
        <n v="522.17"/>
        <n v="954.29"/>
        <n v="53.92"/>
        <n v="741.88"/>
        <n v="547.09"/>
        <n v="789.35"/>
        <n v="476.78"/>
        <n v="504.26"/>
        <n v="549.33"/>
        <n v="620.22"/>
        <n v="580.76"/>
        <n v="444.55"/>
        <n v="804.9"/>
        <n v="361.65"/>
        <n v="271.76"/>
        <n v="958.15"/>
        <n v="889.19"/>
        <n v="689.67"/>
        <n v="541.24"/>
        <n v="454.71"/>
        <n v="397.63"/>
        <n v="748.56"/>
        <n v="885.72"/>
        <n v="408.07"/>
        <n v="597.07"/>
        <n v="723.47"/>
        <n v="479.93"/>
        <n v="362.81"/>
        <n v="127.11"/>
        <n v="931.26"/>
        <n v="620.81"/>
        <n v="823.26"/>
        <n v="681.01"/>
        <n v="119.83"/>
        <n v="575.66"/>
        <n v="775.84"/>
        <n v="318.43"/>
        <n v="141.6"/>
        <n v="332.82"/>
        <n v="640.97"/>
        <n v="75.37"/>
        <n v="434.55"/>
        <n v="652.28"/>
        <n v="207.8"/>
        <n v="385.5"/>
        <n v="548.19"/>
        <n v="927.6"/>
        <n v="585.04"/>
        <n v="999.89"/>
        <n v="848.98"/>
        <n v="769.56"/>
        <n v="449.88"/>
        <n v="383.74"/>
        <n v="794.97"/>
        <n v="989.63"/>
        <n v="447.16"/>
        <n v="946.9"/>
        <n v="469.68"/>
        <n v="320.64"/>
        <n v="594.44"/>
        <n v="91.7"/>
        <n v="741.33"/>
        <n v="922.78"/>
        <n v="394.35"/>
        <n v="703.95"/>
        <n v="452.67"/>
        <n v="377.3"/>
        <n v="130.48"/>
        <n v="809.45"/>
        <n v="499.12"/>
        <n v="894.58"/>
        <n v="578.39"/>
        <n v="982.45"/>
        <n v="549.52"/>
        <n v="239.92"/>
        <n v="878.05"/>
        <n v="546.96"/>
        <n v="71.77"/>
        <n v="679.86"/>
        <n v="222.94"/>
        <n v="355.3"/>
        <n v="611.3"/>
        <n v="849.21"/>
        <n v="553.12"/>
        <n v="903.08"/>
        <n v="640.23"/>
        <n v="518.0"/>
        <n v="779.25"/>
        <n v="467.75"/>
        <n v="111.79"/>
        <n v="747.01"/>
        <n v="461.83"/>
        <n v="105.15"/>
        <n v="610.24"/>
        <n v="872.12"/>
        <n v="406.79"/>
        <n v="606.01"/>
        <n v="322.58"/>
        <n v="463.17"/>
        <n v="285.82"/>
        <n v="995.38"/>
        <n v="329.31"/>
        <n v="64.2"/>
        <n v="697.13"/>
        <n v="134.3"/>
        <n v="520.93"/>
        <n v="807.95"/>
        <n v="766.03"/>
        <n v="545.1"/>
        <n v="203.61"/>
        <n v="493.8"/>
        <n v="640.55"/>
        <n v="702.53"/>
        <n v="139.94"/>
        <n v="230.85"/>
        <n v="626.35"/>
        <n v="108.55"/>
        <n v="353.67"/>
        <n v="61.98"/>
        <n v="873.1"/>
        <n v="889.47"/>
        <n v="803.76"/>
        <n v="865.14"/>
        <n v="916.49"/>
        <n v="781.39"/>
        <n v="619.74"/>
        <n v="837.76"/>
        <n v="135.94"/>
        <n v="396.53"/>
        <n v="722.45"/>
        <n v="138.41"/>
        <n v="741.51"/>
        <n v="588.9"/>
        <n v="88.92"/>
        <n v="299.13"/>
        <n v="548.3"/>
        <n v="977.55"/>
        <n v="459.42"/>
        <n v="123.19"/>
        <n v="222.95"/>
        <n v="601.93"/>
        <n v="564.1"/>
        <n v="516.62"/>
        <n v="934.75"/>
        <n v="548.44"/>
        <n v="361.11"/>
        <n v="610.37"/>
        <n v="272.2"/>
        <n v="573.1"/>
        <n v="24.72"/>
        <n v="268.89"/>
        <n v="78.5"/>
        <n v="399.42"/>
        <n v="455.82"/>
        <n v="613.23"/>
        <n v="971.9"/>
        <n v="884.92"/>
        <n v="125.0"/>
        <n v="188.25"/>
        <n v="344.12"/>
        <n v="997.95"/>
        <n v="121.64"/>
        <n v="692.72"/>
        <n v="794.59"/>
        <n v="907.95"/>
        <n v="660.81"/>
        <n v="564.94"/>
        <n v="280.37"/>
        <n v="85.23"/>
        <n v="563.3"/>
        <n v="827.81"/>
        <n v="877.71"/>
        <n v="488.56"/>
        <n v="175.91"/>
        <n v="289.66"/>
        <n v="899.27"/>
        <n v="691.38"/>
        <n v="158.72"/>
        <n v="537.15"/>
        <n v="771.7"/>
        <n v="677.25"/>
        <n v="645.48"/>
        <n v="934.0"/>
        <n v="669.53"/>
        <n v="213.69"/>
        <n v="99.1"/>
        <n v="628.98"/>
        <n v="944.64"/>
        <n v="121.7"/>
        <n v="269.49"/>
        <n v="678.2"/>
        <n v="752.45"/>
        <n v="209.66"/>
        <n v="739.95"/>
        <n v="496.19"/>
        <n v="306.36"/>
        <n v="693.16"/>
        <n v="995.52"/>
        <n v="241.32"/>
        <n v="636.03"/>
        <n v="603.31"/>
        <n v="437.96"/>
        <n v="56.91"/>
        <n v="141.79"/>
        <n v="355.14"/>
        <n v="960.38"/>
        <n v="847.21"/>
        <n v="773.81"/>
        <n v="664.71"/>
        <n v="482.06"/>
        <n v="995.55"/>
        <n v="153.84"/>
        <n v="362.11"/>
        <n v="112.26"/>
        <n v="962.81"/>
        <n v="276.23"/>
        <n v="991.37"/>
        <n v="977.47"/>
        <n v="308.7"/>
        <n v="733.87"/>
        <n v="22.47"/>
        <n v="651.36"/>
        <n v="753.39"/>
        <n v="849.17"/>
        <n v="585.45"/>
        <n v="745.15"/>
        <n v="848.69"/>
        <n v="247.67"/>
        <n v="220.51"/>
        <n v="370.63"/>
        <n v="349.84"/>
        <n v="770.87"/>
        <n v="507.33"/>
        <n v="87.78"/>
        <n v="772.24"/>
        <n v="108.27"/>
        <n v="839.24"/>
        <n v="466.27"/>
        <n v="969.83"/>
        <n v="782.11"/>
        <n v="74.63"/>
        <n v="522.78"/>
        <n v="206.45"/>
        <n v="815.53"/>
        <n v="823.61"/>
        <n v="209.96"/>
        <n v="897.93"/>
        <n v="925.95"/>
        <n v="573.09"/>
        <n v="149.83"/>
        <n v="287.71"/>
        <n v="849.8"/>
        <n v="482.58"/>
        <n v="64.7"/>
        <n v="589.83"/>
        <n v="758.49"/>
        <n v="747.56"/>
        <n v="551.22"/>
        <n v="527.06"/>
        <n v="875.41"/>
        <n v="226.43"/>
        <n v="285.39"/>
        <n v="298.01"/>
        <n v="753.49"/>
        <n v="130.39"/>
        <n v="164.02"/>
        <n v="527.51"/>
        <n v="628.18"/>
        <n v="862.31"/>
        <n v="541.39"/>
        <n v="761.8"/>
        <n v="829.36"/>
        <n v="425.06"/>
        <n v="911.14"/>
        <n v="811.96"/>
        <n v="780.05"/>
        <n v="315.95"/>
        <n v="810.17"/>
        <n v="505.01"/>
        <n v="736.75"/>
        <n v="700.31"/>
        <n v="202.46"/>
        <n v="291.84"/>
        <n v="261.48"/>
        <n v="850.83"/>
        <n v="83.83"/>
        <n v="649.95"/>
        <n v="934.96"/>
        <n v="880.89"/>
        <n v="610.6"/>
        <n v="514.19"/>
        <n v="546.2"/>
        <n v="416.01"/>
        <n v="30.94"/>
        <n v="666.39"/>
        <n v="145.26"/>
        <n v="940.77"/>
        <n v="708.88"/>
        <n v="790.73"/>
        <n v="635.13"/>
        <n v="744.88"/>
        <n v="205.34"/>
        <n v="756.8"/>
        <n v="771.73"/>
        <n v="440.19"/>
        <n v="409.0"/>
        <n v="134.58"/>
        <n v="284.44"/>
        <n v="922.69"/>
        <n v="992.55"/>
        <n v="170.43"/>
        <n v="480.51"/>
        <n v="955.66"/>
        <n v="488.02"/>
        <n v="917.17"/>
        <n v="406.46"/>
        <n v="264.39"/>
        <n v="414.97"/>
        <n v="583.51"/>
        <n v="659.27"/>
        <n v="106.66"/>
        <n v="168.55"/>
        <n v="230.53"/>
        <n v="355.41"/>
        <n v="843.44"/>
        <n v="301.6"/>
        <n v="21.59"/>
        <n v="284.24"/>
        <n v="191.6"/>
        <n v="616.97"/>
        <n v="125.68"/>
        <n v="307.48"/>
        <n v="505.23"/>
        <n v="853.12"/>
        <n v="191.65"/>
        <n v="169.69"/>
        <n v="145.43"/>
        <n v="828.35"/>
        <n v="268.76"/>
        <n v="370.09"/>
        <n v="679.22"/>
        <n v="780.69"/>
        <n v="42.97"/>
        <n v="854.37"/>
        <n v="409.52"/>
        <n v="407.46"/>
        <n v="728.84"/>
        <n v="467.24"/>
        <n v="57.94"/>
        <n v="540.1"/>
        <n v="816.28"/>
        <n v="727.49"/>
        <n v="817.92"/>
        <n v="358.45"/>
        <n v="972.06"/>
        <n v="791.36"/>
        <n v="839.65"/>
        <n v="245.52"/>
        <n v="787.91"/>
        <n v="709.17"/>
        <n v="533.92"/>
        <n v="878.84"/>
        <n v="442.36"/>
        <n v="763.34"/>
        <n v="178.22"/>
        <n v="90.32"/>
        <n v="370.93"/>
        <n v="352.43"/>
        <n v="562.97"/>
        <n v="522.85"/>
        <n v="714.89"/>
        <n v="137.77"/>
        <n v="862.18"/>
        <n v="833.64"/>
        <n v="543.22"/>
        <n v="691.02"/>
        <n v="338.73"/>
        <n v="366.08"/>
        <n v="539.48"/>
        <n v="499.59"/>
        <n v="330.04"/>
        <n v="813.01"/>
        <n v="204.8"/>
        <n v="728.32"/>
        <n v="836.4"/>
        <n v="780.16"/>
        <n v="354.12"/>
        <n v="282.48"/>
        <n v="740.68"/>
        <n v="600.58"/>
        <n v="345.58"/>
        <n v="974.52"/>
        <n v="282.33"/>
        <n v="158.46"/>
        <n v="778.56"/>
        <n v="280.16"/>
        <n v="649.55"/>
        <n v="994.32"/>
        <n v="64.94"/>
        <n v="507.66"/>
        <n v="968.27"/>
        <n v="510.33"/>
        <n v="156.73"/>
        <n v="53.83"/>
        <n v="34.71"/>
        <n v="829.15"/>
        <n v="481.86"/>
        <n v="915.17"/>
        <n v="250.95"/>
        <n v="882.84"/>
        <n v="573.37"/>
        <n v="622.72"/>
        <n v="259.74"/>
        <n v="951.09"/>
        <n v="71.71"/>
        <n v="894.93"/>
        <n v="870.18"/>
        <n v="552.72"/>
        <n v="700.43"/>
        <n v="823.03"/>
        <n v="117.37"/>
        <n v="165.37"/>
        <n v="483.06"/>
        <n v="262.05"/>
        <n v="970.89"/>
        <n v="61.11"/>
        <n v="827.88"/>
        <n v="926.85"/>
        <n v="874.59"/>
        <n v="479.11"/>
        <n v="182.91"/>
        <n v="745.51"/>
        <n v="920.61"/>
        <n v="659.03"/>
        <n v="312.91"/>
        <n v="705.64"/>
        <n v="386.41"/>
        <n v="265.89"/>
        <n v="703.16"/>
        <n v="394.5"/>
        <n v="411.25"/>
        <n v="395.45"/>
        <n v="678.98"/>
        <n v="757.71"/>
        <n v="647.86"/>
        <n v="179.64"/>
        <n v="392.65"/>
        <n v="969.55"/>
        <n v="322.94"/>
        <n v="92.83"/>
        <n v="432.29"/>
        <n v="925.78"/>
        <n v="151.47"/>
        <n v="343.05"/>
        <n v="373.06"/>
        <n v="124.98"/>
        <n v="221.49"/>
        <n v="563.32"/>
        <n v="362.93"/>
        <n v="369.22"/>
        <n v="950.83"/>
        <n v="338.79"/>
        <n v="853.32"/>
        <n v="89.78"/>
        <n v="172.04"/>
        <n v="389.2"/>
        <n v="865.96"/>
        <n v="79.95"/>
        <n v="566.5"/>
        <n v="347.95"/>
        <n v="250.83"/>
        <n v="888.05"/>
        <n v="673.02"/>
        <n v="492.62"/>
        <n v="986.93"/>
        <n v="411.68"/>
        <n v="637.56"/>
        <n v="706.87"/>
        <n v="884.48"/>
        <n v="718.23"/>
        <n v="107.44"/>
        <n v="608.97"/>
        <n v="260.46"/>
        <n v="747.03"/>
        <n v="700.88"/>
        <n v="20.09"/>
        <n v="917.64"/>
        <n v="242.08"/>
        <n v="536.68"/>
        <n v="145.18"/>
        <n v="132.77"/>
        <n v="682.11"/>
        <n v="502.95"/>
        <n v="472.08"/>
        <n v="218.11"/>
        <n v="845.58"/>
        <n v="111.28"/>
        <n v="37.21"/>
        <n v="331.73"/>
        <n v="306.71"/>
        <n v="484.92"/>
        <n v="42.04"/>
        <n v="599.48"/>
        <n v="401.42"/>
        <n v="442.54"/>
        <n v="451.41"/>
        <n v="547.21"/>
        <n v="979.28"/>
        <n v="263.59"/>
        <n v="692.75"/>
        <n v="142.83"/>
        <n v="419.25"/>
        <n v="800.84"/>
        <n v="301.24"/>
        <n v="701.49"/>
        <n v="413.48"/>
        <n v="167.83"/>
        <n v="669.12"/>
        <n v="346.77"/>
        <n v="648.33"/>
        <n v="254.94"/>
        <n v="445.5"/>
        <n v="900.94"/>
        <n v="262.69"/>
        <n v="212.72"/>
        <n v="757.9"/>
        <n v="846.04"/>
        <n v="179.7"/>
        <n v="681.08"/>
        <n v="723.44"/>
        <n v="471.89"/>
        <n v="613.18"/>
        <n v="651.31"/>
        <n v="635.14"/>
        <n v="912.61"/>
        <n v="79.77"/>
        <n v="603.52"/>
        <n v="453.12"/>
        <n v="974.35"/>
        <n v="52.35"/>
        <n v="681.58"/>
        <n v="71.23"/>
        <n v="31.36"/>
        <n v="555.55"/>
        <n v="805.99"/>
        <n v="506.55"/>
        <n v="28.69"/>
        <n v="106.07"/>
        <n v="289.77"/>
        <n v="354.26"/>
        <n v="522.72"/>
        <n v="966.02"/>
        <n v="498.61"/>
        <n v="758.27"/>
        <n v="371.03"/>
        <n v="230.32"/>
        <n v="985.43"/>
        <n v="492.5"/>
        <n v="618.83"/>
        <n v="81.16"/>
        <n v="431.69"/>
        <n v="438.65"/>
        <n v="339.41"/>
        <n v="848.47"/>
        <n v="664.87"/>
        <n v="412.11"/>
        <n v="126.09"/>
        <n v="602.39"/>
        <n v="447.69"/>
        <n v="35.16"/>
        <n v="838.59"/>
        <n v="867.94"/>
        <n v="623.88"/>
        <n v="567.95"/>
        <n v="671.69"/>
        <n v="257.96"/>
        <n v="281.48"/>
        <n v="202.13"/>
        <n v="370.66"/>
        <n v="731.53"/>
        <n v="468.25"/>
        <n v="928.72"/>
        <n v="217.22"/>
        <n v="387.99"/>
        <n v="186.24"/>
        <n v="609.06"/>
        <n v="827.91"/>
        <n v="303.79"/>
        <n v="365.91"/>
        <n v="852.72"/>
        <n v="768.25"/>
        <n v="318.62"/>
        <n v="402.11"/>
        <n v="269.94"/>
        <n v="909.25"/>
        <n v="229.81"/>
        <n v="413.74"/>
        <n v="79.75"/>
        <n v="95.06"/>
        <n v="107.08"/>
        <n v="873.18"/>
        <n v="914.75"/>
        <n v="457.33"/>
        <n v="761.88"/>
        <n v="122.87"/>
        <n v="753.0"/>
        <n v="788.05"/>
        <n v="807.1"/>
        <n v="443.09"/>
        <n v="512.16"/>
        <n v="602.55"/>
        <n v="846.19"/>
        <n v="506.73"/>
        <n v="408.66"/>
        <n v="170.48"/>
        <n v="423.48"/>
        <n v="23.57"/>
        <n v="953.26"/>
        <n v="405.13"/>
        <n v="333.83"/>
        <n v="727.18"/>
        <n v="516.02"/>
        <n v="705.61"/>
        <n v="654.47"/>
        <n v="315.27"/>
        <n v="974.47"/>
        <n v="803.3"/>
        <n v="863.87"/>
        <n v="450.11"/>
        <n v="289.82"/>
        <n v="250.64"/>
        <n v="373.49"/>
        <n v="348.91"/>
        <n v="212.96"/>
        <n v="698.94"/>
        <n v="719.94"/>
        <n v="278.16"/>
        <n v="678.9"/>
        <n v="94.13"/>
        <n v="415.02"/>
        <n v="780.07"/>
        <n v="184.57"/>
        <n v="277.58"/>
        <n v="36.8"/>
        <n v="539.37"/>
        <n v="27.83"/>
        <n v="698.72"/>
        <n v="528.23"/>
        <n v="780.9"/>
        <n v="977.97"/>
        <n v="354.65"/>
        <n v="671.62"/>
        <n v="867.32"/>
        <n v="240.27"/>
        <n v="619.12"/>
        <n v="693.42"/>
        <n v="751.63"/>
        <n v="108.14"/>
        <n v="964.11"/>
        <n v="346.2"/>
        <n v="791.75"/>
        <n v="529.84"/>
        <n v="582.57"/>
        <n v="219.81"/>
        <n v="883.31"/>
        <n v="329.06"/>
        <n v="935.78"/>
        <n v="597.8"/>
        <n v="266.98"/>
        <n v="360.18"/>
        <n v="247.41"/>
        <n v="674.66"/>
        <n v="913.98"/>
        <n v="370.5"/>
        <n v="735.1"/>
        <n v="448.55"/>
        <n v="904.96"/>
        <n v="408.72"/>
        <n v="770.65"/>
        <n v="649.22"/>
        <n v="379.78"/>
        <n v="924.15"/>
        <n v="144.67"/>
        <n v="667.17"/>
        <n v="984.6"/>
        <n v="139.29"/>
        <n v="459.57"/>
        <n v="517.82"/>
        <n v="282.45"/>
        <n v="386.46"/>
        <n v="270.45"/>
        <n v="762.94"/>
        <n v="409.03"/>
        <n v="891.13"/>
        <n v="553.38"/>
        <n v="652.3"/>
        <n v="194.36"/>
        <n v="476.37"/>
        <n v="174.57"/>
        <n v="762.0"/>
        <n v="44.08"/>
        <n v="992.37"/>
        <n v="465.4"/>
        <n v="693.61"/>
        <n v="995.11"/>
        <n v="70.97"/>
        <n v="470.42"/>
        <n v="215.59"/>
        <n v="533.8"/>
        <n v="732.67"/>
        <n v="106.48"/>
        <n v="38.95"/>
        <n v="835.17"/>
        <n v="113.07"/>
        <n v="451.33"/>
        <n v="619.81"/>
        <n v="46.97"/>
        <n v="71.48"/>
        <n v="404.08"/>
        <n v="519.91"/>
        <n v="566.16"/>
        <n v="295.12"/>
        <n v="414.18"/>
        <n v="433.75"/>
        <n v="104.33"/>
        <n v="221.7"/>
        <n v="491.26"/>
        <n v="923.14"/>
        <n v="747.65"/>
        <n v="94.55"/>
        <n v="620.12"/>
        <n v="354.09"/>
        <n v="214.94"/>
        <n v="309.78"/>
        <n v="183.85"/>
        <n v="550.06"/>
        <n v="32.19"/>
        <n v="892.06"/>
        <n v="127.47"/>
        <n v="212.87"/>
        <n v="26.37"/>
        <n v="953.98"/>
        <n v="968.88"/>
        <n v="533.05"/>
        <n v="138.86"/>
        <n v="588.93"/>
        <n v="576.83"/>
        <n v="681.3"/>
        <n v="504.97"/>
        <n v="649.78"/>
        <n v="986.73"/>
        <n v="65.44"/>
        <n v="953.74"/>
        <n v="904.48"/>
        <n v="920.82"/>
        <n v="182.28"/>
        <n v="938.68"/>
        <n v="219.96"/>
        <n v="385.74"/>
        <n v="830.94"/>
        <n v="462.75"/>
        <n v="973.9"/>
        <n v="157.18"/>
        <n v="239.57"/>
        <n v="583.21"/>
        <n v="758.75"/>
        <n v="372.42"/>
        <n v="286.28"/>
        <n v="488.37"/>
        <n v="662.82"/>
        <n v="824.34"/>
        <n v="437.12"/>
        <n v="23.37"/>
        <n v="579.69"/>
        <n v="240.51"/>
        <n v="855.4"/>
        <n v="537.26"/>
        <n v="918.26"/>
        <n v="579.7"/>
        <n v="824.32"/>
        <n v="614.99"/>
        <n v="189.21"/>
        <n v="233.33"/>
        <n v="529.89"/>
        <n v="954.1"/>
        <n v="370.04"/>
        <n v="492.71"/>
        <n v="853.26"/>
        <n v="402.47"/>
        <n v="528.3"/>
        <n v="599.85"/>
        <n v="61.42"/>
        <n v="466.42"/>
        <n v="540.69"/>
        <n v="677.46"/>
        <n v="614.63"/>
        <n v="649.52"/>
        <n v="943.93"/>
        <n v="538.73"/>
        <n v="853.93"/>
        <n v="465.42"/>
        <n v="880.26"/>
        <n v="461.02"/>
        <n v="531.99"/>
        <n v="274.09"/>
        <n v="66.14"/>
        <n v="955.82"/>
        <n v="904.92"/>
        <n v="490.02"/>
        <n v="957.54"/>
        <n v="314.4"/>
        <n v="480.11"/>
        <n v="826.55"/>
        <n v="530.17"/>
        <n v="336.17"/>
        <n v="22.51"/>
        <n v="909.51"/>
        <n v="593.84"/>
        <n v="909.11"/>
        <n v="996.85"/>
        <n v="522.69"/>
        <n v="261.05"/>
        <n v="644.73"/>
        <n v="541.52"/>
        <n v="395.18"/>
        <n v="56.37"/>
        <n v="202.59"/>
        <n v="358.36"/>
        <n v="85.62"/>
        <n v="929.26"/>
        <n v="92.64"/>
        <n v="139.05"/>
        <n v="155.87"/>
        <n v="115.42"/>
        <n v="593.62"/>
        <n v="825.04"/>
        <n v="963.76"/>
        <n v="238.24"/>
        <n v="756.63"/>
        <n v="159.76"/>
        <n v="329.94"/>
        <n v="234.06"/>
        <n v="773.75"/>
        <n v="73.88"/>
        <n v="859.3"/>
        <n v="762.43"/>
        <n v="328.51"/>
        <n v="34.51"/>
        <n v="663.73"/>
        <n v="409.41"/>
        <n v="461.03"/>
        <n v="760.14"/>
        <n v="688.76"/>
        <n v="257.78"/>
        <n v="314.29"/>
        <n v="336.09"/>
        <n v="202.07"/>
        <n v="485.25"/>
        <n v="552.38"/>
        <n v="377.26"/>
        <n v="189.07"/>
        <n v="272.27"/>
        <n v="209.39"/>
        <n v="813.87"/>
        <n v="143.7"/>
        <n v="837.34"/>
        <n v="151.66"/>
        <n v="961.4"/>
        <n v="475.98"/>
        <n v="132.89"/>
        <n v="471.31"/>
        <n v="720.32"/>
        <n v="99.92"/>
        <n v="900.63"/>
        <n v="681.72"/>
        <n v="838.22"/>
        <n v="816.22"/>
        <n v="654.12"/>
        <n v="528.22"/>
        <n v="36.72"/>
        <n v="705.97"/>
        <n v="994.29"/>
        <n v="909.04"/>
        <n v="164.73"/>
        <n v="606.35"/>
        <n v="904.19"/>
        <n v="694.61"/>
        <n v="753.83"/>
        <n v="66.22"/>
        <n v="891.8"/>
        <n v="255.48"/>
        <n v="604.87"/>
        <n v="623.82"/>
        <n v="575.24"/>
        <n v="769.4"/>
        <n v="227.28"/>
        <n v="127.58"/>
        <n v="793.21"/>
        <n v="435.61"/>
        <n v="850.06"/>
        <n v="753.92"/>
        <n v="408.99"/>
        <n v="404.5"/>
        <n v="717.81"/>
        <n v="204.77"/>
        <n v="106.23"/>
        <n v="769.48"/>
        <n v="714.21"/>
        <n v="632.24"/>
        <n v="845.27"/>
        <n v="575.94"/>
        <n v="907.97"/>
        <n v="99.35"/>
        <n v="374.42"/>
        <n v="248.43"/>
        <n v="784.46"/>
        <n v="70.88"/>
        <n v="324.29"/>
        <n v="243.92"/>
        <n v="664.35"/>
        <n v="218.07"/>
        <n v="921.83"/>
        <n v="326.2"/>
        <n v="244.25"/>
        <n v="808.87"/>
        <n v="826.15"/>
        <n v="631.2"/>
        <n v="937.01"/>
        <n v="644.0"/>
        <n v="629.58"/>
        <n v="121.52"/>
        <n v="549.83"/>
        <n v="278.38"/>
        <n v="723.66"/>
        <n v="724.74"/>
        <n v="961.84"/>
        <n v="21.12"/>
        <n v="819.93"/>
        <n v="700.95"/>
        <n v="456.38"/>
        <n v="291.05"/>
        <n v="463.52"/>
        <n v="241.64"/>
        <n v="47.86"/>
        <n v="805.07"/>
        <n v="848.48"/>
        <n v="568.95"/>
        <n v="269.84"/>
        <n v="267.36"/>
        <n v="438.41"/>
        <n v="86.72"/>
        <n v="630.21"/>
        <n v="180.84"/>
        <n v="453.41"/>
        <n v="629.09"/>
        <n v="257.45"/>
        <n v="696.61"/>
        <n v="143.79"/>
        <n v="460.93"/>
        <n v="67.55"/>
        <n v="803.31"/>
        <n v="254.71"/>
        <n v="594.89"/>
        <n v="844.31"/>
        <n v="101.33"/>
        <n v="922.56"/>
        <n v="867.19"/>
        <n v="816.87"/>
        <n v="258.06"/>
        <n v="574.58"/>
        <n v="472.18"/>
        <n v="20.47"/>
        <n v="235.41"/>
        <n v="744.9"/>
        <n v="382.2"/>
        <n v="269.25"/>
        <n v="723.75"/>
        <n v="58.92"/>
        <n v="913.08"/>
        <n v="791.83"/>
        <n v="74.29"/>
        <n v="961.68"/>
        <n v="90.72"/>
        <n v="458.69"/>
        <n v="168.29"/>
        <n v="391.77"/>
        <n v="424.83"/>
        <n v="499.46"/>
        <n v="698.34"/>
        <n v="805.08"/>
        <n v="934.79"/>
        <n v="424.54"/>
        <n v="235.44"/>
        <n v="620.71"/>
        <n v="851.77"/>
        <n v="876.01"/>
        <n v="717.21"/>
        <n v="871.43"/>
        <n v="514.65"/>
        <n v="198.76"/>
        <n v="975.72"/>
        <n v="86.03"/>
        <n v="705.12"/>
        <n v="99.77"/>
        <n v="166.26"/>
        <n v="429.25"/>
        <n v="540.48"/>
        <n v="579.52"/>
        <n v="477.52"/>
        <n v="242.58"/>
        <n v="519.3"/>
        <n v="845.67"/>
        <n v="750.26"/>
        <n v="294.38"/>
        <n v="583.52"/>
        <n v="635.22"/>
        <n v="743.55"/>
        <n v="530.45"/>
        <n v="972.4"/>
        <n v="197.93"/>
        <n v="565.51"/>
        <n v="983.38"/>
        <n v="955.06"/>
        <n v="597.46"/>
        <n v="581.09"/>
        <n v="153.95"/>
        <n v="271.04"/>
        <n v="328.27"/>
        <n v="884.71"/>
        <n v="41.39"/>
        <n v="64.06"/>
        <n v="152.25"/>
        <n v="889.04"/>
        <n v="145.25"/>
        <n v="898.45"/>
        <n v="642.05"/>
        <n v="450.83"/>
        <n v="441.03"/>
        <n v="377.69"/>
        <n v="218.01"/>
        <n v="682.7"/>
        <n v="726.97"/>
        <n v="107.97"/>
        <n v="38.88"/>
        <n v="484.39"/>
        <n v="949.3"/>
        <n v="664.75"/>
        <n v="190.04"/>
        <n v="754.02"/>
        <n v="402.3"/>
        <n v="729.05"/>
        <n v="822.6"/>
        <n v="327.25"/>
        <n v="930.38"/>
        <n v="437.84"/>
        <n v="126.02"/>
        <n v="860.84"/>
        <n v="161.8"/>
        <n v="347.82"/>
        <n v="416.44"/>
        <n v="147.96"/>
        <n v="550.26"/>
        <n v="938.21"/>
        <n v="517.98"/>
        <n v="98.27"/>
        <n v="875.2"/>
        <n v="227.35"/>
        <n v="842.46"/>
        <n v="120.67"/>
        <n v="176.13"/>
        <n v="592.68"/>
        <n v="662.43"/>
        <n v="518.35"/>
        <n v="85.58"/>
        <n v="800.0"/>
        <n v="118.25"/>
        <n v="223.25"/>
        <n v="918.76"/>
        <n v="905.26"/>
        <n v="295.4"/>
        <n v="252.18"/>
        <n v="792.1"/>
        <n v="883.36"/>
        <n v="305.95"/>
        <n v="742.45"/>
        <n v="336.1"/>
        <n v="310.36"/>
        <n v="992.81"/>
        <n v="257.11"/>
        <n v="816.29"/>
        <n v="755.82"/>
        <n v="449.6"/>
        <n v="779.29"/>
        <n v="748.75"/>
        <n v="121.67"/>
        <n v="225.14"/>
        <n v="654.18"/>
        <n v="504.98"/>
        <n v="623.2"/>
        <n v="530.54"/>
        <n v="279.45"/>
        <n v="906.99"/>
        <n v="408.76"/>
        <n v="117.34"/>
        <n v="690.27"/>
        <n v="377.18"/>
        <n v="70.52"/>
        <n v="40.25"/>
        <n v="539.44"/>
        <n v="543.49"/>
        <n v="892.46"/>
        <n v="853.41"/>
        <n v="162.14"/>
        <n v="893.14"/>
        <n v="349.07"/>
        <n v="747.9"/>
        <n v="438.92"/>
        <n v="665.38"/>
        <n v="146.49"/>
        <n v="235.39"/>
        <n v="38.07"/>
        <n v="511.7"/>
        <n v="488.72"/>
        <n v="520.45"/>
        <n v="340.9"/>
        <n v="653.59"/>
        <n v="179.77"/>
        <n v="943.8"/>
        <n v="985.0"/>
        <n v="216.81"/>
        <n v="950.21"/>
        <n v="271.4"/>
        <n v="708.19"/>
        <n v="477.05"/>
        <n v="627.29"/>
        <n v="206.84"/>
        <n v="629.05"/>
        <n v="529.04"/>
        <n v="350.67"/>
        <n v="128.93"/>
        <n v="384.92"/>
        <n v="120.77"/>
        <n v="661.39"/>
        <n v="195.24"/>
        <n v="177.4"/>
        <n v="862.67"/>
        <n v="55.04"/>
        <n v="905.47"/>
        <n v="217.13"/>
        <n v="580.45"/>
        <n v="892.88"/>
        <n v="356.28"/>
        <n v="806.99"/>
        <n v="684.22"/>
        <n v="721.94"/>
        <n v="760.38"/>
        <n v="612.53"/>
        <n v="841.37"/>
        <n v="636.51"/>
        <n v="732.37"/>
        <n v="183.44"/>
        <n v="898.58"/>
        <n v="152.41"/>
        <n v="972.58"/>
        <n v="136.4"/>
        <n v="509.63"/>
        <n v="360.28"/>
        <n v="882.05"/>
        <n v="141.54"/>
        <n v="83.5"/>
        <n v="629.73"/>
        <n v="159.93"/>
        <n v="459.89"/>
        <n v="885.57"/>
        <n v="789.05"/>
        <n v="570.52"/>
        <n v="310.79"/>
        <n v="255.67"/>
        <n v="270.66"/>
        <n v="373.35"/>
        <n v="23.58"/>
        <n v="185.67"/>
        <n v="928.74"/>
        <n v="923.38"/>
        <n v="409.26"/>
        <n v="608.46"/>
        <n v="150.48"/>
        <n v="207.41"/>
        <n v="56.59"/>
        <n v="995.4"/>
        <n v="591.33"/>
        <n v="204.89"/>
        <n v="546.41"/>
        <n v="455.49"/>
        <n v="700.27"/>
        <n v="160.21"/>
        <n v="713.63"/>
        <n v="224.69"/>
        <n v="740.57"/>
        <n v="250.14"/>
        <n v="34.97"/>
        <n v="653.91"/>
        <n v="997.87"/>
        <n v="174.27"/>
        <n v="847.44"/>
        <n v="493.45"/>
        <n v="111.66"/>
        <n v="413.65"/>
        <n v="317.15"/>
        <n v="642.94"/>
        <n v="559.59"/>
        <n v="758.54"/>
        <n v="643.96"/>
        <n v="882.73"/>
        <n v="600.03"/>
        <n v="628.83"/>
        <n v="113.87"/>
        <n v="282.07"/>
        <n v="676.77"/>
        <n v="362.7"/>
        <n v="908.5"/>
        <n v="795.37"/>
        <n v="326.85"/>
        <n v="169.43"/>
        <n v="254.47"/>
        <n v="627.73"/>
        <n v="511.43"/>
        <n v="194.67"/>
        <n v="54.51"/>
        <n v="964.0"/>
        <n v="170.12"/>
        <n v="664.5"/>
        <n v="557.51"/>
        <n v="410.0"/>
        <n v="879.93"/>
        <n v="350.58"/>
        <n v="348.58"/>
        <n v="247.66"/>
        <n v="836.27"/>
        <n v="696.74"/>
        <n v="822.59"/>
        <n v="462.23"/>
        <n v="361.09"/>
        <n v="59.37"/>
        <n v="765.21"/>
        <n v="303.56"/>
        <n v="640.93"/>
        <n v="611.25"/>
        <n v="209.93"/>
        <n v="846.18"/>
        <n v="424.53"/>
        <n v="450.42"/>
        <n v="896.91"/>
        <n v="679.38"/>
        <n v="483.63"/>
        <n v="158.27"/>
        <n v="601.5"/>
        <n v="46.39"/>
        <n v="892.28"/>
        <n v="164.23"/>
        <n v="484.23"/>
        <n v="341.51"/>
        <n v="758.87"/>
        <n v="560.52"/>
        <n v="977.18"/>
        <n v="761.35"/>
        <n v="947.56"/>
        <n v="975.47"/>
        <n v="769.06"/>
        <n v="824.75"/>
        <n v="821.35"/>
        <n v="120.57"/>
        <n v="122.27"/>
        <n v="182.89"/>
        <n v="695.26"/>
        <n v="408.8"/>
        <n v="512.15"/>
        <n v="42.51"/>
        <n v="582.1"/>
        <n v="461.52"/>
        <n v="558.42"/>
        <n v="700.98"/>
        <n v="227.97"/>
        <n v="278.71"/>
        <n v="916.12"/>
        <n v="228.98"/>
        <n v="904.82"/>
        <n v="588.61"/>
        <n v="695.97"/>
        <n v="181.42"/>
        <n v="439.55"/>
        <n v="471.27"/>
        <n v="758.89"/>
        <n v="918.1"/>
        <n v="861.5"/>
        <n v="588.3"/>
        <n v="917.26"/>
        <n v="96.78"/>
        <n v="199.41"/>
        <n v="687.91"/>
        <n v="769.62"/>
        <n v="492.05"/>
        <n v="428.55"/>
        <n v="316.18"/>
        <n v="162.17"/>
        <n v="698.14"/>
        <n v="478.08"/>
        <n v="958.64"/>
        <n v="581.19"/>
        <n v="736.54"/>
        <n v="524.0"/>
        <n v="566.09"/>
        <n v="251.99"/>
        <n v="259.2"/>
        <n v="935.66"/>
        <n v="480.75"/>
        <n v="457.83"/>
        <n v="994.63"/>
        <n v="65.57"/>
        <n v="622.98"/>
        <n v="170.68"/>
        <n v="797.83"/>
        <n v="372.75"/>
        <n v="994.18"/>
        <n v="136.12"/>
        <n v="634.45"/>
        <n v="179.62"/>
        <n v="558.83"/>
        <n v="859.74"/>
        <n v="578.47"/>
        <n v="440.48"/>
        <n v="303.67"/>
        <n v="611.21"/>
        <n v="768.08"/>
        <n v="616.82"/>
        <n v="470.34"/>
        <n v="616.36"/>
        <n v="657.24"/>
        <n v="392.45"/>
        <n v="62.03"/>
        <n v="933.73"/>
        <n v="615.31"/>
        <n v="790.38"/>
        <n v="102.85"/>
        <n v="866.78"/>
        <n v="392.84"/>
        <n v="753.1"/>
        <n v="700.91"/>
        <n v="935.98"/>
        <n v="539.9"/>
        <n v="312.81"/>
        <n v="855.96"/>
        <n v="305.0"/>
        <n v="831.15"/>
        <n v="644.97"/>
        <n v="149.56"/>
        <n v="661.77"/>
        <n v="99.67"/>
        <n v="103.66"/>
        <n v="54.4"/>
        <n v="46.66"/>
        <n v="871.2"/>
        <n v="317.11"/>
        <n v="388.34"/>
        <n v="998.2"/>
        <n v="887.38"/>
        <n v="332.97"/>
        <n v="157.91"/>
        <n v="548.15"/>
        <n v="135.13"/>
        <n v="579.26"/>
        <n v="465.63"/>
        <n v="675.61"/>
        <n v="718.99"/>
        <n v="675.65"/>
        <n v="94.26"/>
        <n v="458.58"/>
        <n v="704.49"/>
        <n v="822.32"/>
        <n v="785.41"/>
        <n v="405.8"/>
        <n v="976.83"/>
        <n v="644.15"/>
        <n v="470.55"/>
        <n v="598.82"/>
        <n v="659.17"/>
        <n v="216.02"/>
        <n v="613.47"/>
        <n v="485.17"/>
        <n v="209.7"/>
        <n v="681.47"/>
        <n v="877.21"/>
        <n v="479.77"/>
        <n v="140.72"/>
        <n v="764.25"/>
        <n v="107.8"/>
        <n v="565.37"/>
        <n v="811.45"/>
        <n v="62.25"/>
        <n v="749.78"/>
        <n v="630.28"/>
        <n v="101.84"/>
        <n v="641.45"/>
        <n v="135.87"/>
        <n v="388.35"/>
        <n v="999.08"/>
        <n v="453.19"/>
        <n v="61.31"/>
        <n v="870.13"/>
        <n v="336.51"/>
        <n v="305.71"/>
        <n v="635.39"/>
        <n v="253.87"/>
        <n v="915.81"/>
        <n v="779.5"/>
        <n v="780.57"/>
        <n v="511.35"/>
        <n v="44.07"/>
        <n v="895.92"/>
        <n v="456.32"/>
        <n v="905.5"/>
        <n v="63.19"/>
        <n v="687.66"/>
        <n v="639.06"/>
        <n v="475.15"/>
        <n v="62.38"/>
        <n v="977.02"/>
        <n v="898.81"/>
        <n v="422.13"/>
        <n v="324.56"/>
        <n v="570.38"/>
        <n v="223.73"/>
        <n v="164.93"/>
        <n v="326.66"/>
        <n v="462.93"/>
        <n v="60.26"/>
        <n v="109.5"/>
        <n v="505.83"/>
        <n v="443.15"/>
        <n v="784.26"/>
        <n v="590.31"/>
        <n v="696.13"/>
        <n v="194.39"/>
        <n v="339.7"/>
        <n v="463.16"/>
        <n v="824.91"/>
        <n v="796.89"/>
        <n v="543.93"/>
        <n v="44.65"/>
        <n v="827.39"/>
        <n v="403.2"/>
        <n v="292.31"/>
        <n v="948.33"/>
        <n v="702.27"/>
        <n v="379.28"/>
        <n v="92.35"/>
        <n v="721.54"/>
        <n v="228.69"/>
        <n v="899.09"/>
        <n v="195.75"/>
        <n v="199.13"/>
        <n v="833.62"/>
        <n v="676.26"/>
        <n v="666.49"/>
        <n v="471.19"/>
        <n v="555.65"/>
        <n v="100.42"/>
        <n v="981.69"/>
        <n v="848.87"/>
        <n v="582.32"/>
        <n v="869.43"/>
        <n v="62.26"/>
        <n v="343.97"/>
        <n v="304.67"/>
        <n v="208.34"/>
        <n v="119.04"/>
        <n v="791.65"/>
        <n v="414.86"/>
        <n v="960.81"/>
        <n v="943.36"/>
        <n v="830.42"/>
        <n v="762.55"/>
        <n v="464.43"/>
        <n v="711.08"/>
        <n v="984.96"/>
        <n v="21.14"/>
        <n v="343.03"/>
        <n v="94.83"/>
        <n v="74.66"/>
        <n v="281.96"/>
        <n v="622.27"/>
        <n v="78.27"/>
        <n v="676.58"/>
        <n v="938.6"/>
        <n v="859.47"/>
        <n v="672.98"/>
        <n v="75.8"/>
        <n v="742.15"/>
        <n v="637.39"/>
        <n v="631.0"/>
        <n v="983.98"/>
        <n v="73.69"/>
        <n v="110.99"/>
        <n v="66.86"/>
        <n v="980.26"/>
        <n v="235.28"/>
        <n v="407.39"/>
        <n v="459.83"/>
        <n v="706.6"/>
        <n v="811.16"/>
        <n v="985.79"/>
        <n v="255.02"/>
        <n v="153.57"/>
        <n v="962.98"/>
        <n v="884.46"/>
        <n v="359.71"/>
        <n v="766.47"/>
        <n v="772.07"/>
        <n v="108.31"/>
        <n v="502.53"/>
        <n v="508.52"/>
        <n v="492.0"/>
        <n v="746.36"/>
        <n v="120.83"/>
        <n v="68.31"/>
        <n v="761.71"/>
        <n v="346.37"/>
        <n v="846.3"/>
        <n v="458.97"/>
        <n v="536.61"/>
        <n v="130.41"/>
        <n v="706.67"/>
        <n v="523.45"/>
        <n v="482.2"/>
        <n v="688.86"/>
        <n v="145.48"/>
        <n v="862.25"/>
        <n v="146.12"/>
        <n v="695.02"/>
        <n v="886.67"/>
        <n v="864.09"/>
        <n v="437.65"/>
        <n v="208.09"/>
        <n v="825.78"/>
        <n v="849.77"/>
        <n v="88.78"/>
        <n v="507.22"/>
        <n v="330.98"/>
        <n v="442.87"/>
        <n v="939.66"/>
        <n v="24.13"/>
        <n v="239.54"/>
        <n v="588.53"/>
        <n v="145.96"/>
        <n v="640.91"/>
        <n v="773.86"/>
        <n v="31.28"/>
        <n v="389.22"/>
        <n v="543.44"/>
        <n v="715.42"/>
        <n v="676.14"/>
        <n v="352.72"/>
        <n v="470.18"/>
        <n v="891.79"/>
        <n v="433.07"/>
        <n v="626.71"/>
        <n v="324.18"/>
        <n v="839.74"/>
        <n v="252.63"/>
        <n v="60.53"/>
        <n v="341.95"/>
        <n v="300.12"/>
        <n v="289.14"/>
        <n v="596.84"/>
        <n v="466.24"/>
        <n v="330.59"/>
        <n v="616.43"/>
        <n v="195.89"/>
        <n v="614.76"/>
        <n v="224.49"/>
        <n v="967.76"/>
        <n v="56.52"/>
        <n v="921.84"/>
        <n v="738.47"/>
        <n v="477.83"/>
        <n v="605.83"/>
        <n v="521.44"/>
        <n v="499.02"/>
        <n v="299.46"/>
        <n v="609.29"/>
        <n v="213.74"/>
        <n v="613.17"/>
        <n v="687.36"/>
        <n v="115.39"/>
        <n v="722.06"/>
        <n v="384.57"/>
        <n v="194.09"/>
        <n v="403.91"/>
        <n v="878.69"/>
        <n v="161.17"/>
        <n v="720.15"/>
        <n v="361.8"/>
        <n v="779.84"/>
        <n v="649.89"/>
        <n v="952.73"/>
        <n v="820.78"/>
        <n v="247.55"/>
        <n v="561.44"/>
        <n v="214.37"/>
        <n v="123.74"/>
        <n v="645.71"/>
        <n v="587.12"/>
        <n v="401.18"/>
        <n v="658.33"/>
        <n v="450.3"/>
        <n v="33.63"/>
        <n v="168.89"/>
        <n v="141.85"/>
        <n v="617.4"/>
        <n v="841.47"/>
        <n v="960.41"/>
        <n v="717.22"/>
        <n v="281.83"/>
        <n v="509.08"/>
        <n v="827.09"/>
        <n v="823.36"/>
        <n v="282.18"/>
        <n v="486.39"/>
        <n v="603.62"/>
        <n v="204.17"/>
        <n v="43.58"/>
        <n v="469.33"/>
        <n v="836.23"/>
        <n v="661.53"/>
        <n v="753.47"/>
        <n v="713.95"/>
        <n v="596.0"/>
        <n v="169.46"/>
        <n v="611.92"/>
        <n v="25.3"/>
        <n v="166.93"/>
        <n v="861.55"/>
        <n v="56.17"/>
        <n v="582.29"/>
        <n v="63.96"/>
        <n v="829.83"/>
        <n v="858.15"/>
        <n v="717.32"/>
        <n v="163.2"/>
        <n v="966.71"/>
        <n v="873.94"/>
        <n v="140.24"/>
        <n v="549.92"/>
        <n v="715.88"/>
        <n v="591.9"/>
        <n v="523.14"/>
        <n v="478.62"/>
        <n v="740.5"/>
        <n v="780.24"/>
        <n v="579.24"/>
        <n v="268.95"/>
        <n v="47.47"/>
        <n v="858.81"/>
        <n v="569.98"/>
        <n v="306.52"/>
        <n v="184.67"/>
        <n v="189.56"/>
        <n v="805.24"/>
        <n v="683.74"/>
        <n v="439.21"/>
        <n v="126.92"/>
        <n v="834.7"/>
        <n v="271.88"/>
        <n v="972.14"/>
        <n v="523.66"/>
        <n v="838.99"/>
        <n v="838.7"/>
        <n v="943.24"/>
        <n v="310.33"/>
        <n v="201.05"/>
        <n v="803.37"/>
        <n v="259.98"/>
        <n v="396.9"/>
        <n v="176.84"/>
        <n v="614.21"/>
        <n v="604.66"/>
        <n v="24.29"/>
        <n v="860.78"/>
        <n v="41.97"/>
        <n v="649.59"/>
        <n v="386.09"/>
        <n v="891.62"/>
        <n v="558.9"/>
        <n v="99.04"/>
        <n v="625.13"/>
        <n v="38.38"/>
        <n v="731.72"/>
        <n v="825.33"/>
        <n v="47.3"/>
        <n v="389.12"/>
        <n v="543.83"/>
        <n v="660.27"/>
        <n v="729.31"/>
        <n v="152.91"/>
        <n v="592.14"/>
        <n v="984.37"/>
        <n v="237.59"/>
        <n v="52.06"/>
        <n v="594.63"/>
        <n v="476.1"/>
        <n v="546.47"/>
        <n v="979.49"/>
        <n v="988.53"/>
        <n v="849.29"/>
        <n v="452.29"/>
        <n v="810.81"/>
        <n v="846.67"/>
        <n v="73.55"/>
        <n v="882.03"/>
        <n v="958.44"/>
        <n v="716.29"/>
        <n v="409.14"/>
        <n v="261.73"/>
        <n v="687.35"/>
        <n v="30.14"/>
        <n v="570.12"/>
        <n v="401.87"/>
        <n v="619.35"/>
        <n v="846.35"/>
        <n v="788.45"/>
        <n v="338.81"/>
        <n v="94.48"/>
        <n v="941.85"/>
        <n v="336.97"/>
        <n v="344.16"/>
        <n v="841.53"/>
        <n v="63.36"/>
        <n v="552.49"/>
        <n v="447.38"/>
        <n v="727.7"/>
        <n v="581.34"/>
        <n v="338.83"/>
        <n v="568.81"/>
        <n v="352.63"/>
        <n v="629.86"/>
        <n v="212.08"/>
        <n v="878.62"/>
        <n v="87.83"/>
        <n v="442.64"/>
        <n v="410.04"/>
        <n v="355.31"/>
        <n v="243.13"/>
        <n v="410.63"/>
        <n v="101.25"/>
        <n v="716.39"/>
        <n v="721.74"/>
        <n v="527.91"/>
        <n v="945.92"/>
        <n v="981.35"/>
        <n v="913.99"/>
        <n v="270.69"/>
        <n v="998.58"/>
        <n v="765.12"/>
        <n v="449.99"/>
        <n v="249.02"/>
        <n v="223.64"/>
        <n v="92.94"/>
        <n v="268.3"/>
        <n v="835.61"/>
        <n v="120.97"/>
        <n v="26.36"/>
        <n v="918.87"/>
        <n v="924.73"/>
        <n v="195.31"/>
        <n v="91.38"/>
        <n v="494.35"/>
        <n v="412.2"/>
        <n v="650.47"/>
        <n v="68.21"/>
        <n v="842.89"/>
        <n v="227.95"/>
        <n v="685.97"/>
        <n v="722.57"/>
        <n v="585.55"/>
        <n v="635.81"/>
        <n v="353.74"/>
        <n v="377.52"/>
        <n v="901.49"/>
        <n v="563.01"/>
        <n v="167.25"/>
        <n v="345.43"/>
        <n v="752.48"/>
        <n v="120.02"/>
        <n v="146.71"/>
        <n v="358.87"/>
        <n v="212.75"/>
        <n v="183.47"/>
        <n v="984.12"/>
        <n v="905.23"/>
        <n v="112.77"/>
        <n v="875.99"/>
        <n v="685.31"/>
        <n v="945.37"/>
        <n v="68.45"/>
      </sharedItems>
    </cacheField>
    <cacheField name="Discount" numFmtId="9">
      <sharedItems containsSemiMixedTypes="0" containsString="0" containsNumber="1">
        <n v="0.09"/>
        <n v="0.27"/>
        <n v="0.25"/>
        <n v="0.16"/>
        <n v="0.18"/>
        <n v="0.19"/>
        <n v="0.15"/>
        <n v="0.23"/>
        <n v="0.07"/>
        <n v="0.17"/>
        <n v="0.01"/>
        <n v="0.3"/>
        <n v="0.29"/>
        <n v="0.04"/>
        <n v="0.22"/>
        <n v="0.03"/>
        <n v="0.08"/>
        <n v="0.14"/>
        <n v="0.039999999999999925"/>
        <n v="0.11"/>
        <n v="0.13"/>
        <n v="0.06"/>
        <n v="0.28"/>
        <n v="0.24"/>
        <n v="0.26"/>
        <n v="0.0"/>
        <n v="0.12"/>
        <n v="0.05"/>
        <n v="0.2"/>
        <n v="0.1"/>
        <n v="0.02"/>
        <n v="0.21"/>
        <n v="0.17000000000000004"/>
      </sharedItems>
    </cacheField>
    <cacheField name="Stock" numFmtId="3">
      <sharedItems containsSemiMixedTypes="0" containsString="0" containsNumber="1">
        <n v="471.0"/>
        <n v="159.0"/>
        <n v="267.0"/>
        <n v="320.0"/>
        <n v="399.0"/>
        <n v="301.0"/>
        <n v="190.0"/>
        <n v="89.0"/>
        <n v="146.0"/>
        <n v="305.0"/>
        <n v="340.0"/>
        <n v="232.0"/>
        <n v="86.0"/>
        <n v="154.0"/>
        <n v="423.0"/>
        <n v="378.0"/>
        <n v="444.0"/>
        <n v="300.0"/>
        <n v="266.0"/>
        <n v="224.0"/>
        <n v="460.0"/>
        <n v="476.0"/>
        <n v="59.0"/>
        <n v="73.0"/>
        <n v="104.0"/>
        <n v="453.0"/>
        <n v="125.0"/>
        <n v="82.0"/>
        <n v="469.0"/>
        <n v="256.0"/>
        <n v="308.0"/>
        <n v="213.0"/>
        <n v="360.0"/>
        <n v="276.0"/>
        <n v="400.0"/>
        <n v="57.0"/>
        <n v="316.0"/>
        <n v="76.0"/>
        <n v="457.0"/>
        <n v="273.86258363355637"/>
        <n v="431.0"/>
        <n v="281.0"/>
        <n v="65.0"/>
        <n v="485.0"/>
        <n v="394.0"/>
        <n v="114.0"/>
        <n v="383.0"/>
        <n v="496.0"/>
        <n v="367.0"/>
        <n v="296.0"/>
        <n v="181.0"/>
        <n v="260.0"/>
        <n v="452.0"/>
        <n v="185.0"/>
        <n v="268.0"/>
        <n v="58.0"/>
        <n v="432.0"/>
        <n v="389.0"/>
        <n v="361.0"/>
        <n v="210.0"/>
        <n v="439.0"/>
        <n v="142.0"/>
        <n v="329.0"/>
        <n v="246.0"/>
        <n v="103.0"/>
        <n v="138.0"/>
        <n v="220.0"/>
        <n v="177.0"/>
        <n v="137.0"/>
        <n v="359.0"/>
        <n v="244.0"/>
        <n v="191.0"/>
        <n v="458.0"/>
        <n v="358.0"/>
        <n v="487.0"/>
        <n v="170.0"/>
        <n v="222.0"/>
        <n v="465.0"/>
        <n v="130.0"/>
        <n v="369.0"/>
        <n v="416.0"/>
        <n v="118.0"/>
        <n v="214.0"/>
        <n v="323.0"/>
        <n v="208.0"/>
        <n v="352.0"/>
        <n v="350.0"/>
        <n v="343.0"/>
        <n v="75.0"/>
        <n v="143.0"/>
      </sharedItems>
    </cacheField>
    <cacheField name="Payment_Type" numFmtId="0">
      <sharedItems>
        <s v="Credit Card"/>
        <s v="PayPal"/>
        <s v="COD"/>
      </sharedItems>
    </cacheField>
    <cacheField name="Total_Amount" numFmtId="166">
      <sharedItems containsSemiMixedTypes="0" containsString="0" containsNumber="1">
        <n v="198.4164"/>
        <n v="228.7893"/>
        <n v="2742.15"/>
        <n v="774.0684"/>
        <n v="1833.438"/>
        <n v="357.2343"/>
        <n v="1335.027"/>
        <n v="1054.5612"/>
        <n v="1250.6175"/>
        <n v="1344.6818"/>
        <n v="259.1259"/>
        <n v="952.5744"/>
        <n v="2552.5368"/>
        <n v="443.66"/>
        <n v="1145.8548"/>
        <n v="2509.4592"/>
        <n v="677.97"/>
        <n v="774.1426"/>
        <n v="838.845"/>
        <n v="1782.4512"/>
        <n v="2159.4276"/>
        <n v="459.8568"/>
        <n v="2850.1122"/>
        <n v="661.7376"/>
        <n v="216.504"/>
        <n v="2933.3224"/>
        <n v="599.6544"/>
        <n v="2030.5701"/>
        <n v="132.0938"/>
        <n v="1535.678"/>
        <n v="373.5606"/>
        <n v="288.9824"/>
        <n v="1154.8944"/>
        <n v="1219.427"/>
        <n v="2148.1212"/>
        <n v="354.3264"/>
        <n v="1409.9904"/>
        <n v="266.6544"/>
        <n v="2764.8032"/>
        <n v="1105.3432"/>
        <n v="1625.3796"/>
        <n v="945.2172000000002"/>
        <n v="1537.452"/>
        <n v="1864.3176"/>
        <n v="322.3528"/>
        <n v="1050.504"/>
        <n v="393.5686"/>
        <n v="116.7708"/>
        <n v="372.3336"/>
        <n v="707.7744000000001"/>
        <n v="190.836"/>
        <n v="169.9854"/>
        <n v="486.0633"/>
        <n v="783.3045"/>
        <n v="1592.4948"/>
        <n v="783.594"/>
        <n v="1567.356"/>
        <n v="979.4304"/>
        <n v="2552.3016"/>
        <n v="767.1741000000001"/>
        <n v="180.9353"/>
        <n v="307.4344"/>
        <n v="412.6672"/>
        <n v="230.603"/>
        <n v="1425.7782"/>
        <n v="1301.9864"/>
        <n v="2670.74"/>
        <n v="791.336"/>
        <n v="204.9344"/>
        <n v="1706.1696"/>
        <n v="199.23839999999996"/>
        <n v="1243.038"/>
        <n v="503.9762000000001"/>
        <n v="968.1881999999999"/>
        <n v="166.482"/>
        <n v="2156.5544"/>
        <n v="1029.465"/>
        <n v="502.1086"/>
        <n v="1512.924"/>
        <n v="289.9945"/>
        <n v="415.7338"/>
        <n v="272.7975"/>
        <n v="1010.2344"/>
        <n v="133.4332"/>
        <n v="734.8915000000001"/>
        <n v="386.384"/>
        <n v="1943.0928"/>
        <n v="2777.4432"/>
        <n v="374.6676"/>
        <n v="705.7896"/>
        <n v="616.2112"/>
        <n v="339.2708"/>
        <n v="578.1198999999999"/>
        <n v="556.784"/>
        <n v="1127.3328000000001"/>
        <n v="117.4588"/>
        <n v="792.3259999999999"/>
        <n v="1669.3068"/>
        <n v="1581.2496"/>
        <n v="1235.7372"/>
        <n v="658.46"/>
        <n v="895.3044"/>
        <n v="717.2576"/>
        <n v="2997.615600000001"/>
        <n v="1636.1118"/>
        <n v="602.2512"/>
        <n v="1605.5052"/>
        <n v="2060.3912"/>
        <n v="2372.523"/>
        <n v="1027.7358"/>
        <n v="882.5744000000001"/>
        <n v="1674.5058"/>
        <n v="2020.7097"/>
        <n v="225.576"/>
        <n v="1388.919"/>
        <n v="3239.358"/>
        <n v="2404.8024"/>
        <n v="1007.223"/>
        <n v="115.5"/>
        <n v="215.1442"/>
        <n v="1239.5606"/>
        <n v="1245.312"/>
        <n v="379.6992"/>
        <n v="893.3820000000001"/>
        <n v="70.96000000000001"/>
        <n v="803.9944999999999"/>
        <n v="926.7263999999999"/>
        <n v="2762.1429"/>
        <n v="1304.946"/>
        <n v="548.275"/>
        <n v="782.1754"/>
        <n v="850.2975"/>
        <n v="3306.1392"/>
        <n v="496.9734"/>
        <n v="273.0888"/>
        <n v="1349.0568"/>
        <n v="2471.6376"/>
        <n v="201.597"/>
        <n v="641.736"/>
        <n v="2147.55"/>
        <n v="948.123"/>
        <n v="372.923"/>
        <n v="1443.7104"/>
        <n v="1278.3408"/>
        <n v="540.9072"/>
        <n v="977.0488000000001"/>
        <n v="1753.23"/>
        <n v="562.3282"/>
        <n v="475.9819"/>
        <n v="1432.2744"/>
        <n v="1194.9504"/>
        <n v="1584.784"/>
        <n v="193.5572"/>
        <n v="1491.7896"/>
        <n v="300.2022"/>
        <n v="3077.5992"/>
        <n v="1843.04"/>
        <n v="79.776"/>
        <n v="93.9092"/>
        <n v="193.1234"/>
        <n v="1084.6812"/>
        <n v="455.6009999999999"/>
        <n v="952.8456"/>
        <n v="473.6607"/>
        <n v="485.5583999999999"/>
        <n v="1741.557"/>
        <n v="2343.4616"/>
        <n v="1620.8256"/>
        <n v="798.5520000000001"/>
        <n v="604.4192"/>
        <n v="109.5624"/>
        <n v="240.5592"/>
        <n v="1241.88"/>
        <n v="1068.246"/>
        <n v="2873.864"/>
        <n v="1217.158"/>
        <n v="617.292"/>
        <n v="75.84"/>
        <n v="2555.64"/>
        <n v="762.3681999999999"/>
        <n v="2089.8951"/>
        <n v="137.496"/>
        <n v="2908.1696"/>
        <n v="541.6191"/>
        <n v="678.841"/>
        <n v="1301.6094"/>
        <n v="968.1791999999999"/>
        <n v="1087.6734"/>
        <n v="1786.2336"/>
        <n v="522.684"/>
        <n v="1146.939"/>
        <n v="780.7529999999999"/>
        <n v="922.2074999999999"/>
        <n v="263.6072"/>
        <n v="2184.582"/>
        <n v="862.5143"/>
        <n v="2620.746"/>
        <n v="525.0028"/>
        <n v="381.9564"/>
        <n v="588.4924"/>
        <n v="1661.8032"/>
        <n v="752.862"/>
        <n v="1175.2416"/>
        <n v="859.7808"/>
        <n v="1909.9608"/>
        <n v="374.3454"/>
        <n v="1146.4796"/>
        <n v="125.8389"/>
        <n v="3576.0384"/>
        <n v="595.9775999999999"/>
        <n v="600.9798"/>
        <n v="1491.4119"/>
        <n v="417.0084"/>
        <n v="558.3901999999999"/>
        <n v="574.1216000000001"/>
        <n v="907.5255"/>
        <n v="390.816"/>
        <n v="286.2252"/>
        <n v="2281.8532"/>
        <n v="295.4504"/>
        <n v="1199.358"/>
        <n v="2217.752"/>
        <n v="529.8900000000001"/>
        <n v="1495.74"/>
        <n v="1447.2216"/>
        <n v="2532.348"/>
        <n v="1825.3248"/>
        <n v="1819.7998"/>
        <n v="1630.0416"/>
        <n v="2123.9856"/>
        <n v="1214.676"/>
        <n v="1519.6104"/>
        <n v="2416.7088"/>
        <n v="940.1484999999999"/>
        <n v="348.7848"/>
        <n v="672.299"/>
        <n v="1521.7632"/>
        <n v="1026.048"/>
        <n v="469.6076"/>
        <n v="253.092"/>
        <n v="2157.2703"/>
        <n v="655.1737999999999"/>
        <n v="358.8585"/>
        <n v="1365.663"/>
        <n v="1303.6896"/>
        <n v="641.41"/>
        <n v="200.9392"/>
        <n v="736.5995"/>
        <n v="1422.492"/>
        <n v="1341.87"/>
        <n v="2290.4244"/>
        <n v="3143.84"/>
        <n v="494.568"/>
        <n v="403.0656"/>
        <n v="1562.929"/>
        <n v="1329.1128"/>
        <n v="111.9612"/>
        <n v="1060.5816"/>
        <n v="180.5814"/>
        <n v="589.798"/>
        <n v="2176.228"/>
        <n v="3159.0612"/>
        <n v="1194.7392"/>
        <n v="1481.0512"/>
        <n v="2407.2648"/>
        <n v="388.5"/>
        <n v="2337.75"/>
        <n v="692.27"/>
        <n v="315.2478"/>
        <n v="2599.5948"/>
        <n v="1330.0704"/>
        <n v="197.682"/>
        <n v="1519.4976"/>
        <n v="811.0716"/>
        <n v="394.5863"/>
        <n v="581.7696"/>
        <n v="1212.9008"/>
        <n v="1741.5192"/>
        <n v="937.4896"/>
        <n v="2687.526"/>
        <n v="299.6721"/>
        <n v="177.192"/>
        <n v="1568.5425"/>
        <n v="346.494"/>
        <n v="442.7905"/>
        <n v="553.1896"/>
        <n v="2181.465000000001"/>
        <n v="2175.5252"/>
        <n v="1504.476"/>
        <n v="154.7436"/>
        <n v="1501.152"/>
        <n v="480.4125"/>
        <n v="491.771"/>
        <n v="425.4176"/>
        <n v="378.594"/>
        <n v="1879.05"/>
        <n v="356.044"/>
        <n v="1372.2396"/>
        <n v="208.2528"/>
        <n v="1536.656"/>
        <n v="2703.9888"/>
        <n v="1953.1368"/>
        <n v="1384.224"/>
        <n v="1283.086"/>
        <n v="2062.8696"/>
        <n v="2156.6952"/>
        <n v="1625.2544"/>
        <n v="326.256"/>
        <n v="1475.0916"/>
        <n v="1127.022"/>
        <n v="271.2836"/>
        <n v="2699.0964"/>
        <n v="954.018"/>
        <n v="72.02520000000001"/>
        <n v="269.217"/>
        <n v="844.382"/>
        <n v="2873.996999999999"/>
        <n v="330.7824"/>
        <n v="199.5678"/>
        <n v="218.491"/>
        <n v="1552.9794"/>
        <n v="547.177"/>
        <n v="423.6284000000001"/>
        <n v="831.9275"/>
        <n v="2084.072"/>
        <n v="1018.3302"/>
        <n v="1098.666"/>
        <n v="190.54"/>
        <n v="1444.212"/>
        <n v="71.19359999999999"/>
        <n v="750.2031"/>
        <n v="65.155"/>
        <n v="1174.2948"/>
        <n v="1353.7854"/>
        <n v="1042.491"/>
        <n v="2799.072"/>
        <n v="2495.4744"/>
        <n v="96.25"/>
        <n v="346.38"/>
        <n v="1032.36"/>
        <n v="2724.4035"/>
        <n v="339.3756"/>
        <n v="1205.3328"/>
        <n v="2312.2569"/>
        <n v="817.1550000000001"/>
        <n v="1083.7284"/>
        <n v="1321.9596"/>
        <n v="437.3772"/>
        <n v="148.3002"/>
        <n v="833.684"/>
        <n v="1589.3952"/>
        <n v="2317.1544"/>
        <n v="1446.1376"/>
        <n v="612.1668"/>
        <n v="868.98"/>
        <n v="1492.7882"/>
        <n v="615.3282"/>
        <n v="414.2592"/>
        <n v="2019.684"/>
        <n v="2199.345"/>
        <n v="2329.74"/>
        <n v="477.6552"/>
        <n v="1307.6"/>
        <n v="535.624"/>
        <n v="153.8568"/>
        <n v="158.56"/>
        <n v="610.1106"/>
        <n v="2097.1008"/>
        <n v="228.796"/>
        <n v="1002.5028"/>
        <n v="583.2520000000001"/>
        <n v="594.4355"/>
        <n v="331.2628"/>
        <n v="1331.91"/>
        <n v="456.4948"/>
        <n v="303.2964"/>
        <n v="2634.008"/>
        <n v="776.5056"/>
        <n v="685.3488"/>
        <n v="1793.6046"/>
        <n v="2051.254"/>
        <n v="959.1323999999998"/>
        <n v="104.7144"/>
        <n v="127.611"/>
        <n v="1193.2704"/>
        <n v="3265.292"/>
        <n v="2389.1322"/>
        <n v="2847.6208"/>
        <n v="598.239"/>
        <n v="1793.2632"/>
        <n v="3225.582"/>
        <n v="224.6064"/>
        <n v="836.4740999999999"/>
        <n v="299.7342"/>
        <n v="1810.0828"/>
        <n v="972.3296"/>
        <n v="2676.699"/>
        <n v="2785.7895"/>
        <n v="493.92"/>
        <n v="1320.966"/>
        <n v="35.0532"/>
        <n v="2266.7328"/>
        <n v="723.2543999999999"/>
        <n v="2989.0784"/>
        <n v="1756.35"/>
        <n v="558.8625"/>
        <n v="814.7424"/>
        <n v="445.806"/>
        <n v="648.2994"/>
        <n v="1363.9184"/>
        <n v="1245.4304"/>
        <n v="693.783"/>
        <n v="1430.6706"/>
        <n v="82.5132"/>
        <n v="1204.6944"/>
        <n v="97.443"/>
        <n v="1325.9992"/>
        <n v="829.9606"/>
        <n v="2851.3002"/>
        <n v="1298.3026"/>
        <n v="147.7674"/>
        <n v="1176.255"/>
        <n v="175.4825"/>
        <n v="570.871"/>
        <n v="592.9992"/>
        <n v="419.92"/>
        <n v="3412.134"/>
        <n v="3111.192"/>
        <n v="1111.7946"/>
        <n v="587.3336"/>
        <n v="837.2360999999999"/>
        <n v="1597.624"/>
        <n v="1042.3728"/>
        <n v="129.4"/>
        <n v="1309.4226"/>
        <n v="2548.5264"/>
        <n v="2721.1184"/>
        <n v="1455.2208"/>
        <n v="874.9195999999998"/>
        <n v="2556.1972"/>
        <n v="439.2742"/>
        <n v="513.702"/>
        <n v="566.2189999999999"/>
        <n v="2230.3304"/>
        <n v="216.4474"/>
        <n v="649.5192000000001"/>
        <n v="865.1164"/>
        <n v="1394.5596"/>
        <n v="810.5713999999999"/>
        <n v="1050.2966"/>
        <n v="2148.275999999999"/>
        <n v="2952.5216"/>
        <n v="773.6092"/>
        <n v="1640.052"/>
        <n v="1729.4748"/>
        <n v="1372.888"/>
        <n v="1023.678"/>
        <n v="1182.8482"/>
        <n v="1484.7294"/>
        <n v="1208.27"/>
        <n v="2240.992"/>
        <n v="615.4784000000001"/>
        <n v="437.76"/>
        <n v="434.0568"/>
        <n v="612.5976"/>
        <n v="79.6385"/>
        <n v="1403.892"/>
        <n v="3066.6688"/>
        <n v="766.3743"/>
        <n v="2198.16"/>
        <n v="411.3520000000001"/>
        <n v="426.0360000000001"/>
        <n v="1223.0694"/>
        <n v="24.4426"/>
        <n v="1579.3443"/>
        <n v="235.3212"/>
        <n v="2859.9408"/>
        <n v="645.0808000000001"/>
        <n v="600.9548"/>
        <n v="1733.9049"/>
        <n v="633.148"/>
        <n v="462.015"/>
        <n v="1286.56"/>
        <n v="617.384"/>
        <n v="426.9843"/>
        <n v="678.9399999999999"/>
        <n v="387.5904"/>
        <n v="1115.0048"/>
        <n v="3100.2384"/>
        <n v="1429.272"/>
        <n v="165.3171"/>
        <n v="1398.2841"/>
        <n v="1357.0372"/>
        <n v="712.5092"/>
        <n v="797.9379"/>
        <n v="569.044"/>
        <n v="470.6142"/>
        <n v="323.6766"/>
        <n v="933.616"/>
        <n v="560.3795"/>
        <n v="341.312"/>
        <n v="573.07"/>
        <n v="216.6982"/>
        <n v="618.4134"/>
        <n v="1973.6496"/>
        <n v="220.168"/>
        <n v="54.4068"/>
        <n v="1034.6336"/>
        <n v="139.868"/>
        <n v="962.4732"/>
        <n v="279.0096"/>
        <n v="701.0544000000001"/>
        <n v="449.6547"/>
        <n v="691.0272"/>
        <n v="620.946"/>
        <n v="132.3582"/>
        <n v="133.7956"/>
        <n v="2750.122"/>
        <n v="798.2171999999999"/>
        <n v="1154.6808"/>
        <n v="1813.5174"/>
        <n v="2107.863"/>
        <n v="70.4708"/>
        <n v="3178.2564"/>
        <n v="769.8975999999999"/>
        <n v="643.7868"/>
        <n v="524.7648"/>
        <n v="1719.4432"/>
        <n v="50.40779999999999"/>
        <n v="421.278"/>
        <n v="2775.352"/>
        <n v="2589.8644"/>
        <n v="2584.6272"/>
        <n v="666.717"/>
        <n v="680.4419999999999"/>
        <n v="743.8783999999999"/>
        <n v="2485.364"/>
        <n v="437.0256"/>
        <n v="2221.9062"/>
        <n v="1106.3052"/>
        <n v="929.0207999999999"/>
        <n v="632.7648"/>
        <n v="380.4296"/>
        <n v="679.3726"/>
        <n v="454.461"/>
        <n v="332.3776"/>
        <n v="1112.79"/>
        <n v="303.0898"/>
        <n v="900.7520000000001"/>
        <n v="460.108"/>
        <n v="2430.626"/>
        <n v="305.8494000000001"/>
        <n v="2017.5012"/>
        <n v="1267.1328"/>
        <n v="1548.177"/>
        <n v="1824.2928"/>
        <n v="1111.0344"/>
        <n v="1043.328"/>
        <n v="1553.7024"/>
        <n v="484.6023"/>
        <n v="792.0960000000001"/>
        <n v="1528.4588"/>
        <n v="794.624"/>
        <n v="2163.1104"/>
        <n v="2509.2"/>
        <n v="764.5568"/>
        <n v="1331.4912"/>
        <n v="1005.6288"/>
        <n v="1451.7328"/>
        <n v="1279.2354"/>
        <n v="808.6572"/>
        <n v="964.7748"/>
        <n v="787.7007"/>
        <n v="576.7944"/>
        <n v="1385.8368"/>
        <n v="918.9248000000001"/>
        <n v="922.3609999999999"/>
        <n v="1451.7072"/>
        <n v="51.3026"/>
        <n v="1015.32"/>
        <n v="3756.8876"/>
        <n v="1633.056"/>
        <n v="257.0372"/>
        <n v="122.7324"/>
        <n v="31.239"/>
        <n v="1475.887"/>
        <n v="867.3480000000001"/>
        <n v="2965.1508"/>
        <n v="243.4215"/>
        <n v="2383.668"/>
        <n v="2201.7408"/>
        <n v="1793.4336"/>
        <n v="592.2072000000001"/>
        <n v="3271.7496"/>
        <n v="55.2167"/>
        <n v="3400.733999999999"/>
        <n v="3028.2264"/>
        <n v="1039.1136"/>
        <n v="2080.2771"/>
        <n v="1349.7692"/>
        <n v="92.7223"/>
        <n v="469.6508"/>
        <n v="1376.721"/>
        <n v="796.6320000000001"/>
        <n v="2592.2763"/>
        <n v="54.999"/>
        <n v="2011.7484"/>
        <n v="2280.051"/>
        <n v="620.9589"/>
        <n v="1456.4944"/>
        <n v="389.5983"/>
        <n v="2832.938"/>
        <n v="2651.3568"/>
        <n v="2240.702"/>
        <n v="275.3608"/>
        <n v="2512.0784"/>
        <n v="1344.7068"/>
        <n v="733.8564"/>
        <n v="499.2436"/>
        <n v="560.1899999999999"/>
        <n v="1172.0625"/>
        <n v="1565.982"/>
        <n v="1045.6292"/>
        <n v="2242.8216"/>
        <n v="615.467"/>
        <n v="323.352"/>
        <n v="977.6984999999999"/>
        <n v="3529.162"/>
        <n v="959.1317999999999"/>
        <n v="68.6942"/>
        <n v="1452.4944"/>
        <n v="1592.3416"/>
        <n v="239.3226"/>
        <n v="246.996"/>
        <n v="332.0234"/>
        <n v="116.2314"/>
        <n v="655.6104"/>
        <n v="557.6868000000001"/>
        <n v="264.9389"/>
        <n v="1211.0416"/>
        <n v="2681.3406"/>
        <n v="1006.2063"/>
        <n v="2380.7628"/>
        <n v="215.472"/>
        <n v="165.1584"/>
        <n v="369.74"/>
        <n v="2286.1344"/>
        <n v="191.88"/>
        <n v="424.875"/>
        <n v="605.433"/>
        <n v="426.411"/>
        <n v="710.44"/>
        <n v="1197.9756"/>
        <n v="729.0776"/>
        <n v="3908.2428"/>
        <n v="1547.9168"/>
        <n v="1211.364"/>
        <n v="1548.0453"/>
        <n v="1768.96"/>
        <n v="1745.2989"/>
        <n v="235.2936"/>
        <n v="2094.8568"/>
        <n v="711.0557999999999"/>
        <n v="739.5597"/>
        <n v="2158.7104"/>
        <n v="67.5024"/>
        <n v="2092.2192"/>
        <n v="198.5056"/>
        <n v="391.7764"/>
        <n v="214.8664"/>
        <n v="231.0198"/>
        <n v="2346.4584"/>
        <n v="1730.148"/>
        <n v="878.0687999999999"/>
        <n v="427.4956"/>
        <n v="3179.3808"/>
        <n v="191.4016"/>
        <n v="60.28020000000001"/>
        <n v="318.4608"/>
        <n v="837.3182999999999"/>
        <n v="1396.5696"/>
        <n v="78.19439999999999"/>
        <n v="1402.7832"/>
        <n v="1192.2174"/>
        <n v="1663.9504"/>
        <n v="1697.3016"/>
        <n v="1641.63"/>
        <n v="783.424"/>
        <n v="1012.1856"/>
        <n v="616.5475"/>
        <n v="424.2051"/>
        <n v="695.9549999999999"/>
        <n v="1169.2264"/>
        <n v="268.1036"/>
        <n v="1276.7118"/>
        <n v="1620.8416"/>
        <n v="570.6220000000001"/>
        <n v="1043.8272"/>
        <n v="853.0542"/>
        <n v="1555.992"/>
        <n v="958.5744"/>
        <n v="320.76"/>
        <n v="810.8460000000001"/>
        <n v="756.5471999999999"/>
        <n v="497.7648"/>
        <n v="2364.648"/>
        <n v="778.3568"/>
        <n v="447.4529999999999"/>
        <n v="2724.32"/>
        <n v="2488.6336"/>
        <n v="1661.0528"/>
        <n v="527.3348"/>
        <n v="494.9956"/>
        <n v="1143.252"/>
        <n v="3139.3784"/>
        <n v="217.7721"/>
        <n v="1810.56"/>
        <n v="1395.6096"/>
        <n v="1656.395"/>
        <n v="161.238"/>
        <n v="1574.4498"/>
        <n v="207.2793"/>
        <n v="24.7744"/>
        <n v="955.5459999999999"/>
        <n v="3030.5224"/>
        <n v="364.716"/>
        <n v="84.3486"/>
        <n v="81.6739"/>
        <n v="1089.5352"/>
        <n v="701.4348"/>
        <n v="392.04"/>
        <n v="2811.1182"/>
        <n v="478.6656"/>
        <n v="2881.426"/>
        <n v="571.3861999999999"/>
        <n v="218.804"/>
        <n v="1419.0192"/>
        <n v="689.5"/>
        <n v="307.7136"/>
        <n v="2277.2944"/>
        <n v="136.3488"/>
        <n v="392.8379"/>
        <n v="934.3244999999998"/>
        <n v="753.4902"/>
        <n v="2681.1652"/>
        <n v="611.6804000000001"/>
        <n v="317.3247"/>
        <n v="119.7855"/>
        <n v="1951.7436"/>
        <n v="1316.2086"/>
        <n v="101.2608"/>
        <n v="1375.2876"/>
        <n v="2569.1024"/>
        <n v="467.91"/>
        <n v="999.5920000000001"/>
        <n v="1088.1378"/>
        <n v="407.5768"/>
        <n v="821.9216"/>
        <n v="175.8531"/>
        <n v="366.9534"/>
        <n v="2574.9856"/>
        <n v="1306.4175"/>
        <n v="835.8480000000001"/>
        <n v="612.5604"/>
        <n v="271.593"/>
        <n v="573.6192000000001"/>
        <n v="1900.2672"/>
        <n v="654.0489"/>
        <n v="230.8804"/>
        <n v="629.3652000000001"/>
        <n v="2148.8544"/>
        <n v="629.965"/>
        <n v="624.4952"/>
        <n v="1383.2584"/>
        <n v="2081.9226"/>
        <n v="251.0442"/>
        <n v="1936.7025"/>
        <n v="363.0998"/>
        <n v="1247.4552"/>
        <n v="1228.8078"/>
        <n v="261.58"/>
        <n v="368.8328"/>
        <n v="312.6736"/>
        <n v="846.9845999999999"/>
        <n v="823.275"/>
        <n v="1646.388"/>
        <n v="1759.9428"/>
        <n v="427.5876"/>
        <n v="2168.64"/>
        <n v="1245.119"/>
        <n v="1146.082"/>
        <n v="868.4563999999999"/>
        <n v="501.9168"/>
        <n v="927.9269999999999"/>
        <n v="2310.0987"/>
        <n v="359.7783"/>
        <n v="355.5342"/>
        <n v="480.7535999999999"/>
        <n v="347.2536000000001"/>
        <n v="84.852"/>
        <n v="1715.868"/>
        <n v="1045.2354"/>
        <n v="494.0684"/>
        <n v="1134.4008"/>
        <n v="835.9524"/>
        <n v="1016.0784"/>
        <n v="1609.9962"/>
        <n v="485.5158"/>
        <n v="925.7465"/>
        <n v="1333.478"/>
        <n v="2729.8292"/>
        <n v="373.5913"/>
        <n v="237.6524"/>
        <n v="902.304"/>
        <n v="1254.9264"/>
        <n v="1144.4248"/>
        <n v="707.0272"/>
        <n v="2326.4778"/>
        <n v="1314.0072"/>
        <n v="554.3538000000001"/>
        <n v="433.9296000000001"/>
        <n v="563.487"/>
        <n v="320.042"/>
        <n v="1643.4792"/>
        <n v="3026.6716"/>
        <n v="531.5616"/>
        <n v="866.0495999999999"/>
        <n v="30.176"/>
        <n v="463.8582"/>
        <n v="19.481"/>
        <n v="1509.2352"/>
        <n v="1795.982"/>
        <n v="1186.968"/>
        <n v="919.2918"/>
        <n v="1149.066"/>
        <n v="611.1742"/>
        <n v="615.7972"/>
        <n v="612.6885000000001"/>
        <n v="891.5328"/>
        <n v="1913.8392"/>
        <n v="2164.6944"/>
        <n v="262.7802"/>
        <n v="800.2112999999999"/>
        <n v="245.802"/>
        <n v="1686.4275"/>
        <n v="460.9608"/>
        <n v="1555.4619"/>
        <n v="171.4518"/>
        <n v="2579.2652"/>
        <n v="1263.5904"/>
        <n v="907.7066"/>
        <n v="1912.96"/>
        <n v="897.0528"/>
        <n v="1048.1238"/>
        <n v="705.1185"/>
        <n v="1558.4646"/>
        <n v="667.2053999999999"/>
        <n v="1289.34"/>
        <n v="661.59"/>
        <n v="1278.3675"/>
        <n v="2524.8384"/>
        <n v="1373.2992"/>
        <n v="2250.298"/>
        <n v="629.7434000000001"/>
        <n v="607.648"/>
        <n v="2495.205"/>
        <n v="308.1471"/>
        <n v="1200.906"/>
        <n v="767.988"/>
        <n v="139.29"/>
        <n v="1240.839"/>
        <n v="367.6522"/>
        <n v="802.1579999999999"/>
        <n v="595.1484"/>
        <n v="229.8825"/>
        <n v="2777.1016"/>
        <n v="306.7725"/>
        <n v="1550.5662"/>
        <n v="437.1702"/>
        <n v="1095.864"/>
        <n v="637.5008000000001"/>
        <n v="1128.9969"/>
        <n v="523.71"/>
        <n v="2240.28"/>
        <n v="41.876"/>
        <n v="754.2012"/>
        <n v="991.3019999999998"/>
        <n v="1179.137"/>
        <n v="1731.4914"/>
        <n v="200.1354"/>
        <n v="1185.4584"/>
        <n v="353.5676"/>
        <n v="389.674"/>
        <n v="1113.6584"/>
        <n v="383.328"/>
        <n v="28.044"/>
        <n v="818.4666"/>
        <n v="85.9332"/>
        <n v="695.0482"/>
        <n v="1561.9212"/>
        <n v="139.0312"/>
        <n v="122.9456"/>
        <n v="751.5887999999999"/>
        <n v="493.9144999999999"/>
        <n v="1613.556"/>
        <n v="537.1184000000001"/>
        <n v="621.27"/>
        <n v="867.5"/>
        <n v="272.3013"/>
        <n v="212.832"/>
        <n v="844.9671999999999"/>
        <n v="3138.676"/>
        <n v="1375.676"/>
        <n v="246.7755"/>
        <n v="1748.7384"/>
        <n v="623.1984"/>
        <n v="502.9596"/>
        <n v="520.4304"/>
        <n v="316.222"/>
        <n v="544.5594"/>
        <n v="56.0106"/>
        <n v="1641.3904"/>
        <n v="107.0748"/>
        <n v="523.6602"/>
        <n v="18.459"/>
        <n v="3205.3728"/>
        <n v="2470.644"/>
        <n v="474.4145"/>
        <n v="370.7562"/>
        <n v="571.2620999999999"/>
        <n v="934.4646000000001"/>
        <n v="647.2349999999999"/>
        <n v="1060.437"/>
        <n v="1754.406"/>
        <n v="1874.787"/>
        <n v="124.336"/>
        <n v="2746.7712"/>
        <n v="2143.6176"/>
        <n v="2486.214"/>
        <n v="154.938"/>
        <n v="2421.7944"/>
        <n v="541.1016000000001"/>
        <n v="844.7706"/>
        <n v="1196.5536"/>
        <n v="1082.835"/>
        <n v="3817.688"/>
        <n v="267.206"/>
        <n v="603.7164"/>
        <n v="1866.272"/>
        <n v="1661.6625"/>
        <n v="1206.6408"/>
        <n v="824.4863999999999"/>
        <n v="1069.5303"/>
        <n v="1968.5754"/>
        <n v="1483.812"/>
        <n v="345.3248"/>
        <n v="59.5935"/>
        <n v="568.0962000000001"/>
        <n v="671.0228999999999"/>
        <n v="1573.936"/>
        <n v="488.9066"/>
        <n v="2286.4674"/>
        <n v="1901.416"/>
        <n v="675.9424000000001"/>
        <n v="2066.3664"/>
        <n v="711.4295999999999"/>
        <n v="443.327"/>
        <n v="1255.8393"/>
        <n v="1583.806"/>
        <n v="355.2384"/>
        <n v="1813.1728"/>
        <n v="2593.9104"/>
        <n v="326.0007000000001"/>
        <n v="803.016"/>
        <n v="1799.55"/>
        <n v="113.0128"/>
        <n v="820.8992000000001"/>
        <n v="1968.1116"/>
        <n v="1930.761"/>
        <n v="1733.2566"/>
        <n v="2312.2912"/>
        <n v="1472.5308"/>
        <n v="2090.2724"/>
        <n v="1690.7814"/>
        <n v="1377.6432"/>
        <n v="3133.7256"/>
        <n v="981.9725999999999"/>
        <n v="441.5517"/>
        <n v="476.9166"/>
        <n v="56.8804"/>
        <n v="2408.6664"/>
        <n v="787.2804"/>
        <n v="1087.8444"/>
        <n v="1723.572"/>
        <n v="584.7839999999999"/>
        <n v="1281.8937"/>
        <n v="2380.464"/>
        <n v="1304.2182"/>
        <n v="968.1696"/>
        <n v="65.7292"/>
        <n v="1327.8846"/>
        <n v="1805.2736"/>
        <n v="2100.0441"/>
        <n v="3030.424"/>
        <n v="491.3286000000001"/>
        <n v="689.1720000000001"/>
        <n v="1914.8481"/>
        <n v="801.4495999999999"/>
        <n v="359.6138"/>
        <n v="187.1484"/>
        <n v="761.7384"/>
        <n v="680.884"/>
        <n v="246.5856"/>
        <n v="2862.1208"/>
        <n v="159.3408"/>
        <n v="394.902"/>
        <n v="453.5817"/>
        <n v="447.8296"/>
        <n v="1638.3912"/>
        <n v="1320.064"/>
        <n v="828.8335999999999"/>
        <n v="209.6512"/>
        <n v="726.3648"/>
        <n v="373.8384"/>
        <n v="283.7484"/>
        <n v="208.3134"/>
        <n v="1299.9"/>
        <n v="70.92479999999999"/>
        <n v="721.8119999999999"/>
        <n v="2897.233999999999"/>
        <n v="262.808"/>
        <n v="33.1296"/>
        <n v="1871.7186"/>
        <n v="356.1867"/>
        <n v="1230.9501"/>
        <n v="1489.8744"/>
        <n v="1818.3264"/>
        <n v="489.7819999999999"/>
        <n v="509.1498000000001"/>
        <n v="998.1872999999999"/>
        <n v="466.7817000000001"/>
        <n v="698.76"/>
        <n v="1988.568"/>
        <n v="1177.0512"/>
        <n v="680.652"/>
        <n v="808.6419"/>
        <n v="150.7608"/>
        <n v="626.6799"/>
        <n v="116.397"/>
        <n v="3181.892"/>
        <n v="127.3944"/>
        <n v="2826.516"/>
        <n v="1542.1752"/>
        <n v="467.7728"/>
        <n v="1413.93"/>
        <n v="1066.0736"/>
        <n v="355.7152"/>
        <n v="2404.6821"/>
        <n v="606.7308"/>
        <n v="1173.508"/>
        <n v="1191.6812"/>
        <n v="955.0151999999999"/>
        <n v="1690.304"/>
        <n v="136.5984"/>
        <n v="1270.746"/>
        <n v="1968.6942"/>
        <n v="809.0456"/>
        <n v="144.9624"/>
        <n v="1018.668"/>
        <n v="2468.4387"/>
        <n v="2278.3208"/>
        <n v="2291.6432"/>
        <n v="64.8956"/>
        <n v="1266.356"/>
        <n v="991.2624"/>
        <n v="1742.0256"/>
        <n v="1628.1702"/>
        <n v="1518.6336"/>
        <n v="646.2959999999999"/>
        <n v="197.7336"/>
        <n v="433.772"/>
        <n v="721.8211"/>
        <n v="1267.6251"/>
        <n v="603.5425999999999"/>
        <n v="1251.5072"/>
        <n v="895.6881"/>
        <n v="946.5300000000001"/>
        <n v="1787.3469"/>
        <n v="528.3066"/>
        <n v="305.9424"/>
        <n v="1369.6744"/>
        <n v="1228.4412"/>
        <n v="1896.72"/>
        <n v="1386.2428"/>
        <n v="478.0302"/>
        <n v="671.8978"/>
        <n v="91.402"/>
        <n v="591.5836"/>
        <n v="566.4204"/>
        <n v="674.6356000000001"/>
        <n v="155.2272"/>
        <n v="817.2108000000001"/>
        <n v="956.1664"/>
        <n v="664.35"/>
        <n v="353.2734"/>
        <n v="2691.7436"/>
        <n v="763.308"/>
        <n v="222.2675"/>
        <n v="2135.4168"/>
        <n v="2478.45"/>
        <n v="1439.136"/>
        <n v="871.4192999999999"/>
        <n v="1236.48"/>
        <n v="1794.303"/>
        <n v="199.2928"/>
        <n v="1022.6838"/>
        <n v="810.0858"/>
        <n v="2807.8008"/>
        <n v="616.029"/>
        <n v="1442.76"/>
        <n v="69.2736"/>
        <n v="2263.0068"/>
        <n v="1149.558"/>
        <n v="803.2288"/>
        <n v="611.205"/>
        <n v="676.7392"/>
        <n v="514.6931999999999"/>
        <n v="92.8484"/>
        <n v="756.7658"/>
        <n v="2545.44"/>
        <n v="887.5620000000001"/>
        <n v="769.044"/>
        <n v="780.6912"/>
        <n v="398.9531000000001"/>
        <n v="124.8768"/>
        <n v="2167.9224"/>
        <n v="526.2443999999999"/>
        <n v="435.2736"/>
        <n v="616.5082"/>
        <n v="514.9"/>
        <n v="1156.3726"/>
        <n v="258.822"/>
        <n v="1120.0599"/>
        <n v="131.047"/>
        <n v="2168.937"/>
        <n v="815.0720000000001"/>
        <n v="1665.692"/>
        <n v="1570.4166"/>
        <n v="405.32"/>
        <n v="2269.4976"/>
        <n v="3225.9468"/>
        <n v="2107.5246"/>
        <n v="774.1800000000001"/>
        <n v="1080.2104"/>
        <n v="689.3828"/>
        <n v="36.0272"/>
        <n v="600.2955"/>
        <n v="1631.331"/>
        <n v="649.74"/>
        <n v="231.555"/>
        <n v="1404.075"/>
        <n v="193.2576"/>
        <n v="1351.3584"/>
        <n v="570.1176"/>
        <n v="52.003"/>
        <n v="1404.0528"/>
        <n v="81.648"/>
        <n v="385.2996"/>
        <n v="159.8755"/>
        <n v="352.593"/>
        <n v="403.5885"/>
        <n v="449.514"/>
        <n v="1187.178"/>
        <n v="1175.4168"/>
        <n v="3440.0272"/>
        <n v="645.3008000000001"/>
        <n v="190.7064"/>
        <n v="906.2366000000001"/>
        <n v="1482.0798"/>
        <n v="2102.424"/>
        <n v="1219.257"/>
        <n v="1655.717"/>
        <n v="422.013"/>
        <n v="429.3216"/>
        <n v="1639.2096"/>
        <n v="85.1697"/>
        <n v="2397.408"/>
        <n v="296.3169"/>
        <n v="285.9672"/>
        <n v="304.7675"/>
        <n v="767.4816"/>
        <n v="1147.4496"/>
        <n v="1776.3744"/>
        <n v="545.8050000000001"/>
        <n v="945.126"/>
        <n v="2232.5688"/>
        <n v="2971.0296"/>
        <n v="942.0160000000001"/>
        <n v="1628.0208"/>
        <n v="889.308"/>
        <n v="661.7595"/>
        <n v="1845.966"/>
        <n v="1828.112"/>
        <n v="593.79"/>
        <n v="1900.1136"/>
        <n v="2950.14"/>
        <n v="821.3516"/>
        <n v="1756.5324"/>
        <n v="1568.943"/>
        <n v="548.062"/>
        <n v="954.0608000000001"/>
        <n v="1194.9028"/>
        <n v="3220.3444"/>
        <n v="40.9761"/>
        <n v="189.6176"/>
        <n v="264.915"/>
        <n v="1369.1216"/>
        <n v="331.17"/>
        <n v="1275.799"/>
        <n v="1926.15"/>
        <n v="1370.5232"/>
        <n v="679.1862"/>
        <n v="1053.7551"/>
        <n v="333.8509"/>
        <n v="819.7176"/>
        <n v="1187.898"/>
        <n v="2093.6736"/>
        <n v="202.9836"/>
        <n v="32.6592"/>
        <n v="1031.7507"/>
        <n v="1746.712"/>
        <n v="1754.94"/>
        <n v="530.2116"/>
        <n v="2035.854"/>
        <n v="361.4592"/>
        <n v="953.4510000000001"/>
        <n v="685.3069999999999"/>
        <n v="584.0459999999999"/>
        <n v="530.145"/>
        <n v="3721.52"/>
        <n v="665.5168"/>
        <n v="229.3564"/>
        <n v="800.5812"/>
        <n v="122.968"/>
        <n v="1363.4544"/>
        <n v="912.0035999999999"/>
        <n v="112.4496"/>
        <n v="1287.6084"/>
        <n v="3602.7264"/>
        <n v="1538.4006"/>
        <n v="82.54679999999999"/>
        <n v="1417.824"/>
        <n v="213.709"/>
        <n v="800.337"/>
        <n v="333.0492"/>
        <n v="514.2995999999999"/>
        <n v="2299.5984"/>
        <n v="2013.7872"/>
        <n v="1228.4895"/>
        <n v="77.022"/>
        <n v="2560.0"/>
        <n v="262.515"/>
        <n v="158.5075"/>
        <n v="2205.024"/>
        <n v="1538.942"/>
        <n v="909.832"/>
        <n v="194.1786"/>
        <n v="2566.404"/>
        <n v="786.1904000000001"/>
        <n v="1125.896"/>
        <n v="1715.0595"/>
        <n v="887.3040000000001"/>
        <n v="800.7288"/>
        <n v="2859.2928"/>
        <n v="570.7842"/>
        <n v="2481.5216"/>
        <n v="2358.1584"/>
        <n v="445.104"/>
        <n v="1371.5504"/>
        <n v="673.875"/>
        <n v="223.8728"/>
        <n v="574.107"/>
        <n v="529.8858"/>
        <n v="929.1632000000001"/>
        <n v="1071.904"/>
        <n v="763.9775999999999"/>
        <n v="712.5974999999999"/>
        <n v="2013.5178"/>
        <n v="1438.8352"/>
        <n v="213.5588"/>
        <n v="1925.8533"/>
        <n v="1146.6272"/>
        <n v="64.8784"/>
        <n v="36.225"/>
        <n v="1537.404"/>
        <n v="1548.9465"/>
        <n v="1969.956"/>
        <n v="1659.9756"/>
        <n v="1280.115"/>
        <n v="150.7902"/>
        <n v="812.7574"/>
        <n v="1005.3216"/>
        <n v="590.841"/>
        <n v="1040.2404"/>
        <n v="2182.4464"/>
        <n v="105.4728"/>
        <n v="343.6694"/>
        <n v="103.9311"/>
        <n v="900.592"/>
        <n v="1505.2576"/>
        <n v="926.4010000000001"/>
        <n v="242.039"/>
        <n v="1627.4391"/>
        <n v="138.4229"/>
        <n v="1774.344"/>
        <n v="1477.5"/>
        <n v="615.7404"/>
        <n v="2774.6132"/>
        <n v="450.5239999999999"/>
        <n v="2549.484"/>
        <n v="1359.5925"/>
        <n v="1373.7651"/>
        <n v="502.6212"/>
        <n v="1861.988"/>
        <n v="1904.544"/>
        <n v="273.5226"/>
        <n v="95.40820000000001"/>
        <n v="700.5544000000001"/>
        <n v="257.2401"/>
        <n v="2460.3708"/>
        <n v="142.5252"/>
        <n v="287.388"/>
        <n v="2760.544"/>
        <n v="54.4896"/>
        <n v="1448.752"/>
        <n v="469.0008"/>
        <n v="1741.35"/>
        <n v="1482.1808"/>
        <n v="634.1784"/>
        <n v="3034.2824"/>
        <n v="1867.9206"/>
        <n v="2839.6248"/>
        <n v="1602.7068"/>
        <n v="2281.14"/>
        <n v="1451.6961"/>
        <n v="1792.1181"/>
        <n v="954.765"/>
        <n v="1142.4972"/>
        <n v="396.2303999999999"/>
        <n v="3019.2288"/>
        <n v="342.9225"/>
        <n v="2100.7728"/>
        <n v="523.776"/>
        <n v="372.0299"/>
        <n v="1311.4192"/>
        <n v="2487.380999999999"/>
        <n v="373.6656"/>
        <n v="192.885"/>
        <n v="1171.2978"/>
        <n v="255.888"/>
        <n v="377.1098"/>
        <n v="2585.8644"/>
        <n v="2367.15"/>
        <n v="570.52"/>
        <n v="969.6648000000001"/>
        <n v="848.8244"/>
        <n v="487.188"/>
        <n v="896.0400000000002"/>
        <n v="46.2168"/>
        <n v="586.7171999999999"/>
        <n v="2033.9406"/>
        <n v="2576.2302"/>
        <n v="736.668"/>
        <n v="1022.2128"/>
        <n v="547.7472"/>
        <n v="813.0472"/>
        <n v="48.1015"/>
        <n v="2906.568"/>
        <n v="898.8216000000001"/>
        <n v="311.4328"/>
        <n v="1005.3944"/>
        <n v="1512.2268"/>
        <n v="1176.4536"/>
        <n v="291.5822"/>
        <n v="513.8136"/>
        <n v="359.504"/>
        <n v="1392.2716"/>
        <n v="577.8234"/>
        <n v="103.8609"/>
        <n v="457.737"/>
        <n v="758.3812"/>
        <n v="127.2171"/>
        <n v="2110.1256"/>
        <n v="449.0395"/>
        <n v="384.1104"/>
        <n v="372.285"/>
        <n v="241.034"/>
        <n v="1832.379"/>
        <n v="1813.0716"/>
        <n v="538.5634"/>
        <n v="2163.7056"/>
        <n v="794.457"/>
        <n v="888.0444"/>
        <n v="1169.6238"/>
        <n v="269.8719"/>
        <n v="925.1896"/>
        <n v="1685.1573"/>
        <n v="660.114"/>
        <n v="726.8000000000001"/>
        <n v="1272.592"/>
        <n v="542.571"/>
        <n v="411.7149000000001"/>
        <n v="229.023"/>
        <n v="2234.7188"/>
        <n v="1138.83"/>
        <n v="1677.4904"/>
        <n v="599.5835999999999"/>
        <n v="101.3886"/>
        <n v="3316.16"/>
        <n v="125.8888"/>
        <n v="1023.33"/>
        <n v="1984.7356"/>
        <n v="713.4"/>
        <n v="1249.5006"/>
        <n v="340.0626"/>
        <n v="1171.2288"/>
        <n v="728.1204"/>
        <n v="2107.4004"/>
        <n v="1818.4914"/>
        <n v="1283.2404"/>
        <n v="323.561"/>
        <n v="339.4245999999999"/>
        <n v="172.7667"/>
        <n v="1974.2418"/>
        <n v="971.392"/>
        <n v="519.1533"/>
        <n v="953.5500000000001"/>
        <n v="165.8447"/>
        <n v="297.2892"/>
        <n v="1523.124"/>
        <n v="730.1916"/>
        <n v="1657.5456"/>
        <n v="3228.876"/>
        <n v="1426.698"/>
        <n v="1450.89"/>
        <n v="360.8556"/>
        <n v="1972.92"/>
        <n v="86.2854"/>
        <n v="2748.2224"/>
        <n v="272.6218"/>
        <n v="426.1224"/>
        <n v="799.1334"/>
        <n v="2026.1829"/>
        <n v="1395.6948"/>
        <n v="1583.0316"/>
        <n v="2801.768"/>
        <n v="1857.2176"/>
        <n v="3745.8048"/>
        <n v="1776.5286"/>
        <n v="1905.1725"/>
        <n v="1462.003"/>
        <n v="113.3358"/>
        <n v="90.4798"/>
        <n v="325.5442"/>
        <n v="535.3502"/>
        <n v="678.608"/>
        <n v="1352.076"/>
        <n v="347.8200000000001"/>
        <n v="81.61919999999999"/>
        <n v="1536.744"/>
        <n v="1846.08"/>
        <n v="541.6673999999999"/>
        <n v="2467.4496"/>
        <n v="419.4648"/>
        <n v="891.872"/>
        <n v="1740.628"/>
        <n v="714.4176"/>
        <n v="3293.5448"/>
        <n v="529.749"/>
        <n v="2728.2024"/>
        <n v="333.8128"/>
        <n v="312.0805"/>
        <n v="1032.0813"/>
        <n v="683.001"/>
        <n v="2974.644"/>
        <n v="818.425"/>
        <n v="435.342"/>
        <n v="871.3969999999999"/>
        <n v="344.5368"/>
        <n v="502.5132"/>
        <n v="515.9325"/>
        <n v="2101.0626"/>
        <n v="359.1965"/>
        <n v="857.1"/>
        <n v="1112.9536"/>
        <n v="413.5335"/>
        <n v="2010.6432"/>
        <n v="444.6143999999999"/>
        <n v="1533.824"/>
        <n v="1081.0134"/>
        <n v="618.6936"/>
        <n v="377.28"/>
        <n v="1630.3392"/>
        <n v="229.3109"/>
        <n v="189.216"/>
        <n v="692.3883999999999"/>
        <n v="1884.54"/>
        <n v="906.5033999999999"/>
        <n v="716.1336"/>
        <n v="137.697"/>
        <n v="1345.6368"/>
        <n v="148.4916"/>
        <n v="2936.0144"/>
        <n v="328.02"/>
        <n v="944.4709999999999"/>
        <n v="126.5916"/>
        <n v="1579.7805"/>
        <n v="682.556"/>
        <n v="1877.6688"/>
        <n v="1289.61"/>
        <n v="1631.2854"/>
        <n v="392.0272000000001"/>
        <n v="576.973"/>
        <n v="953.4876"/>
        <n v="1136.7584"/>
        <n v="468.7832"/>
        <n v="385.6788"/>
        <n v="1084.7936"/>
        <n v="1616.8104"/>
        <n v="753.5039999999999"/>
        <n v="184.2291"/>
        <n v="2801.19"/>
        <n v="1587.4998"/>
        <n v="2465.9856"/>
        <n v="189.244"/>
        <n v="1898.2482"/>
        <n v="860.3195999999999"/>
        <n v="1220.022"/>
        <n v="1261.638"/>
        <n v="3332.0888"/>
        <n v="502.107"/>
        <n v="269.0166"/>
        <n v="1823.1948"/>
        <n v="905.85"/>
        <n v="2019.6945"/>
        <n v="980.3544"/>
        <n v="136.0996"/>
        <n v="641.9168999999999"/>
        <n v="248.1783"/>
        <n v="230.1252"/>
        <n v="169.728"/>
        <n v="37.328"/>
        <n v="2474.208"/>
        <n v="1065.4896"/>
        <n v="706.7787999999999"/>
        <n v="3393.88"/>
        <n v="878.5062"/>
        <n v="958.9536"/>
        <n v="287.3962"/>
        <n v="487.8535"/>
        <n v="129.7248"/>
        <n v="1407.6018"/>
        <n v="349.2225"/>
        <n v="1243.1224"/>
        <n v="661.4708"/>
        <n v="1081.04"/>
        <n v="1023.264"/>
        <n v="77.29320000000001"/>
        <n v="1302.3672"/>
        <n v="2677.062"/>
        <n v="2434.0672"/>
        <n v="2733.2268"/>
        <n v="361.162"/>
        <n v="1758.294"/>
        <n v="605.501"/>
        <n v="362.3235"/>
        <n v="1455.1326"/>
        <n v="2320.2784"/>
        <n v="324.03"/>
        <n v="1202.4012"/>
        <n v="863.6026"/>
        <n v="167.76"/>
        <n v="579.2495"/>
        <n v="1578.978"/>
        <n v="758.0366"/>
        <n v="140.72"/>
        <n v="1176.945"/>
        <n v="229.614"/>
        <n v="2103.1764"/>
        <n v="1801.419"/>
        <n v="221.61"/>
        <n v="727.2865999999999"/>
        <n v="1758.4812"/>
        <n v="84.5272"/>
        <n v="2155.272"/>
        <n v="104.6199"/>
        <n v="384.4665"/>
        <n v="1398.712"/>
        <n v="1250.8044"/>
        <n v="104.227"/>
        <n v="1340.0002"/>
        <n v="299.4939"/>
        <n v="226.2254"/>
        <n v="902.2538"/>
        <n v="390.9598"/>
        <n v="2280.3669"/>
        <n v="2291.73"/>
        <n v="1155.2436"/>
        <n v="511.35"/>
        <n v="125.1588"/>
        <n v="1523.064"/>
        <n v="1423.7184"/>
        <n v="642.905"/>
        <n v="174.4044"/>
        <n v="1939.2012"/>
        <n v="2249.4912"/>
        <n v="456.1439999999999"/>
        <n v="57.3896"/>
        <n v="781.616"/>
        <n v="1348.215"/>
        <n v="607.8672"/>
        <n v="314.8232"/>
        <n v="1688.3248"/>
        <n v="398.2394"/>
        <n v="587.1508"/>
        <n v="705.5856"/>
        <n v="768.4638"/>
        <n v="173.5488"/>
        <n v="308.79"/>
        <n v="435.0138"/>
        <n v="646.9989999999999"/>
        <n v="1207.7604"/>
        <n v="1469.8719"/>
        <n v="654.3621999999999"/>
        <n v="583.17"/>
        <n v="305.73"/>
        <n v="1352.4272"/>
        <n v="1501.3362"/>
        <n v="2645.6748"/>
        <n v="1142.253"/>
        <n v="86.621"/>
        <n v="3110.9864"/>
        <n v="637.056"/>
        <n v="853.5452"/>
        <n v="844.0137000000001"/>
        <n v="582.8841"/>
        <n v="561.3344"/>
        <n v="313.99"/>
        <n v="2280.0664"/>
        <n v="196.6734"/>
        <n v="719.272"/>
        <n v="649.89"/>
        <n v="454.0164"/>
        <n v="1367.1368"/>
        <n v="581.5835999999999"/>
        <n v="1253.0012"/>
        <n v="1017.7704"/>
        <n v="1666.95"/>
        <n v="188.7896"/>
        <n v="2797.8165"/>
        <n v="1544.9434"/>
        <n v="1746.96"/>
        <n v="1321.5336"/>
        <n v="60.3922"/>
        <n v="990.6336"/>
        <n v="813.4689"/>
        <n v="825.0264"/>
        <n v="103.5648"/>
        <n v="2976.604"/>
        <n v="638.8844"/>
        <n v="1383.5664"/>
        <n v="3094.2208"/>
        <n v="614.5108"/>
        <n v="617.6655"/>
        <n v="705.9336000000001"/>
        <n v="540.4208"/>
        <n v="1654.7328"/>
        <n v="19.8716"/>
        <n v="288.1452"/>
        <n v="238.9716"/>
        <n v="217.2606"/>
        <n v="837.4211999999999"/>
        <n v="2439.2984"/>
        <n v="111.1434"/>
        <n v="2083.8664"/>
        <n v="1802.112"/>
        <n v="1701.7506"/>
        <n v="1554.5838"/>
        <n v="53.818"/>
        <n v="2671.74"/>
        <n v="497.1642"/>
        <n v="605.76"/>
        <n v="3502.9688"/>
        <n v="271.1792"/>
        <n v="263.0463"/>
        <n v="52.1508"/>
        <n v="843.0236"/>
        <n v="223.516"/>
        <n v="1124.3964"/>
        <n v="1618.6016"/>
        <n v="1759.434"/>
        <n v="2190.132"/>
        <n v="1892.7168"/>
        <n v="178.514"/>
        <n v="152.0343"/>
        <n v="2282.2626"/>
        <n v="1990.035"/>
        <n v="1366.898"/>
        <n v="1885.5162"/>
        <n v="571.3318"/>
        <n v="240.4482"/>
        <n v="502.53"/>
        <n v="905.1655999999999"/>
        <n v="364.08"/>
        <n v="2925.7312"/>
        <n v="111.1636"/>
        <n v="97.00019999999999"/>
        <n v="1492.9516"/>
        <n v="1136.0936"/>
        <n v="727.818"/>
        <n v="413.073"/>
        <n v="922.9692"/>
        <n v="336.4578"/>
        <n v="2798.4132"/>
        <n v="1303.3905"/>
        <n v="1113.882"/>
        <n v="2700.3312"/>
        <n v="130.932"/>
        <n v="2483.28"/>
        <n v="514.3424"/>
        <n v="973.0279999999999"/>
        <n v="1347.7384"/>
        <n v="1624.4892"/>
        <n v="428.897"/>
        <n v="303.8114"/>
        <n v="3237.0576"/>
        <n v="2243.3928"/>
        <n v="72.79960000000001"/>
        <n v="1744.8368"/>
        <n v="883.7166000000001"/>
        <n v="1629.7616"/>
        <n v="1616.2152"/>
        <n v="24.13"/>
        <n v="510.2202"/>
        <n v="529.677"/>
        <n v="102.172"/>
        <n v="2409.8216"/>
        <n v="1810.8324"/>
        <n v="50.048"/>
        <n v="1276.6416"/>
        <n v="1418.3784"/>
        <n v="2031.7928"/>
        <n v="2407.0584"/>
        <n v="1058.16"/>
        <n v="380.8458000000001"/>
        <n v="865.0363"/>
        <n v="649.605"/>
        <n v="1748.5209"/>
        <n v="609.4584"/>
        <n v="2922.2952"/>
        <n v="545.6808"/>
        <n v="99.26920000000001"/>
        <n v="1025.85"/>
        <n v="1140.456"/>
        <n v="508.8864"/>
        <n v="1181.7432"/>
        <n v="1566.5664"/>
        <n v="568.6148"/>
        <n v="1208.2028"/>
        <n v="493.6428"/>
        <n v="2065.5936"/>
        <n v="199.7961"/>
        <n v="880.6616"/>
        <n v="93.8232"/>
        <n v="3539.8656"/>
        <n v="1595.0952"/>
        <n v="1815.754"/>
        <n v="1308.5928"/>
        <n v="782.1600000000001"/>
        <n v="1876.3152"/>
        <n v="982.2288"/>
        <n v="517.8965"/>
        <n v="198.7782"/>
        <n v="1814.9832"/>
        <n v="1278.4896"/>
        <n v="339.2466"/>
        <n v="1343.0316"/>
        <n v="361.4958"/>
        <n v="318.3076"/>
        <n v="751.2726"/>
        <n v="615.083"/>
        <n v="153.1115"/>
        <n v="1123.434"/>
        <n v="354.564"/>
        <n v="553.6864"/>
        <n v="1078.8174"/>
        <n v="790.7659"/>
        <n v="2462.34"/>
        <n v="940.69"/>
        <n v="1347.456"/>
        <n v="763.1572"/>
        <n v="285.8394"/>
        <n v="2324.556"/>
        <n v="1232.952"/>
        <n v="341.003"/>
        <n v="1737.9912"/>
        <n v="1765.176"/>
        <n v="127.794"/>
        <n v="491.4698999999999"/>
        <n v="133.339"/>
        <n v="487.746"/>
        <n v="2145.7485"/>
        <n v="1575.0724"/>
        <n v="1635.2616"/>
        <n v="236.7372"/>
        <n v="488.7168"/>
        <n v="2315.852"/>
        <n v="1267.9744"/>
        <n v="981.9864"/>
        <n v="442.6149"/>
        <n v="989.9368000000001"/>
        <n v="551.259"/>
        <n v="43.1442"/>
        <n v="1210.8714"/>
        <n v="2943.5296"/>
        <n v="1058.448"/>
        <n v="1695.3075"/>
        <n v="2141.85"/>
        <n v="1287.36"/>
        <n v="328.7524"/>
        <n v="1958.144"/>
        <n v="39.974"/>
        <n v="654.3656"/>
        <n v="3032.656"/>
        <n v="166.8249"/>
        <n v="465.832"/>
        <n v="188.0424"/>
        <n v="614.0742"/>
        <n v="1664.811"/>
        <n v="1657.0092"/>
        <n v="127.296"/>
        <n v="1720.7438"/>
        <n v="1503.1768"/>
        <n v="102.3752"/>
        <n v="791.8847999999999"/>
        <n v="2319.4512"/>
        <n v="1296.261"/>
        <n v="910.2636"/>
        <n v="794.5092"/>
        <n v="2458.46"/>
        <n v="749.0304"/>
        <n v="2224.2816"/>
        <n v="774.5759999999999"/>
        <n v="34.1784"/>
        <n v="2396.0799"/>
        <n v="1624.443"/>
        <n v="910.3643999999999"/>
        <n v="537.3897"/>
        <n v="758.24"/>
        <n v="773.0304"/>
        <n v="1558.9272"/>
        <n v="948.6935999999998"/>
        <n v="96.4592"/>
        <n v="2871.368"/>
        <n v="483.9464"/>
        <n v="2916.42"/>
        <n v="1146.8154"/>
        <n v="2819.0064"/>
        <n v="2650.292"/>
        <n v="2235.4788"/>
        <n v="459.2884"/>
        <n v="464.4255000000001"/>
        <n v="562.3589999999999"/>
        <n v="725.3442"/>
        <n v="1894.08"/>
        <n v="650.916"/>
        <n v="143.2404"/>
        <n v="1093.2938"/>
        <n v="1487.4636"/>
        <n v="64.1256"/>
        <n v="383.002"/>
        <n v="3339.8264"/>
        <n v="122.1327"/>
        <n v="571.6392000000001"/>
        <n v="625.4658"/>
        <n v="838.1228"/>
        <n v="1061.91"/>
        <n v="146.5792"/>
        <n v="2350.4888"/>
        <n v="128.9568"/>
        <n v="2282.9664"/>
        <n v="1956.0321"/>
        <n v="93.654"/>
        <n v="319.0784"/>
        <n v="1549.9155"/>
        <n v="1307.3346"/>
        <n v="2829.7228"/>
        <n v="232.4232"/>
        <n v="2084.3328"/>
        <n v="984.37"/>
        <n v="418.1584"/>
        <n v="38.0038"/>
        <n v="1046.5488"/>
        <n v="1356.885"/>
        <n v="502.7524"/>
        <n v="793.3869000000001"/>
        <n v="2075.913"/>
        <n v="2513.8984"/>
        <n v="895.5342"/>
        <n v="1443.2418"/>
        <n v="762.0029999999999"/>
        <n v="223.592"/>
        <n v="846.7488"/>
        <n v="757.1676000000001"/>
        <n v="709.1270999999999"/>
        <n v="810.0971999999999"/>
        <n v="942.2280000000001"/>
        <n v="1099.76"/>
        <n v="47.6212"/>
        <n v="1505.1168"/>
        <n v="855.9831"/>
        <n v="1734.18"/>
        <n v="1662.5312"/>
        <n v="1184.89"/>
        <n v="559.7995"/>
        <n v="630.1866"/>
        <n v="355.2448"/>
        <n v="2373.462"/>
        <n v="579.5884000000001"/>
        <n v="626.3712"/>
        <n v="715.3004999999999"/>
        <n v="134.9568"/>
        <n v="994.4820000000001"/>
        <n v="1301.8758"/>
        <n v="574.883"/>
        <n v="2139.3312"/>
        <n v="274.4523"/>
        <n v="1706.43"/>
        <n v="599.471"/>
        <n v="1070.762"/>
        <n v="591.7031999999999"/>
        <n v="2504.067"/>
        <n v="270.5164"/>
        <n v="1128.732"/>
        <n v="1119.4092"/>
        <n v="259.3763"/>
        <n v="729.39"/>
        <n v="591.3072"/>
        <n v="340.2"/>
        <n v="2779.5932"/>
        <n v="548.5224000000001"/>
        <n v="1034.7036"/>
        <n v="1532.3904"/>
        <n v="1648.668"/>
        <n v="786.0314"/>
        <n v="887.8632"/>
        <n v="2935.8252"/>
        <n v="1882.1952"/>
        <n v="1120.4751"/>
        <n v="493.0596"/>
        <n v="637.3739999999999"/>
        <n v="163.5744"/>
        <n v="1051.736"/>
        <n v="3242.1668"/>
        <n v="322.9899"/>
        <n v="51.1384"/>
        <n v="817.7943"/>
        <n v="1313.1166"/>
        <n v="509.7591"/>
        <n v="78.5868"/>
        <n v="889.83"/>
        <n v="366.858"/>
        <n v="565.9089"/>
        <n v="64.7995"/>
        <n v="1264.335"/>
        <n v="346.484"/>
        <n v="1564.0116"/>
        <n v="592.5074000000001"/>
        <n v="1510.719"/>
        <n v="1106.3094"/>
        <n v="700.4052"/>
        <n v="320.892"/>
        <n v="2704.47"/>
        <n v="506.709"/>
        <n v="595.41"/>
        <n v="953.3868"/>
        <n v="2317.6384"/>
        <n v="88.81479999999999"/>
        <n v="316.8936"/>
        <n v="545.4824"/>
        <n v="757.39"/>
        <n v="152.2801"/>
        <n v="1755.5384"/>
        <n v="2155.2228"/>
        <n v="905.23"/>
        <n v="274.0311"/>
        <n v="2391.4527"/>
        <n v="1014.2588"/>
        <n v="2694.3045"/>
        <n v="170.4405"/>
      </sharedItems>
    </cacheField>
    <cacheField name="Product" numFmtId="0">
      <sharedItems>
        <s v="Cricket Bat"/>
        <s v="Bluetooth Car Audio System"/>
        <s v="Men's Roll-On Perfume"/>
        <s v="Wireless Mouse"/>
        <s v="Men's Hair Styling Gel"/>
        <s v="4K Home Projector"/>
        <s v="Premium Blanket Throw"/>
        <s v="Kitchen Storage Rack"/>
        <s v="Stainless Steel Cookware Set"/>
        <s v="Modern Wall Clock"/>
        <s v="Foldable Camping Chair"/>
        <s v="Portable Power Bank"/>
        <s v="Sports Wrist Sweatbands"/>
        <s v="Gaming Mechanical Keyboard"/>
        <s v="Women's Summer Dress"/>
        <s v="Adjustable Dumbbells 20kg"/>
        <s v="Decorative Floor Vase"/>
        <s v="Luxury Perfume Spray"/>
        <s v="Professional Jump Rope"/>
        <s v="USB External Hard Drive"/>
        <s v="Men's Sports Shorts"/>
        <s v="Hair Strengthening Shampoo"/>
        <s v="Smart LED Light Strip"/>
        <s v="Men's Leather Belt"/>
        <s v="Portable Bluetooth Speaker"/>
        <s v="WiFi Mesh Router"/>
        <s v="USB-C Fast Charger"/>
        <s v="Men's Track Pants"/>
        <s v="Women's Ankle Boots"/>
        <s v="Decorative Lamp Shade"/>
        <s v="Beard Grooming Kit"/>
        <s v="Ceramic Kitchen Bowl Set"/>
        <s v="Vitamin E Body Lotion"/>
        <s v="Wireless Bluetooth Speaker"/>
        <s v="Men's Formal Shirt"/>
        <s v="Fabric Sofa Throw Blanket"/>
        <s v="Essential Oil Diffuser"/>
        <s v="Stainless Steel Cutlery Set"/>
        <s v="Adjustable Jump Rope"/>
        <s v="Multi-Purpose Storage Box"/>
        <s v="Rugby Ball"/>
        <s v="Face Foundation Kit"/>
        <s v="Outdoor Sports Water Bottle"/>
        <s v="Noise-Canceling Headphones"/>
        <s v="Makeup Brush Set"/>
        <s v="Basketball"/>
        <s v="Knee Support Brace"/>
        <s v="USB-C Laptop Charger"/>
        <s v="Sports Water Hydration Pack"/>
        <s v="High-Grip Football"/>
        <s v="Hydrating Face Cleanser"/>
        <s v="Hair Repair Oil Treatment"/>
        <s v="Women's High Heels"/>
        <s v="Soccer Training Cone Set"/>
        <s v="Men's Winter Jacket"/>
        <s v="Men's Graphic T-Shirt"/>
        <s v="Kitchen Cutting Board"/>
        <s v="Boxing Hand Wraps"/>
        <s v="Men's Running Jacket"/>
        <s v="Sports Stopwatch Pro"/>
        <s v="Women's Scarf Set"/>
        <s v="Wall-Mounted Spice Rack"/>
        <s v="Carbon Fiber Tennis Racket"/>
        <s v="Smart Home WiFi Camera"/>
        <s v="Gaming Mouse Pad XL"/>
        <s v="Women's Beanie Hat"/>
        <s v="Decorative Wall Mirror"/>
        <s v="Wireless Bluetooth Earbuds"/>
        <s v="Bedroom Table Lamp"/>
        <s v="HDMI Cable – 2m"/>
        <s v="Car Dashboard Phone Holder"/>
        <s v="Foam Roller"/>
        <s v="LED Bedside Lamp"/>
        <s v="Women's Hair Dryer Brush"/>
        <s v="Fitness Resistance Bands"/>
        <s v="HD Smart TV Stick"/>
        <s v="Ceramic Plant Pot"/>
        <s v="Sports Stopwatch Timer"/>
        <s v="Shin Guards – Adult"/>
        <s v="Vitamin C Face Serum"/>
        <s v="Microwave Oven"/>
        <s v="Organic Sunscreen Lotion"/>
        <s v="Badminton Racket Set"/>
        <s v="Women's Yoga Pants"/>
        <s v="LED Table Lamp"/>
        <s v="Laptop Cooling Pad"/>
        <s v="Tennis Ball 3-Pack"/>
        <s v="Womens Cotton Scarf"/>
        <s v="Wooden Nightstand"/>
        <s v="Yoga Exercise Mat"/>
        <s v="Brother Laser Printer"/>
        <s v="Matte Lipstick Set"/>
        <s v="Men's Casual Sneakers"/>
        <s v="Adjustable Dumbbell Set"/>
        <s v="Wooden Bookshelf"/>
        <s v="Women's Casual Hoodie"/>
        <s v="Herbal Face Moisturizer"/>
        <s v="Women's Denim Jeans"/>
        <s v="Sports Stopwatch Basic"/>
        <s v="Women's Formal Blazer"/>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Z2001" sheet="Sales Analysis Table 1"/>
  </cacheSource>
  <cacheFields>
    <cacheField name="Sales_ID" numFmtId="0">
      <sharedItems>
        <s v="SALE0"/>
        <s v="SALE1"/>
        <s v="SALE2"/>
        <s v="SALE3"/>
        <s v="SALE4"/>
        <s v="SALE5"/>
        <s v="SALE6"/>
        <s v="SALE7"/>
        <s v="SALE8"/>
        <s v="SALE9"/>
        <s v="SALE10"/>
        <s v="SALE11"/>
        <s v="SALE12"/>
        <s v="SALE13"/>
        <s v="SALE14"/>
        <s v="SALE15"/>
        <s v="SALE16"/>
        <s v="SALE17"/>
        <s v="SALE18"/>
        <s v="SALE19"/>
        <s v="SALE20"/>
        <s v="SALE21"/>
        <s v="SALE22"/>
        <s v="SALE23"/>
        <s v="SALE24"/>
        <s v="SALE25"/>
        <s v="SALE26"/>
        <s v="SALE27"/>
        <s v="SALE28"/>
        <s v="SALE29"/>
        <s v="SALE30"/>
        <s v="SALE31"/>
        <s v="SALE32"/>
        <s v="SALE33"/>
        <s v="SALE34"/>
        <s v="SALE35"/>
        <s v="SALE36"/>
        <s v="SALE37"/>
        <s v="SALE38"/>
        <s v="SALE39"/>
        <s v="SALE40"/>
        <s v="SALE41"/>
        <s v="SALE42"/>
        <s v="SALE43"/>
        <s v="SALE44"/>
        <s v="SALE45"/>
        <s v="SALE46"/>
        <s v="SALE47"/>
        <s v="SALE48"/>
        <s v="SALE49"/>
        <s v="SALE50"/>
        <s v="SALE51"/>
        <s v="SALE52"/>
        <s v="SALE53"/>
        <s v="SALE54"/>
        <s v="SALE55"/>
        <s v="SALE56"/>
        <s v="SALE57"/>
        <s v="SALE58"/>
        <s v="SALE59"/>
        <s v="SALE60"/>
        <s v="SALE61"/>
        <s v="SALE62"/>
        <s v="SALE63"/>
        <s v="SALE64"/>
        <s v="SALE65"/>
        <s v="SALE66"/>
        <s v="SALE67"/>
        <s v="SALE68"/>
        <s v="SALE69"/>
        <s v="SALE70"/>
        <s v="SALE71"/>
        <s v="SALE72"/>
        <s v="SALE73"/>
        <s v="SALE74"/>
        <s v="SALE75"/>
        <s v="SALE76"/>
        <s v="SALE77"/>
        <s v="SALE78"/>
        <s v="SALE79"/>
        <s v="SALE80"/>
        <s v="SALE81"/>
        <s v="SALE82"/>
        <s v="SALE83"/>
        <s v="SALE84"/>
        <s v="SALE85"/>
        <s v="SALE86"/>
        <s v="SALE87"/>
        <s v="SALE88"/>
        <s v="SALE89"/>
        <s v="SALE90"/>
        <s v="SALE91"/>
        <s v="SALE92"/>
        <s v="SALE93"/>
        <s v="SALE94"/>
        <s v="SALE95"/>
        <s v="SALE96"/>
        <s v="SALE97"/>
        <s v="SALE98"/>
        <s v="SALE99"/>
        <s v="SALE100"/>
        <s v="SALE101"/>
        <s v="SALE102"/>
        <s v="SALE103"/>
        <s v="SALE104"/>
        <s v="SALE105"/>
        <s v="SALE106"/>
        <s v="SALE107"/>
        <s v="SALE108"/>
        <s v="SALE109"/>
        <s v="SALE110"/>
        <s v="SALE111"/>
        <s v="SALE112"/>
        <s v="SALE113"/>
        <s v="SALE114"/>
        <s v="SALE115"/>
        <s v="SALE116"/>
        <s v="SALE117"/>
        <s v="SALE118"/>
        <s v="SALE119"/>
        <s v="SALE120"/>
        <s v="SALE121"/>
        <s v="SALE122"/>
        <s v="SALE123"/>
        <s v="SALE124"/>
        <s v="SALE125"/>
        <s v="SALE126"/>
        <s v="SALE127"/>
        <s v="SALE128"/>
        <s v="SALE129"/>
        <s v="SALE130"/>
        <s v="SALE131"/>
        <s v="SALE132"/>
        <s v="SALE133"/>
        <s v="SALE134"/>
        <s v="SALE135"/>
        <s v="SALE136"/>
        <s v="SALE137"/>
        <s v="SALE138"/>
        <s v="SALE139"/>
        <s v="SALE140"/>
        <s v="SALE141"/>
        <s v="SALE142"/>
        <s v="SALE143"/>
        <s v="SALE144"/>
        <s v="SALE145"/>
        <s v="SALE146"/>
        <s v="SALE147"/>
        <s v="SALE148"/>
        <s v="SALE149"/>
        <s v="SALE150"/>
        <s v="SALE151"/>
        <s v="SALE152"/>
        <s v="SALE153"/>
        <s v="SALE154"/>
        <s v="SALE155"/>
        <s v="SALE156"/>
        <s v="SALE157"/>
        <s v="SALE158"/>
        <s v="SALE159"/>
        <s v="SALE160"/>
        <s v="SALE161"/>
        <s v="SALE162"/>
        <s v="SALE163"/>
        <s v="SALE164"/>
        <s v="SALE165"/>
        <s v="SALE166"/>
        <s v="SALE167"/>
        <s v="SALE168"/>
        <s v="SALE169"/>
        <s v="SALE170"/>
        <s v="SALE171"/>
        <s v="SALE172"/>
        <s v="SALE173"/>
        <s v="SALE174"/>
        <s v="SALE175"/>
        <s v="SALE176"/>
        <s v="SALE177"/>
        <s v="SALE178"/>
        <s v="SALE179"/>
        <s v="SALE180"/>
        <s v="SALE181"/>
        <s v="SALE182"/>
        <s v="SALE183"/>
        <s v="SALE184"/>
        <s v="SALE185"/>
        <s v="SALE186"/>
        <s v="SALE187"/>
        <s v="SALE188"/>
        <s v="SALE189"/>
        <s v="SALE190"/>
        <s v="SALE191"/>
        <s v="SALE192"/>
        <s v="SALE193"/>
        <s v="SALE194"/>
        <s v="SALE195"/>
        <s v="SALE196"/>
        <s v="SALE197"/>
        <s v="SALE198"/>
        <s v="SALE199"/>
        <s v="SALE200"/>
        <s v="SALE201"/>
        <s v="SALE202"/>
        <s v="SALE203"/>
        <s v="SALE204"/>
        <s v="SALE205"/>
        <s v="SALE206"/>
        <s v="SALE207"/>
        <s v="SALE208"/>
        <s v="SALE209"/>
        <s v="SALE210"/>
        <s v="SALE211"/>
        <s v="SALE212"/>
        <s v="SALE213"/>
        <s v="SALE214"/>
        <s v="SALE215"/>
        <s v="SALE216"/>
        <s v="SALE217"/>
        <s v="SALE218"/>
        <s v="SALE219"/>
        <s v="SALE220"/>
        <s v="SALE221"/>
        <s v="SALE222"/>
        <s v="SALE223"/>
        <s v="SALE224"/>
        <s v="SALE225"/>
        <s v="SALE226"/>
        <s v="SALE227"/>
        <s v="SALE228"/>
        <s v="SALE229"/>
        <s v="SALE230"/>
        <s v="SALE231"/>
        <s v="SALE232"/>
        <s v="SALE233"/>
        <s v="SALE234"/>
        <s v="SALE235"/>
        <s v="SALE236"/>
        <s v="SALE237"/>
        <s v="SALE238"/>
        <s v="SALE239"/>
        <s v="SALE240"/>
        <s v="SALE241"/>
        <s v="SALE242"/>
        <s v="SALE243"/>
        <s v="SALE244"/>
        <s v="SALE245"/>
        <s v="SALE246"/>
        <s v="SALE247"/>
        <s v="SALE248"/>
        <s v="SALE249"/>
        <s v="SALE250"/>
        <s v="SALE251"/>
        <s v="SALE252"/>
        <s v="SALE253"/>
        <s v="SALE254"/>
        <s v="SALE255"/>
        <s v="SALE256"/>
        <s v="SALE257"/>
        <s v="SALE258"/>
        <s v="SALE259"/>
        <s v="SALE260"/>
        <s v="SALE261"/>
        <s v="SALE262"/>
        <s v="SALE263"/>
        <s v="SALE264"/>
        <s v="SALE265"/>
        <s v="SALE266"/>
        <s v="SALE267"/>
        <s v="SALE268"/>
        <s v="SALE269"/>
        <s v="SALE270"/>
        <s v="SALE271"/>
        <s v="SALE272"/>
        <s v="SALE273"/>
        <s v="SALE274"/>
        <s v="SALE275"/>
        <s v="SALE276"/>
        <s v="SALE277"/>
        <s v="SALE278"/>
        <s v="SALE279"/>
        <s v="SALE280"/>
        <s v="SALE281"/>
        <s v="SALE282"/>
        <s v="SALE283"/>
        <s v="SALE284"/>
        <s v="SALE285"/>
        <s v="SALE286"/>
        <s v="SALE287"/>
        <s v="SALE288"/>
        <s v="SALE289"/>
        <s v="SALE290"/>
        <s v="SALE291"/>
        <s v="SALE292"/>
        <s v="SALE293"/>
        <s v="SALE294"/>
        <s v="SALE295"/>
        <s v="SALE296"/>
        <s v="SALE297"/>
        <s v="SALE298"/>
        <s v="SALE299"/>
        <s v="SALE300"/>
        <s v="SALE301"/>
        <s v="SALE302"/>
        <s v="SALE303"/>
        <s v="SALE304"/>
        <s v="SALE305"/>
        <s v="SALE306"/>
        <s v="SALE307"/>
        <s v="SALE308"/>
        <s v="SALE309"/>
        <s v="SALE310"/>
        <s v="SALE311"/>
        <s v="SALE312"/>
        <s v="SALE313"/>
        <s v="SALE314"/>
        <s v="SALE315"/>
        <s v="SALE316"/>
        <s v="SALE317"/>
        <s v="SALE318"/>
        <s v="SALE319"/>
        <s v="SALE320"/>
        <s v="SALE321"/>
        <s v="SALE322"/>
        <s v="SALE323"/>
        <s v="SALE324"/>
        <s v="SALE325"/>
        <s v="SALE326"/>
        <s v="SALE327"/>
        <s v="SALE328"/>
        <s v="SALE329"/>
        <s v="SALE330"/>
        <s v="SALE331"/>
        <s v="SALE332"/>
        <s v="SALE333"/>
        <s v="SALE334"/>
        <s v="SALE335"/>
        <s v="SALE336"/>
        <s v="SALE337"/>
        <s v="SALE338"/>
        <s v="SALE339"/>
        <s v="SALE340"/>
        <s v="SALE341"/>
        <s v="SALE342"/>
        <s v="SALE343"/>
        <s v="SALE344"/>
        <s v="SALE345"/>
        <s v="SALE346"/>
        <s v="SALE347"/>
        <s v="SALE348"/>
        <s v="SALE349"/>
        <s v="SALE350"/>
        <s v="SALE351"/>
        <s v="SALE352"/>
        <s v="SALE353"/>
        <s v="SALE354"/>
        <s v="SALE355"/>
        <s v="SALE356"/>
        <s v="SALE357"/>
        <s v="SALE358"/>
        <s v="SALE359"/>
        <s v="SALE360"/>
        <s v="SALE361"/>
        <s v="SALE362"/>
        <s v="SALE363"/>
        <s v="SALE364"/>
        <s v="SALE365"/>
        <s v="SALE366"/>
        <s v="SALE367"/>
        <s v="SALE368"/>
        <s v="SALE369"/>
        <s v="SALE370"/>
        <s v="SALE371"/>
        <s v="SALE372"/>
        <s v="SALE373"/>
        <s v="SALE374"/>
        <s v="SALE375"/>
        <s v="SALE376"/>
        <s v="SALE377"/>
        <s v="SALE378"/>
        <s v="SALE379"/>
        <s v="SALE380"/>
        <s v="SALE381"/>
        <s v="SALE382"/>
        <s v="SALE383"/>
        <s v="SALE384"/>
        <s v="SALE385"/>
        <s v="SALE386"/>
        <s v="SALE387"/>
        <s v="SALE388"/>
        <s v="SALE389"/>
        <s v="SALE390"/>
        <s v="SALE391"/>
        <s v="SALE392"/>
        <s v="SALE393"/>
        <s v="SALE394"/>
        <s v="SALE395"/>
        <s v="SALE396"/>
        <s v="SALE397"/>
        <s v="SALE398"/>
        <s v="SALE399"/>
        <s v="SALE400"/>
        <s v="SALE401"/>
        <s v="SALE402"/>
        <s v="SALE403"/>
        <s v="SALE404"/>
        <s v="SALE405"/>
        <s v="SALE406"/>
        <s v="SALE407"/>
        <s v="SALE408"/>
        <s v="SALE409"/>
        <s v="SALE410"/>
        <s v="SALE411"/>
        <s v="SALE412"/>
        <s v="SALE413"/>
        <s v="SALE414"/>
        <s v="SALE415"/>
        <s v="SALE416"/>
        <s v="SALE417"/>
        <s v="SALE418"/>
        <s v="SALE419"/>
        <s v="SALE420"/>
        <s v="SALE421"/>
        <s v="SALE422"/>
        <s v="SALE423"/>
        <s v="SALE424"/>
        <s v="SALE425"/>
        <s v="SALE426"/>
        <s v="SALE427"/>
        <s v="SALE428"/>
        <s v="SALE429"/>
        <s v="SALE430"/>
        <s v="SALE431"/>
        <s v="SALE432"/>
        <s v="SALE433"/>
        <s v="SALE434"/>
        <s v="SALE435"/>
        <s v="SALE436"/>
        <s v="SALE437"/>
        <s v="SALE438"/>
        <s v="SALE439"/>
        <s v="SALE440"/>
        <s v="SALE441"/>
        <s v="SALE442"/>
        <s v="SALE443"/>
        <s v="SALE444"/>
        <s v="SALE445"/>
        <s v="SALE446"/>
        <s v="SALE447"/>
        <s v="SALE448"/>
        <s v="SALE449"/>
        <s v="SALE450"/>
        <s v="SALE451"/>
        <s v="SALE452"/>
        <s v="SALE453"/>
        <s v="SALE454"/>
        <s v="SALE455"/>
        <s v="SALE456"/>
        <s v="SALE457"/>
        <s v="SALE458"/>
        <s v="SALE459"/>
        <s v="SALE460"/>
        <s v="SALE461"/>
        <s v="SALE462"/>
        <s v="SALE463"/>
        <s v="SALE464"/>
        <s v="SALE465"/>
        <s v="SALE466"/>
        <s v="SALE467"/>
        <s v="SALE468"/>
        <s v="SALE469"/>
        <s v="SALE470"/>
        <s v="SALE471"/>
        <s v="SALE472"/>
        <s v="SALE473"/>
        <s v="SALE474"/>
        <s v="SALE475"/>
        <s v="SALE476"/>
        <s v="SALE477"/>
        <s v="SALE478"/>
        <s v="SALE479"/>
        <s v="SALE480"/>
        <s v="SALE481"/>
        <s v="SALE482"/>
        <s v="SALE483"/>
        <s v="SALE484"/>
        <s v="SALE485"/>
        <s v="SALE486"/>
        <s v="SALE487"/>
        <s v="SALE488"/>
        <s v="SALE489"/>
        <s v="SALE490"/>
        <s v="SALE491"/>
        <s v="SALE492"/>
        <s v="SALE493"/>
        <s v="SALE494"/>
        <s v="SALE495"/>
        <s v="SALE496"/>
        <s v="SALE497"/>
        <s v="SALE498"/>
        <s v="SALE499"/>
        <s v="SALE500"/>
        <s v="SALE501"/>
        <s v="SALE502"/>
        <s v="SALE503"/>
        <s v="SALE504"/>
        <s v="SALE505"/>
        <s v="SALE506"/>
        <s v="SALE507"/>
        <s v="SALE508"/>
        <s v="SALE509"/>
        <s v="SALE510"/>
        <s v="SALE511"/>
        <s v="SALE512"/>
        <s v="SALE513"/>
        <s v="SALE514"/>
        <s v="SALE515"/>
        <s v="SALE516"/>
        <s v="SALE517"/>
        <s v="SALE518"/>
        <s v="SALE519"/>
        <s v="SALE520"/>
        <s v="SALE521"/>
        <s v="SALE522"/>
        <s v="SALE523"/>
        <s v="SALE524"/>
        <s v="SALE525"/>
        <s v="SALE526"/>
        <s v="SALE527"/>
        <s v="SALE528"/>
        <s v="SALE529"/>
        <s v="SALE530"/>
        <s v="SALE531"/>
        <s v="SALE532"/>
        <s v="SALE533"/>
        <s v="SALE534"/>
        <s v="SALE535"/>
        <s v="SALE536"/>
        <s v="SALE537"/>
        <s v="SALE538"/>
        <s v="SALE539"/>
        <s v="SALE540"/>
        <s v="SALE541"/>
        <s v="SALE542"/>
        <s v="SALE543"/>
        <s v="SALE544"/>
        <s v="SALE545"/>
        <s v="SALE546"/>
        <s v="SALE547"/>
        <s v="SALE548"/>
        <s v="SALE549"/>
        <s v="SALE550"/>
        <s v="SALE551"/>
        <s v="SALE552"/>
        <s v="SALE553"/>
        <s v="SALE554"/>
        <s v="SALE555"/>
        <s v="SALE556"/>
        <s v="SALE557"/>
        <s v="SALE558"/>
        <s v="SALE559"/>
        <s v="SALE560"/>
        <s v="SALE561"/>
        <s v="SALE562"/>
        <s v="SALE563"/>
        <s v="SALE564"/>
        <s v="SALE565"/>
        <s v="SALE566"/>
        <s v="SALE567"/>
        <s v="SALE568"/>
        <s v="SALE569"/>
        <s v="SALE570"/>
        <s v="SALE571"/>
        <s v="SALE572"/>
        <s v="SALE573"/>
        <s v="SALE574"/>
        <s v="SALE575"/>
        <s v="SALE576"/>
        <s v="SALE577"/>
        <s v="SALE578"/>
        <s v="SALE579"/>
        <s v="SALE580"/>
        <s v="SALE581"/>
        <s v="SALE582"/>
        <s v="SALE583"/>
        <s v="SALE584"/>
        <s v="SALE585"/>
        <s v="SALE586"/>
        <s v="SALE587"/>
        <s v="SALE588"/>
        <s v="SALE589"/>
        <s v="SALE590"/>
        <s v="SALE591"/>
        <s v="SALE592"/>
        <s v="SALE593"/>
        <s v="SALE594"/>
        <s v="SALE595"/>
        <s v="SALE596"/>
        <s v="SALE597"/>
        <s v="SALE598"/>
        <s v="SALE599"/>
        <s v="SALE600"/>
        <s v="SALE601"/>
        <s v="SALE602"/>
        <s v="SALE603"/>
        <s v="SALE604"/>
        <s v="SALE605"/>
        <s v="SALE606"/>
        <s v="SALE607"/>
        <s v="SALE608"/>
        <s v="SALE609"/>
        <s v="SALE610"/>
        <s v="SALE611"/>
        <s v="SALE612"/>
        <s v="SALE613"/>
        <s v="SALE614"/>
        <s v="SALE615"/>
        <s v="SALE616"/>
        <s v="SALE617"/>
        <s v="SALE618"/>
        <s v="SALE619"/>
        <s v="SALE620"/>
        <s v="SALE621"/>
        <s v="SALE622"/>
        <s v="SALE623"/>
        <s v="SALE624"/>
        <s v="SALE625"/>
        <s v="SALE626"/>
        <s v="SALE627"/>
        <s v="SALE628"/>
        <s v="SALE629"/>
        <s v="SALE630"/>
        <s v="SALE631"/>
        <s v="SALE632"/>
        <s v="SALE633"/>
        <s v="SALE634"/>
        <s v="SALE635"/>
        <s v="SALE636"/>
        <s v="SALE637"/>
        <s v="SALE638"/>
        <s v="SALE639"/>
        <s v="SALE640"/>
        <s v="SALE641"/>
        <s v="SALE642"/>
        <s v="SALE643"/>
        <s v="SALE644"/>
        <s v="SALE645"/>
        <s v="SALE646"/>
        <s v="SALE647"/>
        <s v="SALE648"/>
        <s v="SALE649"/>
        <s v="SALE650"/>
        <s v="SALE651"/>
        <s v="SALE652"/>
        <s v="SALE653"/>
        <s v="SALE654"/>
        <s v="SALE655"/>
        <s v="SALE656"/>
        <s v="SALE657"/>
        <s v="SALE658"/>
        <s v="SALE659"/>
        <s v="SALE660"/>
        <s v="SALE661"/>
        <s v="SALE662"/>
        <s v="SALE663"/>
        <s v="SALE664"/>
        <s v="SALE665"/>
        <s v="SALE666"/>
        <s v="SALE667"/>
        <s v="SALE668"/>
        <s v="SALE669"/>
        <s v="SALE670"/>
        <s v="SALE671"/>
        <s v="SALE672"/>
        <s v="SALE673"/>
        <s v="SALE674"/>
        <s v="SALE675"/>
        <s v="SALE676"/>
        <s v="SALE677"/>
        <s v="SALE678"/>
        <s v="SALE679"/>
        <s v="SALE680"/>
        <s v="SALE681"/>
        <s v="SALE682"/>
        <s v="SALE683"/>
        <s v="SALE684"/>
        <s v="SALE685"/>
        <s v="SALE686"/>
        <s v="SALE687"/>
        <s v="SALE688"/>
        <s v="SALE689"/>
        <s v="SALE690"/>
        <s v="SALE691"/>
        <s v="SALE692"/>
        <s v="SALE693"/>
        <s v="SALE694"/>
        <s v="SALE695"/>
        <s v="SALE696"/>
        <s v="SALE697"/>
        <s v="SALE698"/>
        <s v="SALE699"/>
        <s v="SALE700"/>
        <s v="SALE701"/>
        <s v="SALE702"/>
        <s v="SALE703"/>
        <s v="SALE704"/>
        <s v="SALE705"/>
        <s v="SALE706"/>
        <s v="SALE707"/>
        <s v="SALE708"/>
        <s v="SALE709"/>
        <s v="SALE710"/>
        <s v="SALE711"/>
        <s v="SALE712"/>
        <s v="SALE713"/>
        <s v="SALE714"/>
        <s v="SALE715"/>
        <s v="SALE716"/>
        <s v="SALE717"/>
        <s v="SALE718"/>
        <s v="SALE719"/>
        <s v="SALE720"/>
        <s v="SALE721"/>
        <s v="SALE722"/>
        <s v="SALE723"/>
        <s v="SALE724"/>
        <s v="SALE725"/>
        <s v="SALE726"/>
        <s v="SALE727"/>
        <s v="SALE728"/>
        <s v="SALE729"/>
        <s v="SALE730"/>
        <s v="SALE731"/>
        <s v="SALE732"/>
        <s v="SALE733"/>
        <s v="SALE734"/>
        <s v="SALE735"/>
        <s v="SALE736"/>
        <s v="SALE737"/>
        <s v="SALE738"/>
        <s v="SALE739"/>
        <s v="SALE740"/>
        <s v="SALE741"/>
        <s v="SALE742"/>
        <s v="SALE743"/>
        <s v="SALE744"/>
        <s v="SALE745"/>
        <s v="SALE746"/>
        <s v="SALE747"/>
        <s v="SALE748"/>
        <s v="SALE749"/>
        <s v="SALE750"/>
        <s v="SALE751"/>
        <s v="SALE752"/>
        <s v="SALE753"/>
        <s v="SALE754"/>
        <s v="SALE755"/>
        <s v="SALE756"/>
        <s v="SALE757"/>
        <s v="SALE758"/>
        <s v="SALE759"/>
        <s v="SALE760"/>
        <s v="SALE761"/>
        <s v="SALE762"/>
        <s v="SALE763"/>
        <s v="SALE764"/>
        <s v="SALE765"/>
        <s v="SALE766"/>
        <s v="SALE767"/>
        <s v="SALE768"/>
        <s v="SALE769"/>
        <s v="SALE770"/>
        <s v="SALE771"/>
        <s v="SALE772"/>
        <s v="SALE773"/>
        <s v="SALE774"/>
        <s v="SALE775"/>
        <s v="SALE776"/>
        <s v="SALE777"/>
        <s v="SALE778"/>
        <s v="SALE779"/>
        <s v="SALE780"/>
        <s v="SALE781"/>
        <s v="SALE782"/>
        <s v="SALE783"/>
        <s v="SALE784"/>
        <s v="SALE785"/>
        <s v="SALE786"/>
        <s v="SALE787"/>
        <s v="SALE788"/>
        <s v="SALE789"/>
        <s v="SALE790"/>
        <s v="SALE791"/>
        <s v="SALE792"/>
        <s v="SALE793"/>
        <s v="SALE794"/>
        <s v="SALE795"/>
        <s v="SALE796"/>
        <s v="SALE797"/>
        <s v="SALE798"/>
        <s v="SALE799"/>
        <s v="SALE800"/>
        <s v="SALE801"/>
        <s v="SALE802"/>
        <s v="SALE803"/>
        <s v="SALE804"/>
        <s v="SALE805"/>
        <s v="SALE806"/>
        <s v="SALE807"/>
        <s v="SALE808"/>
        <s v="SALE809"/>
        <s v="SALE810"/>
        <s v="SALE811"/>
        <s v="SALE812"/>
        <s v="SALE813"/>
        <s v="SALE814"/>
        <s v="SALE815"/>
        <s v="SALE816"/>
        <s v="SALE817"/>
        <s v="SALE818"/>
        <s v="SALE819"/>
        <s v="SALE820"/>
        <s v="SALE821"/>
        <s v="SALE822"/>
        <s v="SALE823"/>
        <s v="SALE824"/>
        <s v="SALE825"/>
        <s v="SALE826"/>
        <s v="SALE827"/>
        <s v="SALE828"/>
        <s v="SALE829"/>
        <s v="SALE830"/>
        <s v="SALE831"/>
        <s v="SALE832"/>
        <s v="SALE833"/>
        <s v="SALE834"/>
        <s v="SALE835"/>
        <s v="SALE836"/>
        <s v="SALE837"/>
        <s v="SALE838"/>
        <s v="SALE839"/>
        <s v="SALE840"/>
        <s v="SALE841"/>
        <s v="SALE842"/>
        <s v="SALE843"/>
        <s v="SALE844"/>
        <s v="SALE845"/>
        <s v="SALE846"/>
        <s v="SALE847"/>
        <s v="SALE848"/>
        <s v="SALE849"/>
        <s v="SALE850"/>
        <s v="SALE851"/>
        <s v="SALE852"/>
        <s v="SALE853"/>
        <s v="SALE854"/>
        <s v="SALE855"/>
        <s v="SALE856"/>
        <s v="SALE857"/>
        <s v="SALE858"/>
        <s v="SALE859"/>
        <s v="SALE860"/>
        <s v="SALE861"/>
        <s v="SALE862"/>
        <s v="SALE863"/>
        <s v="SALE864"/>
        <s v="SALE865"/>
        <s v="SALE866"/>
        <s v="SALE867"/>
        <s v="SALE868"/>
        <s v="SALE869"/>
        <s v="SALE870"/>
        <s v="SALE871"/>
        <s v="SALE872"/>
        <s v="SALE873"/>
        <s v="SALE874"/>
        <s v="SALE875"/>
        <s v="SALE876"/>
        <s v="SALE877"/>
        <s v="SALE878"/>
        <s v="SALE879"/>
        <s v="SALE880"/>
        <s v="SALE881"/>
        <s v="SALE882"/>
        <s v="SALE883"/>
        <s v="SALE884"/>
        <s v="SALE885"/>
        <s v="SALE886"/>
        <s v="SALE887"/>
        <s v="SALE888"/>
        <s v="SALE889"/>
        <s v="SALE890"/>
        <s v="SALE891"/>
        <s v="SALE892"/>
        <s v="SALE893"/>
        <s v="SALE894"/>
        <s v="SALE895"/>
        <s v="SALE896"/>
        <s v="SALE897"/>
        <s v="SALE898"/>
        <s v="SALE899"/>
        <s v="SALE900"/>
        <s v="SALE901"/>
        <s v="SALE902"/>
        <s v="SALE903"/>
        <s v="SALE904"/>
        <s v="SALE905"/>
        <s v="SALE906"/>
        <s v="SALE907"/>
        <s v="SALE908"/>
        <s v="SALE909"/>
        <s v="SALE910"/>
        <s v="SALE911"/>
        <s v="SALE912"/>
        <s v="SALE913"/>
        <s v="SALE914"/>
        <s v="SALE915"/>
        <s v="SALE916"/>
        <s v="SALE917"/>
        <s v="SALE918"/>
        <s v="SALE919"/>
        <s v="SALE920"/>
        <s v="SALE921"/>
        <s v="SALE922"/>
        <s v="SALE923"/>
        <s v="SALE924"/>
        <s v="SALE925"/>
        <s v="SALE926"/>
        <s v="SALE927"/>
        <s v="SALE928"/>
        <s v="SALE929"/>
        <s v="SALE930"/>
        <s v="SALE931"/>
        <s v="SALE932"/>
        <s v="SALE933"/>
        <s v="SALE934"/>
        <s v="SALE935"/>
        <s v="SALE936"/>
        <s v="SALE937"/>
        <s v="SALE938"/>
        <s v="SALE939"/>
        <s v="SALE940"/>
        <s v="SALE941"/>
        <s v="SALE942"/>
        <s v="SALE943"/>
        <s v="SALE944"/>
        <s v="SALE945"/>
        <s v="SALE946"/>
        <s v="SALE947"/>
        <s v="SALE948"/>
        <s v="SALE949"/>
        <s v="SALE950"/>
        <s v="SALE951"/>
        <s v="SALE952"/>
        <s v="SALE953"/>
        <s v="SALE954"/>
        <s v="SALE955"/>
        <s v="SALE956"/>
        <s v="SALE957"/>
        <s v="SALE958"/>
        <s v="SALE959"/>
        <s v="SALE960"/>
        <s v="SALE961"/>
        <s v="SALE962"/>
        <s v="SALE963"/>
        <s v="SALE964"/>
        <s v="SALE965"/>
        <s v="SALE966"/>
        <s v="SALE967"/>
        <s v="SALE968"/>
        <s v="SALE969"/>
        <s v="SALE970"/>
        <s v="SALE971"/>
        <s v="SALE972"/>
        <s v="SALE973"/>
        <s v="SALE974"/>
        <s v="SALE975"/>
        <s v="SALE976"/>
        <s v="SALE977"/>
        <s v="SALE978"/>
        <s v="SALE979"/>
        <s v="SALE980"/>
        <s v="SALE981"/>
        <s v="SALE982"/>
        <s v="SALE983"/>
        <s v="SALE984"/>
        <s v="SALE985"/>
        <s v="SALE986"/>
        <s v="SALE987"/>
        <s v="SALE988"/>
        <s v="SALE989"/>
        <s v="SALE990"/>
        <s v="SALE991"/>
        <s v="SALE992"/>
        <s v="SALE993"/>
        <s v="SALE994"/>
        <s v="SALE995"/>
        <s v="SALE996"/>
        <s v="SALE997"/>
        <s v="SALE998"/>
        <s v="SALE999"/>
        <s v="SALE1000"/>
        <s v="SALE1001"/>
        <s v="SALE1002"/>
        <s v="SALE1003"/>
        <s v="SALE1004"/>
        <s v="SALE1005"/>
        <s v="SALE1006"/>
        <s v="SALE1007"/>
        <s v="SALE1008"/>
        <s v="SALE1009"/>
        <s v="SALE1010"/>
        <s v="SALE1011"/>
        <s v="SALE1012"/>
        <s v="SALE1013"/>
        <s v="SALE1014"/>
        <s v="SALE1015"/>
        <s v="SALE1016"/>
        <s v="SALE1017"/>
        <s v="SALE1018"/>
        <s v="SALE1019"/>
        <s v="SALE1020"/>
        <s v="SALE1021"/>
        <s v="SALE1022"/>
        <s v="SALE1023"/>
        <s v="SALE1024"/>
        <s v="SALE1025"/>
        <s v="SALE1026"/>
        <s v="SALE1027"/>
        <s v="SALE1028"/>
        <s v="SALE1029"/>
        <s v="SALE1030"/>
        <s v="SALE1031"/>
        <s v="SALE1032"/>
        <s v="SALE1033"/>
        <s v="SALE1034"/>
        <s v="SALE1035"/>
        <s v="SALE1036"/>
        <s v="SALE1037"/>
        <s v="SALE1038"/>
        <s v="SALE1039"/>
        <s v="SALE1040"/>
        <s v="SALE1041"/>
        <s v="SALE1042"/>
        <s v="SALE1043"/>
        <s v="SALE1044"/>
        <s v="SALE1045"/>
        <s v="SALE1046"/>
        <s v="SALE1047"/>
        <s v="SALE1048"/>
        <s v="SALE1049"/>
        <s v="SALE1050"/>
        <s v="SALE1051"/>
        <s v="SALE1052"/>
        <s v="SALE1053"/>
        <s v="SALE1054"/>
        <s v="SALE1055"/>
        <s v="SALE1056"/>
        <s v="SALE1057"/>
        <s v="SALE1058"/>
        <s v="SALE1059"/>
        <s v="SALE1060"/>
        <s v="SALE1061"/>
        <s v="SALE1062"/>
        <s v="SALE1063"/>
        <s v="SALE1064"/>
        <s v="SALE1065"/>
        <s v="SALE1066"/>
        <s v="SALE1067"/>
        <s v="SALE1068"/>
        <s v="SALE1069"/>
        <s v="SALE1070"/>
        <s v="SALE1071"/>
        <s v="SALE1072"/>
        <s v="SALE1073"/>
        <s v="SALE1074"/>
        <s v="SALE1075"/>
        <s v="SALE1076"/>
        <s v="SALE1077"/>
        <s v="SALE1078"/>
        <s v="SALE1079"/>
        <s v="SALE1080"/>
        <s v="SALE1081"/>
        <s v="SALE1082"/>
        <s v="SALE1083"/>
        <s v="SALE1084"/>
        <s v="SALE1085"/>
        <s v="SALE1086"/>
        <s v="SALE1087"/>
        <s v="SALE1088"/>
        <s v="SALE1089"/>
        <s v="SALE1090"/>
        <s v="SALE1091"/>
        <s v="SALE1092"/>
        <s v="SALE1093"/>
        <s v="SALE1094"/>
        <s v="SALE1095"/>
        <s v="SALE1096"/>
        <s v="SALE1097"/>
        <s v="SALE1098"/>
        <s v="SALE1099"/>
        <s v="SALE1100"/>
        <s v="SALE1101"/>
        <s v="SALE1102"/>
        <s v="SALE1103"/>
        <s v="SALE1104"/>
        <s v="SALE1105"/>
        <s v="SALE1106"/>
        <s v="SALE1107"/>
        <s v="SALE1108"/>
        <s v="SALE1109"/>
        <s v="SALE1110"/>
        <s v="SALE1111"/>
        <s v="SALE1112"/>
        <s v="SALE1113"/>
        <s v="SALE1114"/>
        <s v="SALE1115"/>
        <s v="SALE1116"/>
        <s v="SALE1117"/>
        <s v="SALE1118"/>
        <s v="SALE1119"/>
        <s v="SALE1120"/>
        <s v="SALE1121"/>
        <s v="SALE1122"/>
        <s v="SALE1123"/>
        <s v="SALE1124"/>
        <s v="SALE1125"/>
        <s v="SALE1126"/>
        <s v="SALE1127"/>
        <s v="SALE1128"/>
        <s v="SALE1129"/>
        <s v="SALE1130"/>
        <s v="SALE1131"/>
        <s v="SALE1132"/>
        <s v="SALE1133"/>
        <s v="SALE1134"/>
        <s v="SALE1135"/>
        <s v="SALE1136"/>
        <s v="SALE1137"/>
        <s v="SALE1138"/>
        <s v="SALE1139"/>
        <s v="SALE1140"/>
        <s v="SALE1141"/>
        <s v="SALE1142"/>
        <s v="SALE1143"/>
        <s v="SALE1144"/>
        <s v="SALE1145"/>
        <s v="SALE1146"/>
        <s v="SALE1147"/>
        <s v="SALE1148"/>
        <s v="SALE1149"/>
        <s v="SALE1150"/>
        <s v="SALE1151"/>
        <s v="SALE1152"/>
        <s v="SALE1153"/>
        <s v="SALE1154"/>
        <s v="SALE1155"/>
        <s v="SALE1156"/>
        <s v="SALE1157"/>
        <s v="SALE1158"/>
        <s v="SALE1159"/>
        <s v="SALE1160"/>
        <s v="SALE1161"/>
        <s v="SALE1162"/>
        <s v="SALE1163"/>
        <s v="SALE1164"/>
        <s v="SALE1165"/>
        <s v="SALE1166"/>
        <s v="SALE1167"/>
        <s v="SALE1168"/>
        <s v="SALE1169"/>
        <s v="SALE1170"/>
        <s v="SALE1171"/>
        <s v="SALE1172"/>
        <s v="SALE1173"/>
        <s v="SALE1174"/>
        <s v="SALE1175"/>
        <s v="SALE1176"/>
        <s v="SALE1177"/>
        <s v="SALE1178"/>
        <s v="SALE1179"/>
        <s v="SALE1180"/>
        <s v="SALE1181"/>
        <s v="SALE1182"/>
        <s v="SALE1183"/>
        <s v="SALE1184"/>
        <s v="SALE1185"/>
        <s v="SALE1186"/>
        <s v="SALE1187"/>
        <s v="SALE1188"/>
        <s v="SALE1189"/>
        <s v="SALE1190"/>
        <s v="SALE1191"/>
        <s v="SALE1192"/>
        <s v="SALE1193"/>
        <s v="SALE1194"/>
        <s v="SALE1195"/>
        <s v="SALE1196"/>
        <s v="SALE1197"/>
        <s v="SALE1198"/>
        <s v="SALE1199"/>
        <s v="SALE1200"/>
        <s v="SALE1201"/>
        <s v="SALE1202"/>
        <s v="SALE1203"/>
        <s v="SALE1204"/>
        <s v="SALE1205"/>
        <s v="SALE1206"/>
        <s v="SALE1207"/>
        <s v="SALE1208"/>
        <s v="SALE1209"/>
        <s v="SALE1210"/>
        <s v="SALE1211"/>
        <s v="SALE1212"/>
        <s v="SALE1213"/>
        <s v="SALE1214"/>
        <s v="SALE1215"/>
        <s v="SALE1216"/>
        <s v="SALE1217"/>
        <s v="SALE1218"/>
        <s v="SALE1219"/>
        <s v="SALE1220"/>
        <s v="SALE1221"/>
        <s v="SALE1222"/>
        <s v="SALE1223"/>
        <s v="SALE1224"/>
        <s v="SALE1225"/>
        <s v="SALE1226"/>
        <s v="SALE1227"/>
        <s v="SALE1228"/>
        <s v="SALE1229"/>
        <s v="SALE1230"/>
        <s v="SALE1231"/>
        <s v="SALE1232"/>
        <s v="SALE1233"/>
        <s v="SALE1234"/>
        <s v="SALE1235"/>
        <s v="SALE1236"/>
        <s v="SALE1237"/>
        <s v="SALE1238"/>
        <s v="SALE1239"/>
        <s v="SALE1240"/>
        <s v="SALE1241"/>
        <s v="SALE1242"/>
        <s v="SALE1243"/>
        <s v="SALE1244"/>
        <s v="SALE1245"/>
        <s v="SALE1246"/>
        <s v="SALE1247"/>
        <s v="SALE1248"/>
        <s v="SALE1249"/>
        <s v="SALE1250"/>
        <s v="SALE1251"/>
        <s v="SALE1252"/>
        <s v="SALE1253"/>
        <s v="SALE1254"/>
        <s v="SALE1255"/>
        <s v="SALE1256"/>
        <s v="SALE1257"/>
        <s v="SALE1258"/>
        <s v="SALE1259"/>
        <s v="SALE1260"/>
        <s v="SALE1261"/>
        <s v="SALE1262"/>
        <s v="SALE1263"/>
        <s v="SALE1264"/>
        <s v="SALE1265"/>
        <s v="SALE1266"/>
        <s v="SALE1267"/>
        <s v="SALE1268"/>
        <s v="SALE1269"/>
        <s v="SALE1270"/>
        <s v="SALE1271"/>
        <s v="SALE1272"/>
        <s v="SALE1273"/>
        <s v="SALE1274"/>
        <s v="SALE1275"/>
        <s v="SALE1276"/>
        <s v="SALE1277"/>
        <s v="SALE1278"/>
        <s v="SALE1279"/>
        <s v="SALE1280"/>
        <s v="SALE1281"/>
        <s v="SALE1282"/>
        <s v="SALE1283"/>
        <s v="SALE1284"/>
        <s v="SALE1285"/>
        <s v="SALE1286"/>
        <s v="SALE1287"/>
        <s v="SALE1288"/>
        <s v="SALE1289"/>
        <s v="SALE1290"/>
        <s v="SALE1291"/>
        <s v="SALE1292"/>
        <s v="SALE1293"/>
        <s v="SALE1294"/>
        <s v="SALE1295"/>
        <s v="SALE1296"/>
        <s v="SALE1297"/>
        <s v="SALE1298"/>
        <s v="SALE1299"/>
        <s v="SALE1300"/>
        <s v="SALE1301"/>
        <s v="SALE1302"/>
        <s v="SALE1303"/>
        <s v="SALE1304"/>
        <s v="SALE1305"/>
        <s v="SALE1306"/>
        <s v="SALE1307"/>
        <s v="SALE1308"/>
        <s v="SALE1309"/>
        <s v="SALE1310"/>
        <s v="SALE1311"/>
        <s v="SALE1312"/>
        <s v="SALE1313"/>
        <s v="SALE1314"/>
        <s v="SALE1315"/>
        <s v="SALE1316"/>
        <s v="SALE1317"/>
        <s v="SALE1318"/>
        <s v="SALE1319"/>
        <s v="SALE1320"/>
        <s v="SALE1321"/>
        <s v="SALE1322"/>
        <s v="SALE1323"/>
        <s v="SALE1324"/>
        <s v="SALE1325"/>
        <s v="SALE1326"/>
        <s v="SALE1327"/>
        <s v="SALE1328"/>
        <s v="SALE1329"/>
        <s v="SALE1330"/>
        <s v="SALE1331"/>
        <s v="SALE1332"/>
        <s v="SALE1333"/>
        <s v="SALE1334"/>
        <s v="SALE1335"/>
        <s v="SALE1336"/>
        <s v="SALE1337"/>
        <s v="SALE1338"/>
        <s v="SALE1339"/>
        <s v="SALE1340"/>
        <s v="SALE1341"/>
        <s v="SALE1342"/>
        <s v="SALE1343"/>
        <s v="SALE1344"/>
        <s v="SALE1345"/>
        <s v="SALE1346"/>
        <s v="SALE1347"/>
        <s v="SALE1348"/>
        <s v="SALE1349"/>
        <s v="SALE1350"/>
        <s v="SALE1351"/>
        <s v="SALE1352"/>
        <s v="SALE1353"/>
        <s v="SALE1354"/>
        <s v="SALE1355"/>
        <s v="SALE1356"/>
        <s v="SALE1357"/>
        <s v="SALE1358"/>
        <s v="SALE1359"/>
        <s v="SALE1360"/>
        <s v="SALE1361"/>
        <s v="SALE1362"/>
        <s v="SALE1363"/>
        <s v="SALE1364"/>
        <s v="SALE1365"/>
        <s v="SALE1366"/>
        <s v="SALE1367"/>
        <s v="SALE1368"/>
        <s v="SALE1369"/>
        <s v="SALE1370"/>
        <s v="SALE1371"/>
        <s v="SALE1372"/>
        <s v="SALE1373"/>
        <s v="SALE1374"/>
        <s v="SALE1375"/>
        <s v="SALE1376"/>
        <s v="SALE1377"/>
        <s v="SALE1378"/>
        <s v="SALE1379"/>
        <s v="SALE1380"/>
        <s v="SALE1381"/>
        <s v="SALE1382"/>
        <s v="SALE1383"/>
        <s v="SALE1384"/>
        <s v="SALE1385"/>
        <s v="SALE1386"/>
        <s v="SALE1387"/>
        <s v="SALE1388"/>
        <s v="SALE1389"/>
        <s v="SALE1390"/>
        <s v="SALE1391"/>
        <s v="SALE1392"/>
        <s v="SALE1393"/>
        <s v="SALE1394"/>
        <s v="SALE1395"/>
        <s v="SALE1396"/>
        <s v="SALE1397"/>
        <s v="SALE1398"/>
        <s v="SALE1399"/>
        <s v="SALE1400"/>
        <s v="SALE1401"/>
        <s v="SALE1402"/>
        <s v="SALE1403"/>
        <s v="SALE1404"/>
        <s v="SALE1405"/>
        <s v="SALE1406"/>
        <s v="SALE1407"/>
        <s v="SALE1408"/>
        <s v="SALE1409"/>
        <s v="SALE1410"/>
        <s v="SALE1411"/>
        <s v="SALE1412"/>
        <s v="SALE1413"/>
        <s v="SALE1414"/>
        <s v="SALE1415"/>
        <s v="SALE1416"/>
        <s v="SALE1417"/>
        <s v="SALE1418"/>
        <s v="SALE1419"/>
        <s v="SALE1420"/>
        <s v="SALE1421"/>
        <s v="SALE1422"/>
        <s v="SALE1423"/>
        <s v="SALE1424"/>
        <s v="SALE1425"/>
        <s v="SALE1426"/>
        <s v="SALE1427"/>
        <s v="SALE1428"/>
        <s v="SALE1429"/>
        <s v="SALE1430"/>
        <s v="SALE1431"/>
        <s v="SALE1432"/>
        <s v="SALE1433"/>
        <s v="SALE1434"/>
        <s v="SALE1435"/>
        <s v="SALE1436"/>
        <s v="SALE1437"/>
        <s v="SALE1438"/>
        <s v="SALE1439"/>
        <s v="SALE1440"/>
        <s v="SALE1441"/>
        <s v="SALE1442"/>
        <s v="SALE1443"/>
        <s v="SALE1444"/>
        <s v="SALE1445"/>
        <s v="SALE1446"/>
        <s v="SALE1447"/>
        <s v="SALE1448"/>
        <s v="SALE1449"/>
        <s v="SALE1450"/>
        <s v="SALE1451"/>
        <s v="SALE1452"/>
        <s v="SALE1453"/>
        <s v="SALE1454"/>
        <s v="SALE1455"/>
        <s v="SALE1456"/>
        <s v="SALE1457"/>
        <s v="SALE1458"/>
        <s v="SALE1459"/>
        <s v="SALE1460"/>
        <s v="SALE1461"/>
        <s v="SALE1462"/>
        <s v="SALE1463"/>
        <s v="SALE1464"/>
        <s v="SALE1465"/>
        <s v="SALE1466"/>
        <s v="SALE1467"/>
        <s v="SALE1468"/>
        <s v="SALE1469"/>
        <s v="SALE1470"/>
        <s v="SALE1471"/>
        <s v="SALE1472"/>
        <s v="SALE1473"/>
        <s v="SALE1474"/>
        <s v="SALE1475"/>
        <s v="SALE1476"/>
        <s v="SALE1477"/>
        <s v="SALE1478"/>
        <s v="SALE1479"/>
        <s v="SALE1480"/>
        <s v="SALE1481"/>
        <s v="SALE1482"/>
        <s v="SALE1483"/>
        <s v="SALE1484"/>
        <s v="SALE1485"/>
        <s v="SALE1486"/>
        <s v="SALE1487"/>
        <s v="SALE1488"/>
        <s v="SALE1489"/>
        <s v="SALE1490"/>
        <s v="SALE1491"/>
        <s v="SALE1492"/>
        <s v="SALE1493"/>
        <s v="SALE1494"/>
        <s v="SALE1495"/>
        <s v="SALE1496"/>
        <s v="SALE1497"/>
        <s v="SALE1498"/>
        <s v="SALE1499"/>
        <s v="SALE1500"/>
        <s v="SALE1501"/>
        <s v="SALE1502"/>
        <s v="SALE1503"/>
        <s v="SALE1504"/>
        <s v="SALE1505"/>
        <s v="SALE1506"/>
        <s v="SALE1507"/>
        <s v="SALE1508"/>
        <s v="SALE1509"/>
        <s v="SALE1510"/>
        <s v="SALE1511"/>
        <s v="SALE1512"/>
        <s v="SALE1513"/>
        <s v="SALE1514"/>
        <s v="SALE1515"/>
        <s v="SALE1516"/>
        <s v="SALE1517"/>
        <s v="SALE1518"/>
        <s v="SALE1519"/>
        <s v="SALE1520"/>
        <s v="SALE1521"/>
        <s v="SALE1522"/>
        <s v="SALE1523"/>
        <s v="SALE1524"/>
        <s v="SALE1525"/>
        <s v="SALE1526"/>
        <s v="SALE1527"/>
        <s v="SALE1528"/>
        <s v="SALE1529"/>
        <s v="SALE1530"/>
        <s v="SALE1531"/>
        <s v="SALE1532"/>
        <s v="SALE1533"/>
        <s v="SALE1534"/>
        <s v="SALE1535"/>
        <s v="SALE1536"/>
        <s v="SALE1537"/>
        <s v="SALE1538"/>
        <s v="SALE1539"/>
        <s v="SALE1540"/>
        <s v="SALE1541"/>
        <s v="SALE1542"/>
        <s v="SALE1543"/>
        <s v="SALE1544"/>
        <s v="SALE1545"/>
        <s v="SALE1546"/>
        <s v="SALE1547"/>
        <s v="SALE1548"/>
        <s v="SALE1549"/>
        <s v="SALE1550"/>
        <s v="SALE1551"/>
        <s v="SALE1552"/>
        <s v="SALE1553"/>
        <s v="SALE1554"/>
        <s v="SALE1555"/>
        <s v="SALE1556"/>
        <s v="SALE1557"/>
        <s v="SALE1558"/>
        <s v="SALE1559"/>
        <s v="SALE1560"/>
        <s v="SALE1561"/>
        <s v="SALE1562"/>
        <s v="SALE1563"/>
        <s v="SALE1564"/>
        <s v="SALE1565"/>
        <s v="SALE1566"/>
        <s v="SALE1567"/>
        <s v="SALE1568"/>
        <s v="SALE1569"/>
        <s v="SALE1570"/>
        <s v="SALE1571"/>
        <s v="SALE1572"/>
        <s v="SALE1573"/>
        <s v="SALE1574"/>
        <s v="SALE1575"/>
        <s v="SALE1576"/>
        <s v="SALE1577"/>
        <s v="SALE1578"/>
        <s v="SALE1579"/>
        <s v="SALE1580"/>
        <s v="SALE1581"/>
        <s v="SALE1582"/>
        <s v="SALE1583"/>
        <s v="SALE1584"/>
        <s v="SALE1585"/>
        <s v="SALE1586"/>
        <s v="SALE1587"/>
        <s v="SALE1588"/>
        <s v="SALE1589"/>
        <s v="SALE1590"/>
        <s v="SALE1591"/>
        <s v="SALE1592"/>
        <s v="SALE1593"/>
        <s v="SALE1594"/>
        <s v="SALE1595"/>
        <s v="SALE1596"/>
        <s v="SALE1597"/>
        <s v="SALE1598"/>
        <s v="SALE1599"/>
        <s v="SALE1600"/>
        <s v="SALE1601"/>
        <s v="SALE1602"/>
        <s v="SALE1603"/>
        <s v="SALE1604"/>
        <s v="SALE1605"/>
        <s v="SALE1606"/>
        <s v="SALE1607"/>
        <s v="SALE1608"/>
        <s v="SALE1609"/>
        <s v="SALE1610"/>
        <s v="SALE1611"/>
        <s v="SALE1612"/>
        <s v="SALE1613"/>
        <s v="SALE1614"/>
        <s v="SALE1615"/>
        <s v="SALE1616"/>
        <s v="SALE1617"/>
        <s v="SALE1618"/>
        <s v="SALE1619"/>
        <s v="SALE1620"/>
        <s v="SALE1621"/>
        <s v="SALE1622"/>
        <s v="SALE1623"/>
        <s v="SALE1624"/>
        <s v="SALE1625"/>
        <s v="SALE1626"/>
        <s v="SALE1627"/>
        <s v="SALE1628"/>
        <s v="SALE1629"/>
        <s v="SALE1630"/>
        <s v="SALE1631"/>
        <s v="SALE1632"/>
        <s v="SALE1633"/>
        <s v="SALE1634"/>
        <s v="SALE1635"/>
        <s v="SALE1636"/>
        <s v="SALE1637"/>
        <s v="SALE1638"/>
        <s v="SALE1639"/>
        <s v="SALE1640"/>
        <s v="SALE1641"/>
        <s v="SALE1642"/>
        <s v="SALE1643"/>
        <s v="SALE1644"/>
        <s v="SALE1645"/>
        <s v="SALE1646"/>
        <s v="SALE1647"/>
        <s v="SALE1648"/>
        <s v="SALE1649"/>
        <s v="SALE1650"/>
        <s v="SALE1651"/>
        <s v="SALE1652"/>
        <s v="SALE1653"/>
        <s v="SALE1654"/>
        <s v="SALE1655"/>
        <s v="SALE1656"/>
        <s v="SALE1657"/>
        <s v="SALE1658"/>
        <s v="SALE1659"/>
        <s v="SALE1660"/>
        <s v="SALE1661"/>
        <s v="SALE1662"/>
        <s v="SALE1663"/>
        <s v="SALE1664"/>
        <s v="SALE1665"/>
        <s v="SALE1666"/>
        <s v="SALE1667"/>
        <s v="SALE1668"/>
        <s v="SALE1669"/>
        <s v="SALE1670"/>
        <s v="SALE1671"/>
        <s v="SALE1672"/>
        <s v="SALE1673"/>
        <s v="SALE1674"/>
        <s v="SALE1675"/>
        <s v="SALE1676"/>
        <s v="SALE1677"/>
        <s v="SALE1678"/>
        <s v="SALE1679"/>
        <s v="SALE1680"/>
        <s v="SALE1681"/>
        <s v="SALE1682"/>
        <s v="SALE1683"/>
        <s v="SALE1684"/>
        <s v="SALE1685"/>
        <s v="SALE1686"/>
        <s v="SALE1687"/>
        <s v="SALE1688"/>
        <s v="SALE1689"/>
        <s v="SALE1690"/>
        <s v="SALE1691"/>
        <s v="SALE1692"/>
        <s v="SALE1693"/>
        <s v="SALE1694"/>
        <s v="SALE1695"/>
        <s v="SALE1696"/>
        <s v="SALE1697"/>
        <s v="SALE1698"/>
        <s v="SALE1699"/>
        <s v="SALE1700"/>
        <s v="SALE1701"/>
        <s v="SALE1702"/>
        <s v="SALE1703"/>
        <s v="SALE1704"/>
        <s v="SALE1705"/>
        <s v="SALE1706"/>
        <s v="SALE1707"/>
        <s v="SALE1708"/>
        <s v="SALE1709"/>
        <s v="SALE1710"/>
        <s v="SALE1711"/>
        <s v="SALE1712"/>
        <s v="SALE1713"/>
        <s v="SALE1714"/>
        <s v="SALE1715"/>
        <s v="SALE1716"/>
        <s v="SALE1717"/>
        <s v="SALE1718"/>
        <s v="SALE1719"/>
        <s v="SALE1720"/>
        <s v="SALE1721"/>
        <s v="SALE1722"/>
        <s v="SALE1723"/>
        <s v="SALE1724"/>
        <s v="SALE1725"/>
        <s v="SALE1726"/>
        <s v="SALE1727"/>
        <s v="SALE1728"/>
        <s v="SALE1729"/>
        <s v="SALE1730"/>
        <s v="SALE1731"/>
        <s v="SALE1732"/>
        <s v="SALE1733"/>
        <s v="SALE1734"/>
        <s v="SALE1735"/>
        <s v="SALE1736"/>
        <s v="SALE1737"/>
        <s v="SALE1738"/>
        <s v="SALE1739"/>
        <s v="SALE1740"/>
        <s v="SALE1741"/>
        <s v="SALE1742"/>
        <s v="SALE1743"/>
        <s v="SALE1744"/>
        <s v="SALE1745"/>
        <s v="SALE1746"/>
        <s v="SALE1747"/>
        <s v="SALE1748"/>
        <s v="SALE1749"/>
        <s v="SALE1750"/>
        <s v="SALE1751"/>
        <s v="SALE1752"/>
        <s v="SALE1753"/>
        <s v="SALE1754"/>
        <s v="SALE1755"/>
        <s v="SALE1756"/>
        <s v="SALE1757"/>
        <s v="SALE1758"/>
        <s v="SALE1759"/>
        <s v="SALE1760"/>
        <s v="SALE1761"/>
        <s v="SALE1762"/>
        <s v="SALE1763"/>
        <s v="SALE1764"/>
        <s v="SALE1765"/>
        <s v="SALE1766"/>
        <s v="SALE1767"/>
        <s v="SALE1768"/>
        <s v="SALE1769"/>
        <s v="SALE1770"/>
        <s v="SALE1771"/>
        <s v="SALE1772"/>
        <s v="SALE1773"/>
        <s v="SALE1774"/>
        <s v="SALE1775"/>
        <s v="SALE1776"/>
        <s v="SALE1777"/>
        <s v="SALE1778"/>
        <s v="SALE1779"/>
        <s v="SALE1780"/>
        <s v="SALE1781"/>
        <s v="SALE1782"/>
        <s v="SALE1783"/>
        <s v="SALE1784"/>
        <s v="SALE1785"/>
        <s v="SALE1786"/>
        <s v="SALE1787"/>
        <s v="SALE1788"/>
        <s v="SALE1789"/>
        <s v="SALE1790"/>
        <s v="SALE1791"/>
        <s v="SALE1792"/>
        <s v="SALE1793"/>
        <s v="SALE1794"/>
        <s v="SALE1795"/>
        <s v="SALE1796"/>
        <s v="SALE1797"/>
        <s v="SALE1798"/>
        <s v="SALE1799"/>
        <s v="SALE1800"/>
        <s v="SALE1801"/>
        <s v="SALE1802"/>
        <s v="SALE1803"/>
        <s v="SALE1804"/>
        <s v="SALE1805"/>
        <s v="SALE1806"/>
        <s v="SALE1807"/>
        <s v="SALE1808"/>
        <s v="SALE1809"/>
        <s v="SALE1810"/>
        <s v="SALE1811"/>
        <s v="SALE1812"/>
        <s v="SALE1813"/>
        <s v="SALE1814"/>
        <s v="SALE1815"/>
        <s v="SALE1816"/>
        <s v="SALE1817"/>
        <s v="SALE1818"/>
        <s v="SALE1819"/>
        <s v="SALE1820"/>
        <s v="SALE1821"/>
        <s v="SALE1822"/>
        <s v="SALE1823"/>
        <s v="SALE1824"/>
        <s v="SALE1825"/>
        <s v="SALE1826"/>
        <s v="SALE1827"/>
        <s v="SALE1828"/>
        <s v="SALE1829"/>
        <s v="SALE1830"/>
        <s v="SALE1831"/>
        <s v="SALE1832"/>
        <s v="SALE1833"/>
        <s v="SALE1834"/>
        <s v="SALE1835"/>
        <s v="SALE1836"/>
        <s v="SALE1837"/>
        <s v="SALE1838"/>
        <s v="SALE1839"/>
        <s v="SALE1840"/>
        <s v="SALE1841"/>
        <s v="SALE1842"/>
        <s v="SALE1843"/>
        <s v="SALE1844"/>
        <s v="SALE1845"/>
        <s v="SALE1846"/>
        <s v="SALE1847"/>
        <s v="SALE1848"/>
        <s v="SALE1849"/>
        <s v="SALE1850"/>
        <s v="SALE1851"/>
        <s v="SALE1852"/>
        <s v="SALE1853"/>
        <s v="SALE1854"/>
        <s v="SALE1855"/>
        <s v="SALE1856"/>
        <s v="SALE1857"/>
        <s v="SALE1858"/>
        <s v="SALE1859"/>
        <s v="SALE1860"/>
        <s v="SALE1861"/>
        <s v="SALE1862"/>
        <s v="SALE1863"/>
        <s v="SALE1864"/>
        <s v="SALE1865"/>
        <s v="SALE1866"/>
        <s v="SALE1867"/>
        <s v="SALE1868"/>
        <s v="SALE1869"/>
        <s v="SALE1870"/>
        <s v="SALE1871"/>
        <s v="SALE1872"/>
        <s v="SALE1873"/>
        <s v="SALE1874"/>
        <s v="SALE1875"/>
        <s v="SALE1876"/>
        <s v="SALE1877"/>
        <s v="SALE1878"/>
        <s v="SALE1879"/>
        <s v="SALE1880"/>
        <s v="SALE1881"/>
        <s v="SALE1882"/>
        <s v="SALE1883"/>
        <s v="SALE1884"/>
        <s v="SALE1885"/>
        <s v="SALE1886"/>
        <s v="SALE1887"/>
        <s v="SALE1888"/>
        <s v="SALE1889"/>
        <s v="SALE1890"/>
        <s v="SALE1891"/>
        <s v="SALE1892"/>
        <s v="SALE1893"/>
        <s v="SALE1894"/>
        <s v="SALE1895"/>
        <s v="SALE1896"/>
        <s v="SALE1897"/>
        <s v="SALE1898"/>
        <s v="SALE1899"/>
        <s v="SALE1900"/>
        <s v="SALE1901"/>
        <s v="SALE1902"/>
        <s v="SALE1903"/>
        <s v="SALE1904"/>
        <s v="SALE1905"/>
        <s v="SALE1906"/>
        <s v="SALE1907"/>
        <s v="SALE1908"/>
        <s v="SALE1909"/>
        <s v="SALE1910"/>
        <s v="SALE1911"/>
        <s v="SALE1912"/>
        <s v="SALE1913"/>
        <s v="SALE1914"/>
        <s v="SALE1915"/>
        <s v="SALE1916"/>
        <s v="SALE1917"/>
        <s v="SALE1918"/>
        <s v="SALE1919"/>
        <s v="SALE1920"/>
        <s v="SALE1921"/>
        <s v="SALE1922"/>
        <s v="SALE1923"/>
        <s v="SALE1924"/>
        <s v="SALE1925"/>
        <s v="SALE1926"/>
        <s v="SALE1927"/>
        <s v="SALE1928"/>
        <s v="SALE1929"/>
        <s v="SALE1930"/>
        <s v="SALE1931"/>
        <s v="SALE1932"/>
        <s v="SALE1933"/>
        <s v="SALE1934"/>
        <s v="SALE1935"/>
        <s v="SALE1936"/>
        <s v="SALE1937"/>
        <s v="SALE1938"/>
        <s v="SALE1939"/>
        <s v="SALE1940"/>
        <s v="SALE1941"/>
        <s v="SALE1942"/>
        <s v="SALE1943"/>
        <s v="SALE1944"/>
        <s v="SALE1945"/>
        <s v="SALE1946"/>
        <s v="SALE1947"/>
        <s v="SALE1948"/>
        <s v="SALE1949"/>
        <s v="SALE1950"/>
        <s v="SALE1951"/>
        <s v="SALE1952"/>
        <s v="SALE1953"/>
        <s v="SALE1954"/>
        <s v="SALE1955"/>
        <s v="SALE1956"/>
        <s v="SALE1957"/>
        <s v="SALE1958"/>
        <s v="SALE1959"/>
        <s v="SALE1960"/>
        <s v="SALE1961"/>
        <s v="SALE1962"/>
        <s v="SALE1963"/>
        <s v="SALE1964"/>
        <s v="SALE1965"/>
        <s v="SALE1966"/>
        <s v="SALE1967"/>
        <s v="SALE1968"/>
        <s v="SALE1969"/>
        <s v="SALE1970"/>
        <s v="SALE1971"/>
        <s v="SALE1972"/>
        <s v="SALE1973"/>
        <s v="SALE1974"/>
        <s v="SALE1975"/>
        <s v="SALE1976"/>
        <s v="SALE1977"/>
        <s v="SALE1978"/>
        <s v="SALE1979"/>
        <s v="SALE1980"/>
        <s v="SALE1981"/>
        <s v="SALE1982"/>
        <s v="SALE1983"/>
        <s v="SALE1984"/>
        <s v="SALE1985"/>
        <s v="SALE1986"/>
        <s v="SALE1987"/>
        <s v="SALE1988"/>
        <s v="SALE1989"/>
        <s v="SALE1990"/>
        <s v="SALE1991"/>
        <s v="SALE1992"/>
        <s v="SALE1993"/>
        <s v="SALE1994"/>
        <s v="SALE1995"/>
        <s v="SALE1996"/>
        <s v="SALE1997"/>
        <s v="SALE1998"/>
        <s v="SALE1999"/>
      </sharedItems>
    </cacheField>
    <cacheField name="Order_Date" numFmtId="164">
      <sharedItems containsSemiMixedTypes="0" containsDate="1" containsString="0">
        <d v="2024-07-07T00:00:00Z"/>
        <d v="2023-12-25T00:00:00Z"/>
        <d v="2024-06-03T00:00:00Z"/>
        <d v="2023-11-29T00:00:00Z"/>
        <d v="2024-01-06T00:00:00Z"/>
        <d v="2024-07-26T00:00:00Z"/>
        <d v="2025-07-12T00:00:00Z"/>
        <d v="2023-11-18T00:00:00Z"/>
        <d v="2025-05-04T00:00:00Z"/>
        <d v="2025-07-31T00:00:00Z"/>
        <d v="2024-02-13T00:00:00Z"/>
        <d v="2025-05-24T00:00:00Z"/>
        <d v="2024-08-24T00:00:00Z"/>
        <d v="2025-08-06T00:00:00Z"/>
        <d v="2025-06-21T00:00:00Z"/>
        <d v="2024-12-10T00:00:00Z"/>
        <d v="2025-09-13T00:00:00Z"/>
        <d v="2024-12-11T00:00:00Z"/>
        <d v="2024-08-13T00:00:00Z"/>
        <d v="2024-03-18T00:00:00Z"/>
        <d v="2025-07-05T00:00:00Z"/>
        <d v="2024-06-04T00:00:00Z"/>
        <d v="2024-04-12T00:00:00Z"/>
        <d v="2024-06-23T00:00:00Z"/>
        <d v="2025-09-08T00:00:00Z"/>
        <d v="2024-09-17T00:00:00Z"/>
        <d v="2024-01-03T00:00:00Z"/>
        <d v="2025-02-22T00:00:00Z"/>
        <d v="2025-09-23T00:00:00Z"/>
        <d v="2024-01-11T00:00:00Z"/>
        <d v="2023-10-18T00:00:00Z"/>
        <d v="2024-10-28T00:00:00Z"/>
        <d v="2024-11-01T00:00:00Z"/>
        <d v="2024-11-24T00:00:00Z"/>
        <d v="2023-10-16T00:00:00Z"/>
        <d v="2025-08-09T00:00:00Z"/>
        <d v="2024-12-09T00:00:00Z"/>
        <d v="2024-02-07T00:00:00Z"/>
        <d v="2024-03-27T00:00:00Z"/>
        <d v="2023-12-04T00:00:00Z"/>
        <d v="2024-07-13T00:00:00Z"/>
        <d v="2023-11-11T00:00:00Z"/>
        <d v="2024-12-23T00:00:00Z"/>
        <d v="2025-01-20T00:00:00Z"/>
        <d v="2024-09-03T00:00:00Z"/>
        <d v="2024-11-10T00:00:00Z"/>
        <d v="2024-10-05T00:00:00Z"/>
        <d v="2023-10-19T00:00:00Z"/>
        <d v="2024-11-11T00:00:00Z"/>
        <d v="2023-12-31T00:00:00Z"/>
        <d v="2025-02-01T00:00:00Z"/>
        <d v="2025-08-25T00:00:00Z"/>
        <d v="2025-02-18T00:00:00Z"/>
        <d v="2024-10-24T00:00:00Z"/>
        <d v="2023-12-22T00:00:00Z"/>
        <d v="2024-06-19T00:00:00Z"/>
        <d v="2024-12-07T00:00:00Z"/>
        <d v="2023-11-27T00:00:00Z"/>
        <d v="2025-07-16T00:00:00Z"/>
        <d v="2025-02-28T00:00:00Z"/>
        <d v="2024-08-11T00:00:00Z"/>
        <d v="2025-09-27T00:00:00Z"/>
        <d v="2025-09-14T00:00:00Z"/>
        <d v="2023-12-30T00:00:00Z"/>
        <d v="2023-10-14T00:00:00Z"/>
        <d v="2023-11-25T00:00:00Z"/>
        <d v="2023-12-10T00:00:00Z"/>
        <d v="2025-08-28T00:00:00Z"/>
        <d v="2025-07-11T00:00:00Z"/>
        <d v="2025-08-20T00:00:00Z"/>
        <d v="2024-08-29T00:00:00Z"/>
        <d v="2024-11-30T00:00:00Z"/>
        <d v="2025-10-12T00:00:00Z"/>
        <d v="2024-07-27T00:00:00Z"/>
        <d v="2025-05-23T00:00:00Z"/>
        <d v="2024-11-13T00:00:00Z"/>
        <d v="2023-12-08T00:00:00Z"/>
        <d v="2025-08-16T00:00:00Z"/>
        <d v="2024-11-20T00:00:00Z"/>
        <d v="2024-08-14T00:00:00Z"/>
        <d v="2024-05-15T00:00:00Z"/>
        <d v="2024-09-10T00:00:00Z"/>
        <d v="2025-04-08T00:00:00Z"/>
        <d v="2024-10-23T00:00:00Z"/>
        <d v="2025-07-10T00:00:00Z"/>
        <d v="2024-10-12T00:00:00Z"/>
        <d v="2024-01-21T00:00:00Z"/>
        <d v="2024-02-28T00:00:00Z"/>
        <d v="2024-12-31T00:00:00Z"/>
        <d v="2024-08-26T00:00:00Z"/>
        <d v="2024-09-21T00:00:00Z"/>
        <d v="2024-08-19T00:00:00Z"/>
        <d v="2024-10-22T00:00:00Z"/>
        <d v="2024-10-15T00:00:00Z"/>
        <d v="2024-07-06T00:00:00Z"/>
        <d v="2024-06-10T00:00:00Z"/>
        <d v="2025-09-07T00:00:00Z"/>
        <d v="2024-02-08T00:00:00Z"/>
        <d v="2023-10-15T00:00:00Z"/>
        <d v="2025-08-22T00:00:00Z"/>
        <d v="2024-02-01T00:00:00Z"/>
        <d v="2025-05-08T00:00:00Z"/>
        <d v="2025-03-22T00:00:00Z"/>
        <d v="2025-07-13T00:00:00Z"/>
        <d v="2025-05-21T00:00:00Z"/>
        <d v="2025-02-17T00:00:00Z"/>
        <d v="2024-05-01T00:00:00Z"/>
        <d v="2024-07-09T00:00:00Z"/>
        <d v="2025-09-25T00:00:00Z"/>
        <d v="2024-05-08T00:00:00Z"/>
        <d v="2024-09-19T00:00:00Z"/>
        <d v="2024-04-23T00:00:00Z"/>
        <d v="2024-07-30T00:00:00Z"/>
        <d v="2023-12-14T00:00:00Z"/>
        <d v="2024-09-23T00:00:00Z"/>
        <d v="2025-08-17T00:00:00Z"/>
        <d v="2025-01-17T00:00:00Z"/>
        <d v="2025-04-30T00:00:00Z"/>
        <d v="2024-11-02T00:00:00Z"/>
        <d v="2025-08-15T00:00:00Z"/>
        <d v="2025-09-16T00:00:00Z"/>
        <d v="2024-02-25T00:00:00Z"/>
        <d v="2025-03-07T00:00:00Z"/>
        <d v="2024-07-22T00:00:00Z"/>
        <d v="2024-06-01T00:00:00Z"/>
        <d v="2025-01-05T00:00:00Z"/>
        <d v="2025-09-10T00:00:00Z"/>
        <d v="2025-06-19T00:00:00Z"/>
        <d v="2024-09-09T00:00:00Z"/>
        <d v="2025-04-04T00:00:00Z"/>
        <d v="2024-04-10T00:00:00Z"/>
        <d v="2025-04-09T00:00:00Z"/>
        <d v="2025-03-02T00:00:00Z"/>
        <d v="2024-10-08T00:00:00Z"/>
        <d v="2024-06-05T00:00:00Z"/>
        <d v="2024-08-18T00:00:00Z"/>
        <d v="2024-11-21T00:00:00Z"/>
        <d v="2024-07-29T00:00:00Z"/>
        <d v="2024-05-21T00:00:00Z"/>
        <d v="2024-10-29T00:00:00Z"/>
        <d v="2024-10-14T00:00:00Z"/>
        <d v="2024-11-17T00:00:00Z"/>
        <d v="2025-03-29T00:00:00Z"/>
        <d v="2024-07-21T00:00:00Z"/>
        <d v="2025-08-14T00:00:00Z"/>
        <d v="2024-11-05T00:00:00Z"/>
        <d v="2024-06-11T00:00:00Z"/>
        <d v="2025-09-18T00:00:00Z"/>
        <d v="2025-03-13T00:00:00Z"/>
        <d v="2023-12-16T00:00:00Z"/>
        <d v="2024-05-06T00:00:00Z"/>
        <d v="2024-08-04T00:00:00Z"/>
        <d v="2023-12-09T00:00:00Z"/>
        <d v="2025-07-28T00:00:00Z"/>
        <d v="2024-01-22T00:00:00Z"/>
        <d v="2024-04-08T00:00:00Z"/>
        <d v="2025-05-18T00:00:00Z"/>
        <d v="2023-12-07T00:00:00Z"/>
        <d v="2024-01-23T00:00:00Z"/>
        <d v="2024-12-15T00:00:00Z"/>
        <d v="2024-03-20T00:00:00Z"/>
        <d v="2025-01-13T00:00:00Z"/>
        <d v="2025-06-04T00:00:00Z"/>
        <d v="2023-11-05T00:00:00Z"/>
        <d v="2025-04-06T00:00:00Z"/>
        <d v="2025-01-29T00:00:00Z"/>
        <d v="2024-03-03T00:00:00Z"/>
        <d v="2024-11-04T00:00:00Z"/>
        <d v="2024-04-29T00:00:00Z"/>
        <d v="2025-04-28T00:00:00Z"/>
        <d v="2024-06-16T00:00:00Z"/>
        <d v="2025-04-16T00:00:00Z"/>
        <d v="2024-11-22T00:00:00Z"/>
        <d v="2025-09-04T00:00:00Z"/>
        <d v="2023-10-28T00:00:00Z"/>
        <d v="2024-12-20T00:00:00Z"/>
        <d v="2025-03-09T00:00:00Z"/>
        <d v="2025-03-26T00:00:00Z"/>
        <d v="2025-04-03T00:00:00Z"/>
        <d v="2024-02-05T00:00:00Z"/>
        <d v="2024-06-22T00:00:00Z"/>
        <d v="2024-06-02T00:00:00Z"/>
        <d v="2024-12-14T00:00:00Z"/>
        <d v="2023-10-25T00:00:00Z"/>
        <d v="2024-07-24T00:00:00Z"/>
        <d v="2025-05-30T00:00:00Z"/>
        <d v="2025-10-13T00:00:00Z"/>
        <d v="2024-03-05T00:00:00Z"/>
        <d v="2023-10-20T00:00:00Z"/>
        <d v="2023-10-26T00:00:00Z"/>
        <d v="2025-04-07T00:00:00Z"/>
        <d v="2024-03-10T00:00:00Z"/>
        <d v="2025-09-15T00:00:00Z"/>
        <d v="2025-01-09T00:00:00Z"/>
        <d v="2024-04-24T00:00:00Z"/>
        <d v="2023-12-24T00:00:00Z"/>
        <d v="2024-02-26T00:00:00Z"/>
        <d v="2025-01-19T00:00:00Z"/>
        <d v="2025-07-25T00:00:00Z"/>
        <d v="2024-04-27T00:00:00Z"/>
        <d v="2025-08-11T00:00:00Z"/>
        <d v="2025-03-15T00:00:00Z"/>
        <d v="2025-01-14T00:00:00Z"/>
        <d v="2025-06-01T00:00:00Z"/>
        <d v="2024-09-24T00:00:00Z"/>
        <d v="2023-11-23T00:00:00Z"/>
        <d v="2025-07-23T00:00:00Z"/>
        <d v="2025-09-17T00:00:00Z"/>
        <d v="2025-05-03T00:00:00Z"/>
        <d v="2024-02-27T00:00:00Z"/>
        <d v="2025-07-08T00:00:00Z"/>
        <d v="2025-04-21T00:00:00Z"/>
        <d v="2024-08-09T00:00:00Z"/>
        <d v="2025-08-07T00:00:00Z"/>
        <d v="2024-02-16T00:00:00Z"/>
        <d v="2025-03-30T00:00:00Z"/>
        <d v="2025-03-01T00:00:00Z"/>
        <d v="2024-01-09T00:00:00Z"/>
        <d v="2025-04-26T00:00:00Z"/>
        <d v="2025-02-25T00:00:00Z"/>
        <d v="2025-06-18T00:00:00Z"/>
        <d v="2024-12-22T00:00:00Z"/>
        <d v="2025-06-28T00:00:00Z"/>
        <d v="2024-05-25T00:00:00Z"/>
        <d v="2024-09-20T00:00:00Z"/>
        <d v="2025-05-26T00:00:00Z"/>
        <d v="2025-03-19T00:00:00Z"/>
        <d v="2025-02-05T00:00:00Z"/>
        <d v="2025-01-10T00:00:00Z"/>
        <d v="2024-01-25T00:00:00Z"/>
        <d v="2025-10-02T00:00:00Z"/>
        <d v="2024-07-10T00:00:00Z"/>
        <d v="2025-01-04T00:00:00Z"/>
        <d v="2025-07-30T00:00:00Z"/>
        <d v="2025-04-10T00:00:00Z"/>
        <d v="2024-07-02T00:00:00Z"/>
        <d v="2024-12-13T00:00:00Z"/>
        <d v="2025-03-05T00:00:00Z"/>
        <d v="2024-01-17T00:00:00Z"/>
        <d v="2024-04-04T00:00:00Z"/>
        <d v="2024-05-26T00:00:00Z"/>
        <d v="2025-07-18T00:00:00Z"/>
        <d v="2024-07-12T00:00:00Z"/>
        <d v="2024-12-28T00:00:00Z"/>
        <d v="2024-05-22T00:00:00Z"/>
        <d v="2025-08-02T00:00:00Z"/>
        <d v="2024-10-18T00:00:00Z"/>
        <d v="2024-10-31T00:00:00Z"/>
        <d v="2024-11-28T00:00:00Z"/>
        <d v="2025-06-05T00:00:00Z"/>
        <d v="2024-11-19T00:00:00Z"/>
        <d v="2024-05-19T00:00:00Z"/>
        <d v="2025-01-22T00:00:00Z"/>
        <d v="2025-07-04T00:00:00Z"/>
        <d v="2025-05-19T00:00:00Z"/>
        <d v="2024-07-31T00:00:00Z"/>
        <d v="2024-11-15T00:00:00Z"/>
        <d v="2024-04-07T00:00:00Z"/>
        <d v="2024-02-17T00:00:00Z"/>
        <d v="2024-05-23T00:00:00Z"/>
        <d v="2025-06-15T00:00:00Z"/>
        <d v="2025-01-06T00:00:00Z"/>
        <d v="2025-08-10T00:00:00Z"/>
        <d v="2025-07-02T00:00:00Z"/>
        <d v="2024-03-29T00:00:00Z"/>
        <d v="2025-01-15T00:00:00Z"/>
        <d v="2024-04-25T00:00:00Z"/>
        <d v="2025-04-17T00:00:00Z"/>
        <d v="2025-09-24T00:00:00Z"/>
        <d v="2023-11-10T00:00:00Z"/>
        <d v="2024-07-05T00:00:00Z"/>
        <d v="2025-08-21T00:00:00Z"/>
        <d v="2025-06-07T00:00:00Z"/>
        <d v="2024-01-18T00:00:00Z"/>
        <d v="2024-08-15T00:00:00Z"/>
        <d v="2025-09-21T00:00:00Z"/>
        <d v="2024-01-12T00:00:00Z"/>
        <d v="2025-03-11T00:00:00Z"/>
        <d v="2024-09-22T00:00:00Z"/>
        <d v="2024-11-27T00:00:00Z"/>
        <d v="2025-10-10T00:00:00Z"/>
        <d v="2024-09-06T00:00:00Z"/>
        <d v="2024-07-16T00:00:00Z"/>
        <d v="2025-04-01T00:00:00Z"/>
        <d v="2024-11-25T00:00:00Z"/>
        <d v="2024-11-07T00:00:00Z"/>
        <d v="2024-07-28T00:00:00Z"/>
        <d v="2024-04-16T00:00:00Z"/>
        <d v="2024-01-13T00:00:00Z"/>
        <d v="2024-01-08T00:00:00Z"/>
        <d v="2024-09-29T00:00:00Z"/>
        <d v="2024-11-14T00:00:00Z"/>
        <d v="2025-02-24T00:00:00Z"/>
        <d v="2024-06-26T00:00:00Z"/>
        <d v="2025-02-23T00:00:00Z"/>
        <d v="2025-03-17T00:00:00Z"/>
        <d v="2024-08-16T00:00:00Z"/>
        <d v="2024-03-22T00:00:00Z"/>
        <d v="2025-01-31T00:00:00Z"/>
        <d v="2025-03-28T00:00:00Z"/>
        <d v="2024-08-31T00:00:00Z"/>
        <d v="2023-12-15T00:00:00Z"/>
        <d v="2024-01-31T00:00:00Z"/>
        <d v="2023-12-06T00:00:00Z"/>
        <d v="2025-08-23T00:00:00Z"/>
        <d v="2023-11-03T00:00:00Z"/>
        <d v="2025-05-12T00:00:00Z"/>
        <d v="2024-09-26T00:00:00Z"/>
        <d v="2025-09-29T00:00:00Z"/>
        <d v="2025-07-06T00:00:00Z"/>
        <d v="2025-06-09T00:00:00Z"/>
        <d v="2024-10-11T00:00:00Z"/>
        <d v="2024-12-02T00:00:00Z"/>
        <d v="2023-11-14T00:00:00Z"/>
        <d v="2024-02-14T00:00:00Z"/>
        <d v="2025-06-29T00:00:00Z"/>
        <d v="2024-02-09T00:00:00Z"/>
        <d v="2025-06-16T00:00:00Z"/>
        <d v="2025-09-09T00:00:00Z"/>
        <d v="2025-07-15T00:00:00Z"/>
        <d v="2023-10-21T00:00:00Z"/>
        <d v="2025-07-22T00:00:00Z"/>
        <d v="2025-02-11T00:00:00Z"/>
        <d v="2025-06-03T00:00:00Z"/>
        <d v="2025-03-20T00:00:00Z"/>
        <d v="2024-06-17T00:00:00Z"/>
        <d v="2025-02-21T00:00:00Z"/>
        <d v="2024-09-16T00:00:00Z"/>
        <d v="2025-10-09T00:00:00Z"/>
        <d v="2024-09-18T00:00:00Z"/>
        <d v="2025-05-29T00:00:00Z"/>
        <d v="2024-01-20T00:00:00Z"/>
        <d v="2025-09-06T00:00:00Z"/>
        <d v="2024-08-23T00:00:00Z"/>
        <d v="2024-01-24T00:00:00Z"/>
        <d v="2023-12-19T00:00:00Z"/>
        <d v="2023-11-22T00:00:00Z"/>
        <d v="2025-10-08T00:00:00Z"/>
        <d v="2024-09-30T00:00:00Z"/>
        <d v="2024-11-18T00:00:00Z"/>
        <d v="2025-09-12T00:00:00Z"/>
        <d v="2024-10-26T00:00:00Z"/>
        <d v="2025-07-26T00:00:00Z"/>
        <d v="2025-05-20T00:00:00Z"/>
        <d v="2024-03-13T00:00:00Z"/>
        <d v="2025-02-12T00:00:00Z"/>
        <d v="2024-10-09T00:00:00Z"/>
        <d v="2025-09-19T00:00:00Z"/>
        <d v="2024-02-11T00:00:00Z"/>
        <d v="2025-03-10T00:00:00Z"/>
        <d v="2024-12-18T00:00:00Z"/>
        <d v="2024-12-06T00:00:00Z"/>
        <d v="2024-10-03T00:00:00Z"/>
        <d v="2023-11-08T00:00:00Z"/>
        <d v="2023-12-20T00:00:00Z"/>
        <d v="2025-09-11T00:00:00Z"/>
        <d v="2024-12-01T00:00:00Z"/>
        <d v="2025-08-30T00:00:00Z"/>
        <d v="2024-01-15T00:00:00Z"/>
        <d v="2025-04-25T00:00:00Z"/>
        <d v="2024-02-24T00:00:00Z"/>
        <d v="2024-12-30T00:00:00Z"/>
        <d v="2025-04-15T00:00:00Z"/>
        <d v="2023-12-26T00:00:00Z"/>
        <d v="2024-03-21T00:00:00Z"/>
        <d v="2023-10-30T00:00:00Z"/>
        <d v="2025-04-19T00:00:00Z"/>
        <d v="2025-04-27T00:00:00Z"/>
        <d v="2024-10-04T00:00:00Z"/>
        <d v="2024-03-11T00:00:00Z"/>
        <d v="2024-06-14T00:00:00Z"/>
        <d v="2025-08-26T00:00:00Z"/>
        <d v="2024-10-13T00:00:00Z"/>
        <d v="2025-02-09T00:00:00Z"/>
        <d v="2023-12-21T00:00:00Z"/>
        <d v="2025-07-17T00:00:00Z"/>
        <d v="2025-05-16T00:00:00Z"/>
        <d v="2025-08-12T00:00:00Z"/>
        <d v="2023-11-21T00:00:00Z"/>
        <d v="2025-02-07T00:00:00Z"/>
        <d v="2023-12-27T00:00:00Z"/>
        <d v="2024-01-04T00:00:00Z"/>
        <d v="2023-11-30T00:00:00Z"/>
        <d v="2023-10-23T00:00:00Z"/>
        <d v="2025-06-14T00:00:00Z"/>
        <d v="2025-04-05T00:00:00Z"/>
        <d v="2023-11-26T00:00:00Z"/>
        <d v="2024-02-04T00:00:00Z"/>
        <d v="2025-02-27T00:00:00Z"/>
        <d v="2023-10-24T00:00:00Z"/>
        <d v="2024-08-03T00:00:00Z"/>
        <d v="2025-05-27T00:00:00Z"/>
        <d v="2024-11-06T00:00:00Z"/>
        <d v="2024-04-02T00:00:00Z"/>
        <d v="2023-11-19T00:00:00Z"/>
        <d v="2023-12-23T00:00:00Z"/>
        <d v="2024-03-02T00:00:00Z"/>
        <d v="2024-10-27T00:00:00Z"/>
        <d v="2024-03-09T00:00:00Z"/>
        <d v="2023-12-13T00:00:00Z"/>
        <d v="2023-11-20T00:00:00Z"/>
        <d v="2024-09-04T00:00:00Z"/>
        <d v="2025-06-02T00:00:00Z"/>
        <d v="2024-03-06T00:00:00Z"/>
        <d v="2025-02-14T00:00:00Z"/>
        <d v="2024-01-27T00:00:00Z"/>
        <d v="2025-04-22T00:00:00Z"/>
        <d v="2025-04-18T00:00:00Z"/>
        <d v="2024-03-31T00:00:00Z"/>
        <d v="2023-11-06T00:00:00Z"/>
        <d v="2024-04-19T00:00:00Z"/>
        <d v="2024-03-28T00:00:00Z"/>
        <d v="2024-07-17T00:00:00Z"/>
        <d v="2024-12-26T00:00:00Z"/>
        <d v="2024-08-20T00:00:00Z"/>
        <d v="2024-08-30T00:00:00Z"/>
        <d v="2025-08-13T00:00:00Z"/>
        <d v="2024-05-09T00:00:00Z"/>
        <d v="2024-11-12T00:00:00Z"/>
        <d v="2024-09-12T00:00:00Z"/>
        <d v="2025-05-15T00:00:00Z"/>
        <d v="2024-11-09T00:00:00Z"/>
        <d v="2024-12-16T00:00:00Z"/>
        <d v="2024-10-07T00:00:00Z"/>
        <d v="2024-10-25T00:00:00Z"/>
        <d v="2024-03-14T00:00:00Z"/>
        <d v="2024-10-21T00:00:00Z"/>
        <d v="2024-02-12T00:00:00Z"/>
        <d v="2025-05-01T00:00:00Z"/>
        <d v="2024-08-27T00:00:00Z"/>
        <d v="2024-02-10T00:00:00Z"/>
        <d v="2024-02-22T00:00:00Z"/>
        <d v="2024-04-06T00:00:00Z"/>
        <d v="2024-04-15T00:00:00Z"/>
        <d v="2024-12-03T00:00:00Z"/>
        <d v="2025-01-16T00:00:00Z"/>
        <d v="2024-10-16T00:00:00Z"/>
        <d v="2025-02-13T00:00:00Z"/>
        <d v="2024-08-06T00:00:00Z"/>
        <d v="2025-01-08T00:00:00Z"/>
        <d v="2025-07-21T00:00:00Z"/>
        <d v="2024-06-13T00:00:00Z"/>
        <d v="2024-01-01T00:00:00Z"/>
        <d v="2023-12-18T00:00:00Z"/>
        <d v="2023-11-02T00:00:00Z"/>
        <d v="2024-01-10T00:00:00Z"/>
        <d v="2025-07-19T00:00:00Z"/>
        <d v="2024-12-24T00:00:00Z"/>
        <d v="2025-06-24T00:00:00Z"/>
        <d v="2024-05-17T00:00:00Z"/>
        <d v="2024-11-29T00:00:00Z"/>
        <d v="2025-04-13T00:00:00Z"/>
        <d v="2024-07-01T00:00:00Z"/>
        <d v="2023-12-03T00:00:00Z"/>
        <d v="2025-05-06T00:00:00Z"/>
        <d v="2024-08-22T00:00:00Z"/>
        <d v="2025-01-30T00:00:00Z"/>
        <d v="2025-03-31T00:00:00Z"/>
        <d v="2025-10-11T00:00:00Z"/>
        <d v="2025-03-24T00:00:00Z"/>
        <d v="2024-09-11T00:00:00Z"/>
        <d v="2025-05-09T00:00:00Z"/>
        <d v="2024-06-27T00:00:00Z"/>
        <d v="2023-11-13T00:00:00Z"/>
        <d v="2024-02-19T00:00:00Z"/>
        <d v="2025-09-02T00:00:00Z"/>
        <d v="2023-11-24T00:00:00Z"/>
        <d v="2025-01-26T00:00:00Z"/>
        <d v="2025-06-13T00:00:00Z"/>
        <d v="2024-06-29T00:00:00Z"/>
        <d v="2024-06-08T00:00:00Z"/>
        <d v="2024-07-04T00:00:00Z"/>
        <d v="2025-04-12T00:00:00Z"/>
        <d v="2025-05-17T00:00:00Z"/>
        <d v="2024-02-03T00:00:00Z"/>
        <d v="2024-01-29T00:00:00Z"/>
        <d v="2025-08-01T00:00:00Z"/>
        <d v="2023-12-17T00:00:00Z"/>
        <d v="2025-03-25T00:00:00Z"/>
        <d v="2024-05-02T00:00:00Z"/>
        <d v="2025-03-18T00:00:00Z"/>
        <d v="2024-02-18T00:00:00Z"/>
        <d v="2024-01-16T00:00:00Z"/>
        <d v="2025-10-03T00:00:00Z"/>
        <d v="2025-07-03T00:00:00Z"/>
        <d v="2025-08-08T00:00:00Z"/>
        <d v="2024-08-28T00:00:00Z"/>
        <d v="2025-02-10T00:00:00Z"/>
        <d v="2024-09-13T00:00:00Z"/>
        <d v="2024-01-19T00:00:00Z"/>
        <d v="2024-03-25T00:00:00Z"/>
        <d v="2025-03-12T00:00:00Z"/>
        <d v="2024-08-21T00:00:00Z"/>
        <d v="2023-12-05T00:00:00Z"/>
        <d v="2025-10-06T00:00:00Z"/>
        <d v="2023-11-12T00:00:00Z"/>
        <d v="2025-01-21T00:00:00Z"/>
        <d v="2024-07-11T00:00:00Z"/>
        <d v="2025-08-04T00:00:00Z"/>
        <d v="2025-08-05T00:00:00Z"/>
        <d v="2024-11-23T00:00:00Z"/>
        <d v="2025-02-03T00:00:00Z"/>
        <d v="2024-04-30T00:00:00Z"/>
        <d v="2025-04-20T00:00:00Z"/>
        <d v="2024-05-16T00:00:00Z"/>
        <d v="2025-04-23T00:00:00Z"/>
        <d v="2024-10-06T00:00:00Z"/>
        <d v="2024-12-27T00:00:00Z"/>
        <d v="2024-07-20T00:00:00Z"/>
        <d v="2024-10-10T00:00:00Z"/>
        <d v="2025-01-03T00:00:00Z"/>
        <d v="2024-04-13T00:00:00Z"/>
        <d v="2025-03-08T00:00:00Z"/>
        <d v="2025-04-02T00:00:00Z"/>
        <d v="2023-11-17T00:00:00Z"/>
        <d v="2025-02-08T00:00:00Z"/>
        <d v="2025-09-30T00:00:00Z"/>
        <d v="2025-05-07T00:00:00Z"/>
        <d v="2025-05-22T00:00:00Z"/>
        <d v="2023-12-28T00:00:00Z"/>
        <d v="2024-12-04T00:00:00Z"/>
        <d v="2024-06-28T00:00:00Z"/>
        <d v="2024-05-29T00:00:00Z"/>
        <d v="2024-04-14T00:00:00Z"/>
        <d v="2024-01-26T00:00:00Z"/>
        <d v="2024-09-08T00:00:00Z"/>
        <d v="2024-10-30T00:00:00Z"/>
        <d v="2025-02-02T00:00:00Z"/>
        <d v="2024-10-02T00:00:00Z"/>
        <d v="2024-05-03T00:00:00Z"/>
        <d v="2024-02-21T00:00:00Z"/>
        <d v="2024-04-17T00:00:00Z"/>
        <d v="2024-03-26T00:00:00Z"/>
        <d v="2025-04-14T00:00:00Z"/>
        <d v="2025-08-24T00:00:00Z"/>
        <d v="2025-01-25T00:00:00Z"/>
        <d v="2025-03-14T00:00:00Z"/>
        <d v="2025-03-21T00:00:00Z"/>
        <d v="2025-04-24T00:00:00Z"/>
        <d v="2023-12-12T00:00:00Z"/>
        <d v="2024-07-08T00:00:00Z"/>
        <d v="2023-10-29T00:00:00Z"/>
        <d v="2024-05-20T00:00:00Z"/>
        <d v="2025-04-11T00:00:00Z"/>
        <d v="2025-02-06T00:00:00Z"/>
        <d v="2025-09-26T00:00:00Z"/>
        <d v="2025-05-28T00:00:00Z"/>
        <d v="2025-04-29T00:00:00Z"/>
        <d v="2024-10-01T00:00:00Z"/>
        <d v="2024-09-07T00:00:00Z"/>
        <d v="2025-06-26T00:00:00Z"/>
        <d v="2025-01-24T00:00:00Z"/>
        <d v="2024-06-18T00:00:00Z"/>
        <d v="2025-07-07T00:00:00Z"/>
        <d v="2025-03-04T00:00:00Z"/>
        <d v="2024-05-10T00:00:00Z"/>
        <d v="2024-02-15T00:00:00Z"/>
        <d v="2024-05-12T00:00:00Z"/>
        <d v="2025-03-03T00:00:00Z"/>
        <d v="2025-05-02T00:00:00Z"/>
        <d v="2024-04-18T00:00:00Z"/>
        <d v="2025-06-10T00:00:00Z"/>
        <d v="2024-04-03T00:00:00Z"/>
        <d v="2025-02-16T00:00:00Z"/>
        <d v="2024-03-19T00:00:00Z"/>
        <d v="2023-11-09T00:00:00Z"/>
        <d v="2025-07-29T00:00:00Z"/>
        <d v="2025-06-08T00:00:00Z"/>
        <d v="2024-12-05T00:00:00Z"/>
        <d v="2024-06-25T00:00:00Z"/>
        <d v="2024-04-05T00:00:00Z"/>
        <d v="2025-08-19T00:00:00Z"/>
        <d v="2025-05-14T00:00:00Z"/>
        <d v="2023-12-11T00:00:00Z"/>
        <d v="2024-08-05T00:00:00Z"/>
        <d v="2024-08-08T00:00:00Z"/>
        <d v="2024-12-21T00:00:00Z"/>
        <d v="2024-05-31T00:00:00Z"/>
        <d v="2025-03-06T00:00:00Z"/>
        <d v="2024-05-04T00:00:00Z"/>
        <d v="2024-03-01T00:00:00Z"/>
        <d v="2024-03-16T00:00:00Z"/>
        <d v="2024-08-02T00:00:00Z"/>
        <d v="2024-09-14T00:00:00Z"/>
        <d v="2025-08-31T00:00:00Z"/>
        <d v="2024-01-30T00:00:00Z"/>
        <d v="2024-08-01T00:00:00Z"/>
        <d v="2024-11-26T00:00:00Z"/>
        <d v="2025-01-27T00:00:00Z"/>
        <d v="2025-07-24T00:00:00Z"/>
        <d v="2024-09-25T00:00:00Z"/>
        <d v="2025-09-05T00:00:00Z"/>
        <d v="2023-10-17T00:00:00Z"/>
        <d v="2024-02-23T00:00:00Z"/>
        <d v="2025-02-04T00:00:00Z"/>
        <d v="2025-01-12T00:00:00Z"/>
        <d v="2024-06-24T00:00:00Z"/>
        <d v="2025-07-09T00:00:00Z"/>
        <d v="2024-04-20T00:00:00Z"/>
        <d v="2024-07-15T00:00:00Z"/>
        <d v="2024-07-18T00:00:00Z"/>
        <d v="2024-05-14T00:00:00Z"/>
        <d v="2023-11-01T00:00:00Z"/>
        <d v="2025-03-23T00:00:00Z"/>
        <d v="2024-02-06T00:00:00Z"/>
        <d v="2025-05-10T00:00:00Z"/>
        <d v="2024-12-19T00:00:00Z"/>
        <d v="2024-09-02T00:00:00Z"/>
        <d v="2023-10-22T00:00:00Z"/>
        <d v="2024-12-25T00:00:00Z"/>
        <d v="2023-11-04T00:00:00Z"/>
        <d v="2025-06-30T00:00:00Z"/>
        <d v="2025-05-11T00:00:00Z"/>
        <d v="2024-04-01T00:00:00Z"/>
        <d v="2024-07-25T00:00:00Z"/>
        <d v="2023-12-01T00:00:00Z"/>
        <d v="2025-01-02T00:00:00Z"/>
        <d v="2024-08-25T00:00:00Z"/>
        <d v="2025-08-03T00:00:00Z"/>
        <d v="2023-11-28T00:00:00Z"/>
        <d v="2025-07-20T00:00:00Z"/>
        <d v="2024-03-23T00:00:00Z"/>
        <d v="2024-12-29T00:00:00Z"/>
        <d v="2024-03-17T00:00:00Z"/>
        <d v="2024-06-15T00:00:00Z"/>
        <d v="2024-12-12T00:00:00Z"/>
        <d v="2024-02-29T00:00:00Z"/>
        <d v="2024-01-05T00:00:00Z"/>
        <d v="2024-06-30T00:00:00Z"/>
        <d v="2025-01-07T00:00:00Z"/>
        <d v="2025-06-22T00:00:00Z"/>
        <d v="2025-06-06T00:00:00Z"/>
        <d v="2024-01-14T00:00:00Z"/>
        <d v="2024-08-12T00:00:00Z"/>
        <d v="2024-03-24T00:00:00Z"/>
        <d v="2024-06-06T00:00:00Z"/>
        <d v="2023-10-31T00:00:00Z"/>
        <d v="2025-09-22T00:00:00Z"/>
        <d v="2025-01-01T00:00:00Z"/>
        <d v="2025-09-28T00:00:00Z"/>
        <d v="2025-07-01T00:00:00Z"/>
        <d v="2025-06-11T00:00:00Z"/>
        <d v="2025-10-04T00:00:00Z"/>
        <d v="2024-10-17T00:00:00Z"/>
        <d v="2024-06-09T00:00:00Z"/>
        <d v="2024-11-16T00:00:00Z"/>
        <d v="2025-01-11T00:00:00Z"/>
        <d v="2024-07-23T00:00:00Z"/>
        <d v="2024-03-04T00:00:00Z"/>
        <d v="2025-08-18T00:00:00Z"/>
        <d v="2024-08-07T00:00:00Z"/>
        <d v="2024-05-18T00:00:00Z"/>
        <d v="2025-02-20T00:00:00Z"/>
        <d v="2023-11-07T00:00:00Z"/>
        <d v="2024-05-28T00:00:00Z"/>
        <d v="2024-01-02T00:00:00Z"/>
        <d v="2025-05-13T00:00:00Z"/>
        <d v="2024-03-12T00:00:00Z"/>
        <d v="2024-09-01T00:00:00Z"/>
        <d v="2025-01-18T00:00:00Z"/>
        <d v="2024-08-17T00:00:00Z"/>
        <d v="2024-07-19T00:00:00Z"/>
        <d v="2025-01-28T00:00:00Z"/>
        <d v="2024-09-27T00:00:00Z"/>
        <d v="2024-05-13T00:00:00Z"/>
        <d v="2025-08-29T00:00:00Z"/>
        <d v="2024-07-14T00:00:00Z"/>
        <d v="2024-01-28T00:00:00Z"/>
        <d v="2025-06-23T00:00:00Z"/>
        <d v="2024-03-08T00:00:00Z"/>
        <d v="2024-06-12T00:00:00Z"/>
        <d v="2023-12-29T00:00:00Z"/>
        <d v="2025-10-05T00:00:00Z"/>
        <d v="2025-09-03T00:00:00Z"/>
        <d v="2024-04-26T00:00:00Z"/>
        <d v="2024-10-19T00:00:00Z"/>
        <d v="2024-04-22T00:00:00Z"/>
        <d v="2024-05-11T00:00:00Z"/>
        <d v="2024-08-10T00:00:00Z"/>
        <d v="2025-02-26T00:00:00Z"/>
        <d v="2025-06-17T00:00:00Z"/>
        <d v="2024-09-28T00:00:00Z"/>
        <d v="2024-06-07T00:00:00Z"/>
      </sharedItems>
    </cacheField>
    <cacheField name="Month " numFmtId="165">
      <sharedItems>
        <s v="July"/>
        <s v="December"/>
        <s v="June"/>
        <s v="November"/>
        <s v="January"/>
        <s v="May"/>
        <s v="February"/>
        <s v="August"/>
        <s v="September"/>
        <s v="March"/>
        <s v="April"/>
        <s v="October"/>
      </sharedItems>
    </cacheField>
    <cacheField name="Year" numFmtId="0">
      <sharedItems containsSemiMixedTypes="0" containsString="0" containsNumber="1" containsInteger="1">
        <n v="2024.0"/>
        <n v="2023.0"/>
        <n v="2025.0"/>
      </sharedItems>
    </cacheField>
    <cacheField name="Customer_ID" numFmtId="0">
      <sharedItems>
        <s v="CUST1409"/>
        <s v="CUST1467"/>
        <s v="CUST1056"/>
        <s v="CUST1346"/>
        <s v="CUST1493"/>
        <s v="CUST1116"/>
        <s v="CUST1016"/>
        <s v="CUST1152"/>
        <s v="CUST1187"/>
        <s v="CUST1464"/>
        <s v="CUST1065"/>
        <s v="CUST1320"/>
        <s v="CUST1237"/>
        <s v="CUST1443"/>
        <s v="CUST1348"/>
        <s v="CUST1435"/>
        <s v="CUST1276"/>
        <s v="CUST1079"/>
        <s v="CUST1094"/>
        <s v="CUST1239"/>
        <s v="CUST1144"/>
        <s v="CUST1396"/>
        <s v="CUST1476"/>
        <s v="CUST1368"/>
        <s v="CUST1186"/>
        <s v="CUST1381"/>
        <s v="CUST1213"/>
        <s v="CUST1200"/>
        <s v="CUST1148"/>
        <s v="CUST1028"/>
        <s v="CUST1412"/>
        <s v="CUST1398"/>
        <s v="CUST1453"/>
        <s v="CUST1344"/>
        <s v="CUST1218"/>
        <s v="CUST1086"/>
        <s v="CUST1492"/>
        <s v="CUST1189"/>
        <s v="CUST1431"/>
        <s v="CUST1072"/>
        <s v="CUST1302"/>
        <s v="CUST1335"/>
        <s v="CUST1084"/>
        <s v="CUST1203"/>
        <s v="CUST1470"/>
        <s v="CUST1070"/>
        <s v="CUST1008"/>
        <s v="CUST1420"/>
        <s v="CUST1142"/>
        <s v="CUST1324"/>
        <s v="CUST1095"/>
        <s v="CUST1416"/>
        <s v="CUST1080"/>
        <s v="CUST1404"/>
        <s v="CUST1367"/>
        <s v="CUST1408"/>
        <s v="CUST1126"/>
        <s v="CUST1255"/>
        <s v="CUST1162"/>
        <s v="CUST1269"/>
        <s v="CUST1483"/>
        <s v="CUST1372"/>
        <s v="CUST1423"/>
        <s v="CUST1058"/>
        <s v="CUST1168"/>
        <s v="CUST1037"/>
        <s v="CUST1273"/>
        <s v="CUST1035"/>
        <s v="CUST1019"/>
        <s v="CUST1007"/>
        <s v="CUST1221"/>
        <s v="CUST1115"/>
        <s v="CUST1176"/>
        <s v="CUST1253"/>
        <s v="CUST1378"/>
        <s v="CUST1403"/>
        <s v="CUST1054"/>
        <s v="CUST1303"/>
        <s v="CUST1327"/>
        <s v="CUST1183"/>
        <s v="CUST1143"/>
        <s v="CUST1010"/>
        <s v="CUST1406"/>
        <s v="CUST1298"/>
        <s v="CUST1321"/>
        <s v="CUST1244"/>
        <s v="CUST1287"/>
        <s v="CUST1131"/>
        <s v="CUST1325"/>
        <s v="CUST1369"/>
        <s v="CUST1097"/>
        <s v="CUST1182"/>
        <s v="CUST1029"/>
        <s v="CUST1002"/>
        <s v="CUST1338"/>
        <s v="CUST1041"/>
        <s v="CUST1214"/>
        <s v="CUST1119"/>
        <s v="CUST1087"/>
        <s v="CUST1257"/>
        <s v="CUST1419"/>
        <s v="CUST1067"/>
        <s v="CUST1105"/>
        <s v="CUST1158"/>
        <s v="CUST1231"/>
        <s v="CUST1264"/>
        <s v="CUST1498"/>
        <s v="CUST1277"/>
        <s v="CUST1397"/>
        <s v="CUST1315"/>
        <s v="CUST1343"/>
        <s v="CUST1496"/>
        <s v="CUST1164"/>
        <s v="CUST1329"/>
        <s v="CUST1201"/>
        <s v="CUST1427"/>
        <s v="CUST1349"/>
        <s v="CUST1473"/>
        <s v="CUST1178"/>
        <s v="CUST1337"/>
        <s v="CUST1171"/>
        <s v="CUST1113"/>
        <s v="CUST1399"/>
        <s v="CUST1401"/>
        <s v="CUST1459"/>
        <s v="CUST1294"/>
        <s v="CUST1093"/>
        <s v="CUST1068"/>
        <s v="CUST1022"/>
        <s v="CUST1243"/>
        <s v="CUST1314"/>
        <s v="CUST1405"/>
        <s v="CUST1307"/>
        <s v="CUST1319"/>
        <s v="CUST1394"/>
        <s v="CUST1020"/>
        <s v="CUST1076"/>
        <s v="CUST1073"/>
        <s v="CUST1295"/>
        <s v="CUST1415"/>
        <s v="CUST1108"/>
        <s v="CUST1373"/>
        <s v="CUST1256"/>
        <s v="CUST1175"/>
        <s v="CUST1485"/>
        <s v="CUST1293"/>
        <s v="CUST1377"/>
        <s v="CUST1128"/>
        <s v="CUST1499"/>
        <s v="CUST1066"/>
        <s v="CUST1081"/>
        <s v="CUST1478"/>
        <s v="CUST1462"/>
        <s v="CUST1033"/>
        <s v="CUST1489"/>
        <s v="CUST1428"/>
        <s v="CUST1272"/>
        <s v="CUST1382"/>
        <s v="CUST1091"/>
        <s v="CUST1334"/>
        <s v="CUST1138"/>
        <s v="CUST1424"/>
        <s v="CUST1323"/>
        <s v="CUST1135"/>
        <s v="CUST1448"/>
        <s v="CUST1038"/>
        <s v="CUST1170"/>
        <s v="CUST1472"/>
        <s v="CUST1437"/>
        <s v="CUST1185"/>
        <s v="CUST1184"/>
        <s v="CUST1371"/>
        <s v="CUST1012"/>
        <s v="CUST1442"/>
        <s v="CUST1199"/>
        <s v="CUST1153"/>
        <s v="CUST1266"/>
        <s v="CUST1246"/>
        <s v="CUST1075"/>
        <s v="CUST1099"/>
        <s v="CUST1495"/>
        <s v="CUST1096"/>
        <s v="CUST1069"/>
        <s v="CUST1107"/>
        <s v="CUST1049"/>
        <s v="CUST1275"/>
        <s v="CUST1169"/>
        <s v="CUST1494"/>
        <s v="CUST1216"/>
        <s v="CUST1031"/>
        <s v="CUST1364"/>
        <s v="CUST1463"/>
        <s v="CUST1083"/>
        <s v="CUST1023"/>
        <s v="CUST1449"/>
        <s v="CUST1240"/>
        <s v="CUST1082"/>
        <s v="CUST1044"/>
        <s v="CUST1471"/>
        <s v="CUST1013"/>
        <s v="CUST1136"/>
        <s v="CUST1248"/>
        <s v="CUST1103"/>
        <s v="CUST1333"/>
        <s v="CUST1209"/>
        <s v="CUST1282"/>
        <s v="CUST1141"/>
        <s v="CUST1433"/>
        <s v="CUST1118"/>
        <s v="CUST1219"/>
        <s v="CUST1101"/>
        <s v="CUST1134"/>
        <s v="CUST1312"/>
        <s v="CUST1484"/>
        <s v="CUST1316"/>
        <s v="CUST1326"/>
        <s v="CUST1490"/>
        <s v="CUST1262"/>
        <s v="CUST1260"/>
        <s v="CUST1225"/>
        <s v="CUST1466"/>
        <s v="CUST1263"/>
        <s v="CUST1417"/>
        <s v="CUST1017"/>
        <s v="CUST1224"/>
        <s v="CUST1211"/>
        <s v="CUST1191"/>
        <s v="CUST1198"/>
        <s v="CUST1468"/>
        <s v="CUST1042"/>
        <s v="CUST1481"/>
        <s v="CUST1451"/>
        <s v="CUST1479"/>
        <s v="CUST1220"/>
        <s v="CUST1047"/>
        <s v="CUST1304"/>
        <s v="CUST1088"/>
        <s v="CUST1358"/>
        <s v="CUST1332"/>
        <s v="CUST1297"/>
        <s v="CUST1438"/>
        <s v="CUST1234"/>
        <s v="CUST1322"/>
        <s v="CUST1251"/>
        <s v="CUST1133"/>
        <s v="CUST1085"/>
        <s v="CUST1458"/>
        <s v="CUST1034"/>
        <s v="CUST1222"/>
        <s v="CUST1150"/>
        <s v="CUST1027"/>
        <s v="CUST1014"/>
        <s v="CUST1061"/>
        <s v="CUST1104"/>
        <s v="CUST1241"/>
        <s v="CUST1165"/>
        <s v="CUST1210"/>
        <s v="CUST1102"/>
        <s v="CUST1360"/>
        <s v="CUST1077"/>
        <s v="CUST1370"/>
        <s v="CUST1161"/>
        <s v="CUST1469"/>
        <s v="CUST1120"/>
        <s v="CUST1455"/>
        <s v="CUST1125"/>
        <s v="CUST1208"/>
        <s v="CUST1000"/>
        <s v="CUST1347"/>
        <s v="CUST1089"/>
        <s v="CUST1015"/>
        <s v="CUST1206"/>
        <s v="CUST1296"/>
        <s v="CUST1379"/>
        <s v="CUST1050"/>
        <s v="CUST1413"/>
        <s v="CUST1039"/>
        <s v="CUST1391"/>
        <s v="CUST1043"/>
        <s v="CUST1006"/>
        <s v="CUST1383"/>
        <s v="CUST1145"/>
        <s v="CUST1181"/>
        <s v="CUST1001"/>
        <s v="CUST1114"/>
        <s v="CUST1288"/>
        <s v="CUST1053"/>
        <s v="CUST1159"/>
        <s v="CUST1098"/>
        <s v="CUST1488"/>
        <s v="CUST1345"/>
        <s v="CUST1071"/>
        <s v="CUST1477"/>
        <s v="CUST1422"/>
        <s v="CUST1127"/>
        <s v="CUST1215"/>
        <s v="CUST1229"/>
        <s v="CUST1205"/>
        <s v="CUST1129"/>
        <s v="CUST1265"/>
        <s v="CUST1163"/>
        <s v="CUST1300"/>
        <s v="CUST1366"/>
        <s v="CUST1197"/>
        <s v="CUST1384"/>
        <s v="CUST1166"/>
        <s v="CUST1418"/>
        <s v="CUST1223"/>
        <s v="CUST1156"/>
        <s v="CUST1232"/>
        <s v="CUST1146"/>
        <s v="CUST1011"/>
        <s v="CUST1445"/>
        <s v="CUST1167"/>
        <s v="CUST1212"/>
        <s v="CUST1311"/>
        <s v="CUST1352"/>
        <s v="CUST1365"/>
        <s v="CUST1160"/>
        <s v="CUST1362"/>
        <s v="CUST1233"/>
        <s v="CUST1261"/>
        <s v="CUST1286"/>
        <s v="CUST1100"/>
        <s v="CUST1228"/>
        <s v="CUST1092"/>
        <s v="CUST1032"/>
        <s v="CUST1388"/>
        <s v="CUST1235"/>
        <s v="CUST1204"/>
        <s v="CUST1046"/>
        <s v="CUST1123"/>
        <s v="CUST1157"/>
        <s v="CUST1057"/>
        <s v="CUST1270"/>
        <s v="CUST1278"/>
        <s v="CUST1062"/>
        <s v="CUST1389"/>
        <s v="CUST1188"/>
        <s v="CUST1026"/>
        <s v="CUST1452"/>
        <s v="CUST1149"/>
        <s v="CUST1328"/>
        <s v="CUST1461"/>
        <s v="CUST1284"/>
        <s v="CUST1040"/>
        <s v="CUST1242"/>
        <s v="CUST1147"/>
        <s v="CUST1173"/>
        <s v="CUST1202"/>
        <s v="CUST1339"/>
        <s v="CUST1430"/>
        <s v="CUST1317"/>
        <s v="CUST1425"/>
        <s v="CUST1491"/>
        <s v="CUST1117"/>
        <s v="CUST1353"/>
        <s v="CUST1036"/>
        <s v="CUST1059"/>
        <s v="CUST1411"/>
        <s v="CUST1390"/>
        <s v="CUST1336"/>
        <s v="CUST1410"/>
        <s v="CUST1402"/>
        <s v="CUST1440"/>
        <s v="CUST1376"/>
        <s v="CUST1055"/>
        <s v="CUST1180"/>
        <s v="CUST1354"/>
        <s v="CUST1048"/>
        <s v="CUST1051"/>
        <s v="CUST1486"/>
        <s v="CUST1177"/>
        <s v="CUST1281"/>
        <s v="CUST1357"/>
        <s v="CUST1192"/>
        <s v="CUST1456"/>
        <s v="CUST1124"/>
        <s v="CUST1351"/>
        <s v="CUST1139"/>
        <s v="CUST1285"/>
        <s v="CUST1196"/>
        <s v="CUST1482"/>
        <s v="CUST1151"/>
        <s v="CUST1446"/>
        <s v="CUST1024"/>
        <s v="CUST1380"/>
        <s v="CUST1274"/>
        <s v="CUST1497"/>
        <s v="CUST1341"/>
        <s v="CUST1130"/>
        <s v="CUST1387"/>
        <s v="CUST1385"/>
        <s v="CUST1330"/>
        <s v="CUST1355"/>
        <s v="CUST1342"/>
        <s v="CUST1172"/>
        <s v="CUST1122"/>
        <s v="CUST1271"/>
        <s v="CUST1005"/>
        <s v="CUST1247"/>
        <s v="CUST1350"/>
        <s v="CUST1363"/>
        <s v="CUST1474"/>
        <s v="CUST1292"/>
        <s v="CUST1475"/>
        <s v="CUST1052"/>
        <s v="CUST1110"/>
        <s v="CUST1306"/>
        <s v="CUST1230"/>
        <s v="CUST1190"/>
        <s v="CUST1441"/>
        <s v="CUST1356"/>
        <s v="CUST1283"/>
        <s v="CUST1457"/>
        <s v="CUST1259"/>
        <s v="CUST1407"/>
        <s v="CUST1078"/>
        <s v="CUST1121"/>
        <s v="CUST1279"/>
        <s v="CUST1195"/>
        <s v="CUST1465"/>
        <s v="CUST1392"/>
        <s v="CUST1109"/>
        <s v="CUST1268"/>
        <s v="CUST1193"/>
        <s v="CUST1060"/>
        <s v="CUST1245"/>
        <s v="CUST1305"/>
        <s v="CUST1140"/>
        <s v="CUST1309"/>
        <s v="CUST1154"/>
        <s v="CUST1280"/>
        <s v="CUST1444"/>
        <s v="CUST1249"/>
        <s v="CUST1004"/>
        <s v="CUST1421"/>
        <s v="CUST1194"/>
        <s v="CUST1426"/>
        <s v="CUST1436"/>
        <s v="CUST1155"/>
        <s v="CUST1310"/>
        <s v="CUST1009"/>
        <s v="CUST1301"/>
        <s v="CUST1045"/>
        <s v="CUST1414"/>
        <s v="CUST1375"/>
        <s v="CUST1361"/>
        <s v="CUST1359"/>
        <s v="CUST1179"/>
        <s v="CUST1432"/>
        <s v="CUST1480"/>
        <s v="CUST1340"/>
        <s v="CUST1400"/>
        <s v="CUST1030"/>
        <s v="CUST1313"/>
        <s v="CUST1018"/>
        <s v="CUST1450"/>
        <s v="CUST1003"/>
        <s v="CUST1112"/>
        <s v="CUST1021"/>
        <s v="CUST1439"/>
        <s v="CUST1299"/>
        <s v="CUST1254"/>
        <s v="CUST1064"/>
        <s v="CUST1090"/>
        <s v="CUST1227"/>
        <s v="CUST1447"/>
        <s v="CUST1174"/>
        <s v="CUST1291"/>
        <s v="CUST1258"/>
        <s v="CUST1236"/>
        <s v="CUST1238"/>
        <s v="CUST1226"/>
        <s v="CUST1331"/>
        <s v="CUST1250"/>
        <s v="CUST1106"/>
        <s v="CUST1207"/>
        <s v="CUST1217"/>
        <s v="CUST1318"/>
        <s v="CUST1025"/>
        <s v="CUST1074"/>
        <s v="CUST1308"/>
        <s v="CUST1132"/>
        <s v="CUST1460"/>
        <s v="CUST1393"/>
        <s v="CUST1289"/>
        <s v="CUST1252"/>
        <s v="CUST1137"/>
        <s v="CUST1111"/>
        <s v="CUST1434"/>
        <s v="CUST1454"/>
      </sharedItems>
    </cacheField>
    <cacheField name="Customer_Age" numFmtId="0">
      <sharedItems containsSemiMixedTypes="0" containsString="0" containsNumber="1">
        <n v="55.0"/>
        <n v="63.0"/>
        <n v="49.0"/>
        <n v="58.0"/>
        <n v="28.0"/>
        <n v="18.0"/>
        <n v="24.0"/>
        <n v="41.0"/>
        <n v="60.0"/>
        <n v="41.57684529828109"/>
        <n v="21.0"/>
        <n v="34.0"/>
        <n v="51.0"/>
        <n v="37.0"/>
        <n v="38.0"/>
        <n v="22.0"/>
        <n v="43.0"/>
        <n v="62.0"/>
        <n v="25.0"/>
        <n v="33.0"/>
        <n v="53.0"/>
        <n v="50.0"/>
        <n v="42.0"/>
        <n v="30.0"/>
        <n v="27.0"/>
        <n v="23.0"/>
        <n v="54.0"/>
        <n v="39.0"/>
        <n v="46.0"/>
        <n v="19.0"/>
        <n v="59.0"/>
        <n v="29.0"/>
        <n v="36.0"/>
        <n v="26.0"/>
        <n v="47.0"/>
        <n v="61.0"/>
        <n v="45.0"/>
        <n v="48.0"/>
        <n v="35.0"/>
        <n v="52.0"/>
        <n v="32.0"/>
        <n v="44.0"/>
        <n v="64.0"/>
        <n v="20.0"/>
        <n v="40.0"/>
        <n v="56.0"/>
        <n v="31.0"/>
        <n v="57.0"/>
      </sharedItems>
    </cacheField>
    <cacheField name="Age Range" numFmtId="0">
      <sharedItems>
        <s v="46-55"/>
        <s v="56-65"/>
        <s v="26-35"/>
        <s v="18-25"/>
        <s v="36-45"/>
      </sharedItems>
    </cacheField>
    <cacheField name="Gender" numFmtId="0">
      <sharedItems>
        <s v="Male"/>
        <s v="Female"/>
      </sharedItems>
    </cacheField>
    <cacheField name="Loyalty_Level" numFmtId="0">
      <sharedItems>
        <s v="Gold"/>
        <s v="Platinum"/>
        <s v="Silver"/>
        <s v="Bronze"/>
      </sharedItems>
    </cacheField>
    <cacheField name="City" numFmtId="0">
      <sharedItems>
        <s v="Kathleenport"/>
        <s v="Oneillfurt"/>
        <s v="Deborahberg"/>
        <s v="Port Crystalberg"/>
        <s v="South William"/>
        <s v="North Davidport"/>
        <s v="South Christopher"/>
        <s v="Jaredville"/>
        <s v="Lake Blaketon"/>
        <s v="Grayland"/>
        <s v="Woodmouth"/>
        <s v="South Darrenland"/>
        <s v="Susanstad"/>
        <s v="New Donnabury"/>
        <s v="Shannonview"/>
        <s v="Wesleyhaven"/>
        <s v="Ericshire"/>
        <s v="Nicoleborough"/>
        <s v="New Amyport"/>
        <s v="Zamoraborough"/>
        <s v="North Anthonychester"/>
        <s v="Parkerview"/>
        <s v="Anthonymouth"/>
        <s v="West Mathew"/>
        <s v="East Justin"/>
        <s v="Andrewsland"/>
        <s v="West Markport"/>
        <s v="South Jerry"/>
        <s v="New Brian"/>
        <s v="New David"/>
        <s v="East Andrea"/>
        <s v="Cheyenneborough"/>
        <s v="Lake Carolyn"/>
        <s v="West Victoriaborough"/>
        <s v="Edwardland"/>
        <s v="Austinfurt"/>
        <s v="Port Carol"/>
        <s v="Lake Howardberg"/>
        <s v="South Andrewport"/>
        <s v="Olsonhaven"/>
        <s v="Lake Charlotte"/>
        <s v="West Brendamouth"/>
        <s v="Garyberg"/>
        <s v="Johnsonland"/>
        <s v="Kanebury"/>
        <s v="Port Lisa"/>
        <s v="Maynardton"/>
        <s v="New Benjamin"/>
        <s v="West Brandon"/>
        <s v="South Zacharychester"/>
        <s v="West Bobbyshire"/>
        <s v="Marthaborough"/>
        <s v="New Sean"/>
        <s v="South Angela"/>
        <s v="Kaufmanfurt"/>
        <s v="Port Joshuaville"/>
        <s v="Benjaminton"/>
        <s v="Jasonton"/>
        <s v="Palmerbury"/>
        <s v="Emilytown"/>
        <s v="East Rodney"/>
        <s v="Vincentside"/>
        <s v="New Katherine"/>
        <s v="Snowmouth"/>
        <s v="Robertview"/>
        <s v="Brendastad"/>
        <s v="North Roy"/>
        <s v="Robertberg"/>
        <s v="Gonzalezfort"/>
        <s v="West Pamelafurt"/>
        <s v="Maybury"/>
        <s v="North Curtischester"/>
        <s v="Anabury"/>
        <s v="New Maria"/>
        <s v="Fischerborough"/>
        <s v="Lake Lisaland"/>
        <s v="Christopherland"/>
        <s v="East Johntown"/>
        <s v="Kellybury"/>
        <s v="Port James"/>
        <s v="Dwaynemouth"/>
        <s v="Port Michaelburgh"/>
        <s v="North Michaelfurt"/>
        <s v="New Joshuatown"/>
        <s v="Lake Alice"/>
        <s v="West Julia"/>
        <s v="Millerfort"/>
        <s v="Wigginsville"/>
        <s v="East Matthew"/>
        <s v="West Bruce"/>
        <s v="Lake Thomas"/>
        <s v="Hutchinsonville"/>
        <s v="East Jennifer"/>
        <s v="Kylebury"/>
        <s v="Hudsonfort"/>
        <s v="Mooneyshire"/>
        <s v="Danielstad"/>
        <s v="North Edwardton"/>
        <s v="East Jenna"/>
        <s v="Karenmouth"/>
        <s v="Lake David"/>
        <s v="Brendaburgh"/>
        <s v="Port Victoria"/>
        <s v="South Kevin"/>
        <s v="Grahamstad"/>
        <s v="Grahamfurt"/>
        <s v="Snyderfurt"/>
        <s v="Lake Nicole"/>
        <s v="Port Chad"/>
        <s v="Cartershire"/>
        <s v="North Seanfurt"/>
        <s v="Dominiquefort"/>
        <s v="Tiffanyshire"/>
        <s v="New Logan"/>
        <s v="South Robert"/>
        <s v="New Angiefurt"/>
        <s v="Chambersfurt"/>
        <s v="West Daniel"/>
        <s v="Ryanport"/>
        <s v="Morrisburgh"/>
        <s v="New William"/>
        <s v="New Edward"/>
        <s v="Leahmouth"/>
        <s v="Brandontown"/>
        <s v="Port Richard"/>
        <s v="Port Travisstad"/>
        <s v="West Johnchester"/>
        <s v="Michaelton"/>
        <s v="North Nicholas"/>
        <s v="Anitaland"/>
        <s v="Garciaview"/>
        <s v="West Patriciaview"/>
        <s v="West Mathewside"/>
        <s v="Cannonberg"/>
        <s v="Lake Shaneburgh"/>
        <s v="Rodrigueztown"/>
        <s v="Sandrastad"/>
        <s v="North Michelleport"/>
        <s v="Kramerview"/>
        <s v="Webstermouth"/>
        <s v="Simpsonfort"/>
        <s v="Lake Christopher"/>
        <s v="East Jessicaborough"/>
        <s v="East Dillonview"/>
        <s v="North Daniel"/>
        <s v="Nathanshire"/>
        <s v="East Ellen"/>
        <s v="East Valerieview"/>
        <s v="South Aaronside"/>
        <s v="South David"/>
        <s v="West Sarah"/>
        <s v="Burkefurt"/>
        <s v="Tristanton"/>
        <s v="Lake Elizabethside"/>
        <s v="Hartmouth"/>
        <s v="Welchview"/>
        <s v="Novakstad"/>
        <s v="South Amandahaven"/>
        <s v="Donaldsontown"/>
        <s v="Lake Michael"/>
        <s v="Lake Alexandra"/>
        <s v="Whiteport"/>
        <s v="Gonzalezbury"/>
        <s v="Smithville"/>
        <s v="Brownport"/>
        <s v="New Joseph"/>
        <s v="Tylermouth"/>
        <s v="East Davidmouth"/>
        <s v="North Kellyberg"/>
        <s v="Port Sherryview"/>
        <s v="Port Crystal"/>
        <s v="North Kathryn"/>
        <s v="North Maryfort"/>
        <s v="North Briannamouth"/>
        <s v="New Leahfurt"/>
        <s v="South Gina"/>
        <s v="South Regina"/>
        <s v="Lake Barryfurt"/>
        <s v="South Dustin"/>
        <s v="Bryanmouth"/>
        <s v="Timothyburgh"/>
        <s v="North Cynthiatown"/>
        <s v="North Justin"/>
        <s v="New Amy"/>
        <s v="North Austinport"/>
        <s v="Josephmouth"/>
        <s v="Port Cheryl"/>
        <s v="Morrismouth"/>
        <s v="Johnsonville"/>
        <s v="Lake Johnside"/>
        <s v="Port Anthony"/>
        <s v="Nicholastown"/>
        <s v="Molinabury"/>
        <s v="Port Hannahport"/>
        <s v="Heathfort"/>
        <s v="Leburgh"/>
        <s v="Christianstad"/>
        <s v="Mcdanielfurt"/>
        <s v="New Becky"/>
        <s v="New Jeffrey"/>
        <s v="Lake Timothy"/>
        <s v="West Lauren"/>
        <s v="Johnsonbury"/>
        <s v="Lake Josephport"/>
        <s v="Spencermouth"/>
        <s v="Port Denise"/>
        <s v="Williamsberg"/>
        <s v="New Jenniferburgh"/>
        <s v="Phillipschester   "/>
        <s v="Singletonmouth"/>
        <s v="Parksfort"/>
        <s v="Brianchester"/>
        <s v="West Markton"/>
        <s v="Lake James"/>
        <s v="Cindyton"/>
        <s v="North Nataliemouth"/>
        <s v="New Ana"/>
        <s v="North Jonathon"/>
        <s v="Bethanyton"/>
        <s v="Espinozaberg"/>
        <s v="Sallymouth"/>
        <s v="Kimburgh"/>
        <s v="Brandonville"/>
        <s v="New Anthonyfurt"/>
        <s v="Garzafort"/>
        <s v="Johnsonshire"/>
        <s v="Frostmouth"/>
        <s v="Bergermouth"/>
        <s v="Ryanburgh"/>
        <s v="Kelseybury"/>
        <s v="New Jamesview"/>
        <s v="    lake lisa"/>
        <s v="Lake Roberthaven"/>
        <s v="Port Jenniferton"/>
        <s v="Ashleystad"/>
        <s v="West Johnmouth"/>
        <s v="New Paulstad"/>
        <s v="Lake Brett"/>
        <s v="Amberburgh"/>
        <s v="Lake Mark"/>
        <s v="North Nicole"/>
        <s v="Port Coreyfort"/>
        <s v="West Stephenville"/>
        <s v="West Theodorechester"/>
        <s v="Port Taylorberg"/>
        <s v="West Richard"/>
        <s v="East Crystalton"/>
        <s v="Port Frankmouth"/>
        <s v="Mollyshire"/>
        <s v="Lake Kristamouth"/>
        <s v="Jennifermouth"/>
        <s v="South Jenniferville"/>
        <s v="Dawsonchester"/>
        <s v="Carolview"/>
        <s v="Matthewborough"/>
        <s v="Port Joshuachester"/>
        <s v="Andersonside"/>
        <s v="North Valeriemouth"/>
        <s v="Millston"/>
        <s v="Hessmouth"/>
        <s v="East Audrey"/>
        <s v="lake tylerfort"/>
        <s v="East Yvette"/>
        <s v="West Jameston"/>
        <s v="Kathrynview"/>
        <s v="Donaldton"/>
        <s v="Peggystad"/>
        <s v="New Gabrielleville"/>
        <s v="Lawsonhaven"/>
        <s v="Brownshire"/>
        <s v="West Jeffreyburgh"/>
        <s v="Gregoryview"/>
        <s v="Andrewsfurt"/>
        <s v="Darleneton"/>
        <s v="Dawnstad"/>
        <s v="South Michaelfort"/>
        <s v="Deborahborough"/>
        <s v="Jennifertown"/>
        <s v="Michaelfort"/>
        <s v="New Brianchester"/>
        <s v="Phillipsmouth"/>
        <s v="East Donna"/>
        <s v="North Joseside"/>
        <s v="Floydton"/>
        <s v="Lake Kaylahaven"/>
        <s v="South Davidport"/>
        <s v="North Jonathan"/>
        <s v="South Shaun"/>
        <s v="West Kelseyberg"/>
        <s v="Aliciahaven"/>
        <s v="South Nathan"/>
        <s v="East Josephside"/>
        <s v="Port Lisashire"/>
        <s v="Lake Danielleton"/>
        <s v="Matthewbury"/>
        <s v="West Jamieport"/>
        <s v="North Matthew"/>
        <s v="Lake Melissashire"/>
        <s v="North Theresa"/>
        <s v="North Michael"/>
        <s v="South Ashleyton"/>
        <s v="West Mario"/>
        <s v="East jeremy"/>
        <s v="East Peterbury"/>
        <s v="Tammyton"/>
        <s v="Chungmouth"/>
        <s v="East Krista"/>
        <s v="Mcfarlandmouth"/>
        <s v="New Jasonmouth"/>
        <s v="Lyonsfort"/>
        <s v="Port Edwardmouth"/>
        <s v="Port Saramouth"/>
        <s v="Kellyside"/>
        <s v="New Juliemouth"/>
        <s v="Melvinton"/>
        <s v="Clarkport"/>
        <s v="Lake Saramouth"/>
        <s v="Port Tonyfort"/>
        <s v="North Codyport"/>
        <s v="Lake Brandy"/>
        <s v="Fostermouth"/>
        <s v="Stevensshire"/>
        <s v="South Angelaport"/>
        <s v="New Dianebury"/>
        <s v="Perezbury"/>
        <s v="North Sabrina"/>
        <s v="North Larryfurt"/>
        <s v="Morrisbury"/>
        <s v="Ramosmouth"/>
        <s v="Port Mariastad"/>
        <s v="Stevensonton"/>
        <s v="Joseland"/>
        <s v="Kingfort"/>
        <s v="East Michellemouth"/>
        <s v="New Laura"/>
        <s v="West Markhaven"/>
        <s v="Jessicaport"/>
        <s v="East Julie"/>
        <s v="Patrickshire"/>
        <s v="Williamsonland"/>
        <s v="New Tina"/>
        <s v="Lake Nathanfort"/>
        <s v="Clarkeside"/>
        <s v="Stevensbury"/>
        <s v="Josephchester"/>
        <s v="Richardsport"/>
        <s v="Lake Monique"/>
        <s v="Kellyberg"/>
        <s v="North Katherine"/>
        <s v="Westbury"/>
        <s v="Luisfurt"/>
        <s v="New Kathrynland"/>
        <s v="West Rebecca"/>
        <s v="Deniseberg"/>
        <s v="North Michaelborough"/>
        <s v="South Edwin"/>
        <s v="Justinberg"/>
        <s v="Chambersberg"/>
        <s v="Edwardsfort"/>
        <s v="Guerreroport"/>
        <s v="Dawsonbury"/>
        <s v="New Julia"/>
        <s v="Lake April"/>
        <s v="Butlerberg"/>
        <s v="North Joshualand"/>
        <s v="Nealview"/>
        <s v="Lake Samanthafort"/>
        <s v="South Barbara"/>
        <s v="Wongberg"/>
        <s v="North Samuel"/>
        <s v="Port Travis"/>
        <s v="North Robert"/>
        <s v="West John"/>
        <s v="West Tylerfort"/>
        <s v="Lake Stevenfort"/>
        <s v="West Jorge"/>
        <s v="Rogerschester"/>
        <s v="South Cassandrachester"/>
        <s v="Edwardborough"/>
        <s v="Port William"/>
        <s v="Lake Alyssaburgh"/>
        <s v="   jonesbury "/>
        <s v="New Dawn"/>
        <s v="Lake Brandontown"/>
        <s v="South Jasontown"/>
        <s v="North Johnfurt"/>
        <s v="Amandaborough"/>
        <s v="Kathrynport"/>
        <s v="North Stephanie"/>
        <s v="East Amandamouth"/>
        <s v="Mikehaven"/>
        <s v="Lake Allisonborough"/>
        <s v="Murphytown"/>
        <s v="East Christopherhaven"/>
        <s v="Danielland"/>
        <s v="South Timtown"/>
        <s v="New Dawnton"/>
        <s v="New Nicholasstad"/>
        <s v="Aaronmouth"/>
        <s v="Amandaside"/>
        <s v="Jonesstad"/>
        <s v="North Richard"/>
        <s v="Garciaborough"/>
        <s v="Hubbardborough"/>
        <s v="South Kathrynmouth"/>
        <s v="Ashleymouth"/>
        <s v="North Scottport"/>
        <s v="Lake Danielport"/>
        <s v="Gilltown"/>
        <s v="Taraberg"/>
        <s v="Hartmanside"/>
        <s v="Gutierrezstad"/>
        <s v="Smithland"/>
        <s v="Ryanberg"/>
        <s v="Port Amanda"/>
        <s v="Schmidtchester"/>
        <s v="Rodriguezton"/>
        <s v="West Joseph"/>
        <s v="South Brooke"/>
        <s v="Randychester"/>
        <s v="Owensview"/>
        <s v="Morrisville"/>
        <s v="Jessicaland"/>
        <s v="Garciamouth"/>
        <s v="Nicholasshire"/>
        <s v="East Amy"/>
        <s v="Sarahmouth"/>
        <s v="Aguilarland"/>
        <s v="South Michellebury"/>
        <s v="Estradaside"/>
        <s v="Joelside"/>
        <s v="Melissashire"/>
        <s v="West Bruceburgh"/>
        <s v="North Johnview"/>
        <s v="East Patriciafort"/>
        <s v="Port Richardshire"/>
        <s v="New Jessechester"/>
        <s v="East Michaelton"/>
        <s v="Murphyfurt"/>
        <s v="Phyllisport"/>
        <s v="Robinchester"/>
        <s v="Johntown"/>
        <s v="Bookertown"/>
        <s v="Amybury"/>
        <s v="Brownburgh"/>
        <s v="Lake Meganstad"/>
        <s v="Thomastown"/>
        <s v="Smithburgh"/>
        <s v="West Robinmouth"/>
        <s v="Masseyland"/>
        <s v="Port Kathrynhaven"/>
        <s v="West Cody"/>
        <s v="Pollardton"/>
        <s v="Paulside"/>
        <s v="Avilahaven"/>
        <s v="West Beverlymouth"/>
        <s v="East Richard"/>
        <s v="North Larryport"/>
        <s v="Port Krista"/>
        <s v="North Kathytown"/>
        <s v="New Daniel"/>
        <s v="East Linda"/>
        <s v="South Emily"/>
        <s v="North Christinemouth"/>
        <s v="Monicaview"/>
        <s v="Vasqueztown"/>
        <s v="Longport"/>
        <s v="Sarahland"/>
        <s v="Taylorberg"/>
        <s v="Hughesview"/>
        <s v="Stewartchester"/>
        <s v="North Brookestad"/>
        <s v="Robinborough"/>
        <s v="North Johnbury"/>
        <s v="Rodriguezmouth"/>
        <s v="New Sarah"/>
      </sharedItems>
    </cacheField>
    <cacheField name="State" numFmtId="0">
      <sharedItems>
        <s v="Wyoming"/>
        <s v="Vermont"/>
        <s v="Pennsylvania"/>
        <s v="Tennessee"/>
        <s v="Alabama"/>
        <s v="Rhode Island"/>
        <s v="Missouri"/>
        <s v="Washington"/>
        <s v="Nevada"/>
        <s v="Iowa"/>
        <s v="Montana"/>
        <s v="Texas"/>
        <s v="Idaho"/>
        <s v="Arkansas"/>
        <s v="New York"/>
        <s v="Oklahoma"/>
        <s v="North Dakota"/>
        <s v="Maine"/>
        <s v="Wisconsin"/>
        <s v="New Jersey"/>
        <s v="Michigan"/>
        <s v="New Hampshire"/>
        <s v="Hawaii"/>
        <s v="New Mexico"/>
        <s v="California"/>
        <s v="Mississippi"/>
        <s v="Florida"/>
        <s v="Kentucky"/>
        <s v="Arizona"/>
        <s v="North Carolina"/>
        <s v="Indiana"/>
        <s v="Ohio"/>
        <s v="Kansas"/>
        <s v="Maryland"/>
        <s v="South Dakota"/>
        <s v="West Virginia"/>
        <s v="Georgia"/>
        <s v="Delaware"/>
        <s v="Louisiana"/>
        <s v="Utah"/>
        <s v="Connecticut"/>
        <s v="Alaska"/>
        <s v="South Carolina"/>
        <s v="Massachusetts"/>
        <s v="Colorado"/>
        <s v="Virginia"/>
        <s v="Minnesota"/>
        <s v="Oregon"/>
        <s v="Nebraska"/>
        <s v="Illinois"/>
      </sharedItems>
    </cacheField>
    <cacheField name="Region" numFmtId="0">
      <sharedItems>
        <s v="North"/>
        <s v="West"/>
        <s v="South"/>
        <s v="East"/>
      </sharedItems>
    </cacheField>
    <cacheField name="Product_ID" numFmtId="0">
      <sharedItems>
        <s v="PROD97"/>
        <s v="PROD74"/>
        <s v="PROD49"/>
        <s v="PROD76"/>
        <s v="PROD59"/>
        <s v="PROD15"/>
        <s v="PROD56"/>
        <s v="PROD70"/>
        <s v="PROD99"/>
        <s v="PROD33"/>
        <s v="PROD24"/>
        <s v="PROD39"/>
        <s v="PROD88"/>
        <s v="PROD34"/>
        <s v="PROD36"/>
        <s v="PROD65"/>
        <s v="PROD27"/>
        <s v="PROD60"/>
        <s v="PROD72"/>
        <s v="PROD43"/>
        <s v="PROD69"/>
        <s v="PROD12"/>
        <s v="PROD67"/>
        <s v="PROD5"/>
        <s v="PROD98"/>
        <s v="PROD77"/>
        <s v="PROD13"/>
        <s v="PROD53"/>
        <s v="PROD75"/>
        <s v="PROD79"/>
        <s v="PROD16"/>
        <s v="PROD10"/>
        <s v="PROD94"/>
        <s v="PROD26"/>
        <s v="PROD23"/>
        <s v="PROD29"/>
        <s v="PROD78"/>
        <s v="PROD30"/>
        <s v="PROD44"/>
        <s v="PROD21"/>
        <s v="PROD52"/>
        <s v="PROD89"/>
        <s v="PROD20"/>
        <s v="PROD40"/>
        <s v="PROD47"/>
        <s v="PROD31"/>
        <s v="PROD19"/>
        <s v="PROD93"/>
        <s v="PROD38"/>
        <s v="PROD45"/>
        <s v="PROD83"/>
        <s v="PROD71"/>
        <s v="PROD91"/>
        <s v="PROD17"/>
        <s v="PROD46"/>
        <s v="PROD1"/>
        <s v="PROD86"/>
        <s v="PROD50"/>
        <s v="PROD3"/>
        <s v="PROD54"/>
        <s v="PROD25"/>
        <s v="PROD80"/>
        <s v="PROD22"/>
        <s v="PROD42"/>
        <s v="PROD90"/>
        <s v="PROD85"/>
        <s v="PROD14"/>
        <s v="PROD8"/>
        <s v="PROD35"/>
        <s v="PROD51"/>
        <s v="PROD48"/>
        <s v="PROD57"/>
        <s v="PROD87"/>
        <s v="PROD66"/>
        <s v="PROD82"/>
        <s v="PROD11"/>
        <s v="PROD55"/>
        <s v="PROD28"/>
        <s v="PROD73"/>
        <s v="PROD32"/>
        <s v="PROD92"/>
        <s v="PROD63"/>
        <s v="PROD81"/>
        <s v="PROD4"/>
        <s v="PROD7"/>
        <s v="PROD62"/>
        <s v="PROD61"/>
        <s v="PROD58"/>
        <s v="PROD68"/>
        <s v="PROD41"/>
        <s v="PROD0"/>
        <s v="PROD64"/>
        <s v="PROD37"/>
        <s v="PROD9"/>
        <s v="PROD84"/>
        <s v="PROD2"/>
        <s v="PROD6"/>
        <s v="PROD18"/>
        <s v="PROD95"/>
        <s v="PROD96"/>
      </sharedItems>
    </cacheField>
    <cacheField name="Product_Category" numFmtId="0">
      <sharedItems>
        <s v="Sports"/>
        <s v="Electronics"/>
        <s v="Beauty"/>
        <s v="Home"/>
        <s v="Clothing"/>
      </sharedItems>
    </cacheField>
    <cacheField name="Product_SubCategory" numFmtId="0">
      <sharedItems>
        <s v="Team Sports"/>
        <s v="Audio"/>
        <s v="Fragrance"/>
        <s v="Computer"/>
        <s v="Haircare"/>
        <s v="Appliances"/>
        <s v="Decor"/>
        <s v="Storage"/>
        <s v="Kitchen"/>
        <s v="Outdoor"/>
        <s v="Mobile"/>
        <s v="Accessories"/>
        <s v="Tops"/>
        <s v="Fitness"/>
        <s v="Bottoms"/>
        <s v="Footwear"/>
        <s v="Lighting"/>
        <s v="Grooming"/>
        <s v="Skincare"/>
        <s v="Makeup"/>
        <s v="Equipment"/>
        <s v="Outerwear"/>
        <s v="Furniture"/>
      </sharedItems>
    </cacheField>
    <cacheField name="Brand" numFmtId="0">
      <sharedItems>
        <s v="Khan LLC"/>
        <s v="Bruce-Bowen"/>
        <s v="Sullivan and Sons"/>
        <s v="Larson Ltd"/>
        <s v="Cline-Mccarthy"/>
        <s v="Thomas LLC"/>
        <s v="Hernandez, Kennedy and Porter"/>
        <s v="Duran Group"/>
        <s v="Campbell Ltd"/>
        <s v="Weiss-Watson"/>
        <s v="Cook Ltd"/>
        <s v="Cummings and Sons"/>
        <s v="Olsen-Daniels"/>
        <s v="Lucero LLC"/>
        <s v="Smith-Mills"/>
        <s v="Montgomery, Benton and Miller"/>
        <s v="Khan, Jones and Paul"/>
        <s v="Gibson, Green and Lopez"/>
        <s v="Davis PLC"/>
        <s v="Robinson Inc"/>
        <s v="Fitzpatrick Ltd"/>
        <s v="Rice LLC"/>
        <s v="Flores-Davis"/>
        <s v="Baldwin, Garza and Gonzalez"/>
        <s v="Flores-King"/>
        <s v="White, Reeves and Woods"/>
        <s v="Dawson-Perkins"/>
        <s v="Hamilton, Woods and Walker"/>
        <s v="Poole PLC"/>
        <s v="Ramirez-Hanson"/>
        <s v="Erickson-Green"/>
        <s v="Hamilton Group"/>
        <s v="Hoffman-Williams"/>
        <s v="Reed-Schmidt"/>
        <s v="Moon, Mora and Santos"/>
        <s v="Hoffman Group"/>
        <s v="Hernandez Inc"/>
        <s v="Stevens, Fernandez and Martin"/>
        <s v="Cox Inc"/>
        <s v="Gardner-Montes"/>
        <s v="Harris Inc"/>
        <s v="Taylor-Elliott"/>
        <s v="Soto-Ellis"/>
        <s v="Taylor-Hart"/>
        <s v="Cook Inc"/>
        <s v="Nolan-Snow"/>
        <s v="May-Reese"/>
        <s v="Martin LLC"/>
        <s v="Sims-Smith"/>
        <s v="Bridges, Banks and Cummings"/>
        <s v="Butler Group"/>
        <s v="Hopkins Ltd"/>
        <s v="Smith-Charles"/>
        <s v="Ford, Murphy and Wilson"/>
        <s v="Kelly, Smith and Perez"/>
        <s v="Terry-Moore"/>
        <s v="Taylor, Dodson and Johnston"/>
        <s v="Smith-King"/>
        <s v="Pineda Ltd"/>
        <s v="Thompson-French"/>
        <s v="Brown and Sons"/>
        <s v="Allison Ltd"/>
        <s v="Flores, Pineda and Rodriguez"/>
        <s v="Holmes LLC"/>
        <s v="Sharp, Taylor and Rodriguez"/>
        <s v="Richardson-Carrillo"/>
        <s v="Luna, Anderson and Bowman"/>
        <s v="Perez-Johnston"/>
        <s v="Jones LLC"/>
        <s v="Bautista, Green and Hale"/>
        <s v="Byrd, Stewart and Valdez"/>
        <s v="Atkinson, Camacho and Oliver"/>
        <s v="Aguilar, Horton and Lewis"/>
        <s v="Torres, Spencer and Potter"/>
        <s v="Reese-Watson"/>
        <s v="Gibson, Hobbs and Weaver"/>
        <s v="Hatfield, Baird and Torres"/>
        <s v="Burns-Hansen"/>
        <s v="French Ltd"/>
        <s v="Griffin Ltd"/>
        <s v="Green, Powell and Palmer"/>
        <s v="Anderson-Riley"/>
        <s v="Robinson-Brown"/>
        <s v="Gonzales-Davis"/>
        <s v="Harrell LLC"/>
        <s v="Murray, Gould and Ware"/>
        <s v="Lopez LLC"/>
        <s v="Shepherd-Gould"/>
        <s v="Wolfe, Ross and Hester"/>
        <s v="Carroll, Long and Mendoza"/>
        <s v="Hunt Inc"/>
        <s v="Zhang Inc"/>
        <s v="Hogan-Lee"/>
        <s v="Hill PLC"/>
        <s v="Collins-Stephenson"/>
        <s v="Sims Inc"/>
        <s v="Davidson PLC"/>
        <s v="Guerra-Hendrix"/>
        <s v="Wilson Group"/>
        <s v="Phillips and Sons"/>
      </sharedItems>
    </cacheField>
    <cacheField name="Store_ID" numFmtId="0">
      <sharedItems>
        <s v="STORE3"/>
        <s v="STORE17"/>
        <s v="STORE8"/>
        <s v="STORE5"/>
        <s v="STORE7"/>
        <s v="STORE4"/>
        <s v="STORE0"/>
        <s v="STORE14"/>
        <s v="STORE1"/>
        <s v="STORE16"/>
        <s v="STORE15"/>
        <s v="STORE9"/>
        <s v="STORE19"/>
        <s v="STORE13"/>
        <s v="STORE18"/>
        <s v="STORE10"/>
        <s v="STORE6"/>
        <s v="STORE2"/>
        <s v="STORE12"/>
        <s v="STORE11"/>
      </sharedItems>
    </cacheField>
    <cacheField name="Store_Name" numFmtId="0">
      <sharedItems>
        <s v="Johnson-Wright"/>
        <s v="Holloway Ltd"/>
        <s v="Bean, Jones and Park"/>
        <s v="Gray Ltd"/>
        <s v="Martinez-Mullins"/>
        <s v="Alexander Group"/>
        <s v="Rivera-Warner"/>
        <s v="Mcdonald Inc"/>
        <s v="Martinez, Adkins and Johnson"/>
        <s v="Frederick-Wright"/>
        <s v="Shelton PLC"/>
        <s v="Moore, Padilla and Butler"/>
        <s v="Mann-Austin"/>
        <s v="Gardner, Humphrey and Contreras"/>
        <s v="Guerrero-Schmitt"/>
        <s v="Hill, Wagner and Ballard"/>
        <s v="Benson-Elliott"/>
        <s v="Black-Horn"/>
        <s v="Thomas, Bridges and Harris"/>
        <s v="Aguirre-Keller"/>
      </sharedItems>
    </cacheField>
    <cacheField name="Store_Type" numFmtId="0">
      <sharedItems>
        <s v="Outlet"/>
        <s v="Flagship"/>
        <s v="Online"/>
      </sharedItems>
    </cacheField>
    <cacheField name="Quantity" numFmtId="0">
      <sharedItems containsSemiMixedTypes="0" containsString="0" containsNumber="1">
        <n v="1.0"/>
        <n v="3.0"/>
        <n v="4.0"/>
        <n v="2.0"/>
        <n v="3.0000000000000004"/>
        <n v="2.9999999999999996"/>
      </sharedItems>
    </cacheField>
    <cacheField name="Unit_Price" numFmtId="166">
      <sharedItems containsSemiMixedTypes="0" containsString="0" containsNumber="1">
        <n v="218.04"/>
        <n v="104.47"/>
        <n v="914.05"/>
        <n v="921.51"/>
        <n v="745.3"/>
        <n v="147.01"/>
        <n v="785.31"/>
        <n v="342.39"/>
        <n v="448.25"/>
        <n v="873.17"/>
        <n v="278.63"/>
        <n v="286.92"/>
        <n v="644.58"/>
        <n v="316.9"/>
        <n v="403.47"/>
        <n v="871.34"/>
        <n v="451.98"/>
        <n v="502.69"/>
        <n v="559.23"/>
        <n v="464.18"/>
        <n v="986.04"/>
        <n v="589.56"/>
        <n v="979.42"/>
        <n v="719.28"/>
        <n v="77.6"/>
        <n v="852.71"/>
        <n v="156.16"/>
        <n v="815.49"/>
        <n v="74.21"/>
        <n v="451.67"/>
        <n v="429.38"/>
        <n v="148.96"/>
        <n v="313.83"/>
        <n v="717.31"/>
        <n v="873.22"/>
        <n v="109.36"/>
        <n v="559.52"/>
        <n v="121.76"/>
        <n v="735.32"/>
        <n v="600.73"/>
        <n v="873.86"/>
        <n v="342.47"/>
        <n v="915.15"/>
        <n v="863.11"/>
        <n v="209.32"/>
        <n v="288.6"/>
        <n v="418.69"/>
        <n v="135.78"/>
        <n v="517.13"/>
        <n v="384.66"/>
        <n v="83.7"/>
        <n v="76.57"/>
        <n v="162.02110000000002"/>
        <n v="900.35"/>
        <n v="428.09"/>
        <n v="559.71"/>
        <n v="833.7"/>
        <n v="680.16"/>
        <n v="733.42"/>
        <n v="996.33"/>
        <n v="198.83"/>
        <n v="374.92"/>
        <n v="468.94"/>
        <n v="121.37"/>
        <n v="480.06"/>
        <n v="856.57"/>
        <n v="814.25"/>
        <n v="989.17"/>
        <n v="62.48"/>
        <n v="561.24"/>
        <n v="92.24"/>
        <n v="668.3"/>
        <n v="553.82"/>
        <n v="556.43"/>
        <n v="184.98"/>
        <n v="700.18"/>
        <n v="686.31"/>
        <n v="687.82"/>
        <n v="900.55"/>
        <n v="341.17"/>
        <n v="442.27"/>
        <n v="363.73"/>
        <n v="601.33"/>
        <n v="34.39"/>
        <n v="773.57"/>
        <n v="127.1"/>
        <n v="899.58"/>
        <n v="964.39"/>
        <n v="217.83"/>
        <n v="187.71"/>
        <n v="350.12"/>
        <n v="102.19"/>
        <n v="696.53"/>
        <n v="327.52"/>
        <n v="569.36"/>
        <n v="68.29"/>
        <n v="842.9"/>
        <n v="751.94"/>
        <n v="476.28"/>
        <n v="541.99"/>
        <n v="401.5"/>
        <n v="359.56"/>
        <n v="471.88"/>
        <n v="925.19"/>
        <n v="879.63"/>
        <n v="418.23"/>
        <n v="551.72"/>
        <n v="525.61"/>
        <n v="815.3"/>
        <n v="376.46"/>
        <n v="239.83"/>
        <n v="845.71"/>
        <n v="948.69"/>
        <n v="281.97"/>
        <n v="731.01"/>
        <n v="930.85"/>
        <n v="770.77"/>
        <n v="479.63"/>
        <n v="165.0"/>
        <n v="151.51"/>
        <n v="872.93"/>
        <n v="432.4"/>
        <n v="197.76"/>
        <n v="334.6"/>
        <n v="44.35"/>
        <n v="846.31"/>
        <n v="996.48"/>
        <n v="949.19"/>
        <n v="724.97"/>
        <n v="783.25"/>
        <n v="942.38"/>
        <n v="298.35"/>
        <n v="950.04"/>
        <n v="267.19"/>
        <n v="72.63"/>
        <n v="576.52"/>
        <n v="849.36"/>
        <n v="245.85"/>
        <n v="237.68"/>
        <n v="715.85"/>
        <n v="478.85"/>
        <n v="503.95"/>
        <n v="975.48"/>
        <n v="450.12"/>
        <n v="237.24"/>
        <n v="536.84"/>
        <n v="584.41"/>
        <n v="653.87"/>
        <n v="652.03"/>
        <n v="513.36"/>
        <n v="355.64"/>
        <n v="535.4"/>
        <n v="108.74"/>
        <n v="591.98"/>
        <n v="345.06"/>
        <n v="986.41"/>
        <n v="921.52"/>
        <n v="83.1"/>
        <n v="60.98"/>
        <n v="122.23"/>
        <n v="623.38"/>
        <n v="479.58"/>
        <n v="369.32"/>
        <n v="488.31"/>
        <n v="164.04"/>
        <n v="707.95"/>
        <n v="714.47"/>
        <n v="422.09"/>
        <n v="998.19"/>
        <n v="343.42"/>
        <n v="152.17"/>
        <n v="325.08"/>
        <n v="827.92"/>
        <n v="593.47"/>
        <n v="756.28"/>
        <n v="707.65"/>
        <n v="857.35"/>
        <n v="79.0"/>
        <n v="638.91"/>
        <n v="522.17"/>
        <n v="954.29"/>
        <n v="53.92"/>
        <n v="741.88"/>
        <n v="547.09"/>
        <n v="789.35"/>
        <n v="476.78"/>
        <n v="504.26"/>
        <n v="549.33"/>
        <n v="620.22"/>
        <n v="580.76"/>
        <n v="444.55"/>
        <n v="804.9"/>
        <n v="361.65"/>
        <n v="271.76"/>
        <n v="958.15"/>
        <n v="889.19"/>
        <n v="689.67"/>
        <n v="541.24"/>
        <n v="454.71"/>
        <n v="397.63"/>
        <n v="748.56"/>
        <n v="885.72"/>
        <n v="408.07"/>
        <n v="597.07"/>
        <n v="723.47"/>
        <n v="479.93"/>
        <n v="362.81"/>
        <n v="127.11"/>
        <n v="931.26"/>
        <n v="620.81"/>
        <n v="823.26"/>
        <n v="681.01"/>
        <n v="119.83"/>
        <n v="575.66"/>
        <n v="775.84"/>
        <n v="318.43"/>
        <n v="141.6"/>
        <n v="332.82"/>
        <n v="640.97"/>
        <n v="75.37"/>
        <n v="434.55"/>
        <n v="652.28"/>
        <n v="207.8"/>
        <n v="385.5"/>
        <n v="548.19"/>
        <n v="927.6"/>
        <n v="585.04"/>
        <n v="999.89"/>
        <n v="848.98"/>
        <n v="769.56"/>
        <n v="449.88"/>
        <n v="383.74"/>
        <n v="794.97"/>
        <n v="989.63"/>
        <n v="447.16"/>
        <n v="946.9"/>
        <n v="469.68"/>
        <n v="320.64"/>
        <n v="594.44"/>
        <n v="91.7"/>
        <n v="741.33"/>
        <n v="922.78"/>
        <n v="394.35"/>
        <n v="703.95"/>
        <n v="452.67"/>
        <n v="377.3"/>
        <n v="130.48"/>
        <n v="809.45"/>
        <n v="499.12"/>
        <n v="894.58"/>
        <n v="578.39"/>
        <n v="982.45"/>
        <n v="549.52"/>
        <n v="239.92"/>
        <n v="878.05"/>
        <n v="546.96"/>
        <n v="71.77"/>
        <n v="679.86"/>
        <n v="222.94"/>
        <n v="355.3"/>
        <n v="611.3"/>
        <n v="849.21"/>
        <n v="553.12"/>
        <n v="903.08"/>
        <n v="640.23"/>
        <n v="518.0"/>
        <n v="779.25"/>
        <n v="467.75"/>
        <n v="111.79"/>
        <n v="747.01"/>
        <n v="461.83"/>
        <n v="105.15"/>
        <n v="610.24"/>
        <n v="872.12"/>
        <n v="406.79"/>
        <n v="606.01"/>
        <n v="322.58"/>
        <n v="463.17"/>
        <n v="285.82"/>
        <n v="995.38"/>
        <n v="329.31"/>
        <n v="64.2"/>
        <n v="697.13"/>
        <n v="134.3"/>
        <n v="520.93"/>
        <n v="807.95"/>
        <n v="766.03"/>
        <n v="545.1"/>
        <n v="203.61"/>
        <n v="493.8"/>
        <n v="640.55"/>
        <n v="702.53"/>
        <n v="139.94"/>
        <n v="230.85"/>
        <n v="626.35"/>
        <n v="108.55"/>
        <n v="353.67"/>
        <n v="61.98"/>
        <n v="873.1"/>
        <n v="889.47"/>
        <n v="803.76"/>
        <n v="865.14"/>
        <n v="916.49"/>
        <n v="781.39"/>
        <n v="619.74"/>
        <n v="837.76"/>
        <n v="135.94"/>
        <n v="396.53"/>
        <n v="722.45"/>
        <n v="138.41"/>
        <n v="741.51"/>
        <n v="588.9"/>
        <n v="88.92"/>
        <n v="299.13"/>
        <n v="548.3"/>
        <n v="977.55"/>
        <n v="459.42"/>
        <n v="123.19"/>
        <n v="222.95"/>
        <n v="601.93"/>
        <n v="564.1"/>
        <n v="516.62"/>
        <n v="934.75"/>
        <n v="548.44"/>
        <n v="361.11"/>
        <n v="610.37"/>
        <n v="272.2"/>
        <n v="573.1"/>
        <n v="24.72"/>
        <n v="268.89"/>
        <n v="78.5"/>
        <n v="399.42"/>
        <n v="455.82"/>
        <n v="613.23"/>
        <n v="971.9"/>
        <n v="884.92"/>
        <n v="125.0"/>
        <n v="188.25"/>
        <n v="344.12"/>
        <n v="997.95"/>
        <n v="121.64"/>
        <n v="692.72"/>
        <n v="794.59"/>
        <n v="907.95"/>
        <n v="660.81"/>
        <n v="564.94"/>
        <n v="280.37"/>
        <n v="85.23"/>
        <n v="563.3"/>
        <n v="827.81"/>
        <n v="877.71"/>
        <n v="488.56"/>
        <n v="175.91"/>
        <n v="289.66"/>
        <n v="899.27"/>
        <n v="691.38"/>
        <n v="158.72"/>
        <n v="537.15"/>
        <n v="771.7"/>
        <n v="677.25"/>
        <n v="645.48"/>
        <n v="934.0"/>
        <n v="669.53"/>
        <n v="213.69"/>
        <n v="99.1"/>
        <n v="628.98"/>
        <n v="944.64"/>
        <n v="121.7"/>
        <n v="269.49"/>
        <n v="678.2"/>
        <n v="752.45"/>
        <n v="209.66"/>
        <n v="739.95"/>
        <n v="496.19"/>
        <n v="306.36"/>
        <n v="693.16"/>
        <n v="995.52"/>
        <n v="241.32"/>
        <n v="636.03"/>
        <n v="603.31"/>
        <n v="437.96"/>
        <n v="56.91"/>
        <n v="141.79"/>
        <n v="355.14"/>
        <n v="960.38"/>
        <n v="847.21"/>
        <n v="773.81"/>
        <n v="664.71"/>
        <n v="482.06"/>
        <n v="995.55"/>
        <n v="153.84"/>
        <n v="362.11"/>
        <n v="112.26"/>
        <n v="962.81"/>
        <n v="276.23"/>
        <n v="991.37"/>
        <n v="977.47"/>
        <n v="308.7"/>
        <n v="733.87"/>
        <n v="22.47"/>
        <n v="651.36"/>
        <n v="753.39"/>
        <n v="849.17"/>
        <n v="585.45"/>
        <n v="745.15"/>
        <n v="848.69"/>
        <n v="247.67"/>
        <n v="220.51"/>
        <n v="370.63"/>
        <n v="349.84"/>
        <n v="770.87"/>
        <n v="507.33"/>
        <n v="87.78"/>
        <n v="772.24"/>
        <n v="108.27"/>
        <n v="839.24"/>
        <n v="466.27"/>
        <n v="969.83"/>
        <n v="782.11"/>
        <n v="74.63"/>
        <n v="522.78"/>
        <n v="206.45"/>
        <n v="815.53"/>
        <n v="823.61"/>
        <n v="209.96"/>
        <n v="897.93"/>
        <n v="925.95"/>
        <n v="573.09"/>
        <n v="149.83"/>
        <n v="287.71"/>
        <n v="849.8"/>
        <n v="482.58"/>
        <n v="64.7"/>
        <n v="589.83"/>
        <n v="758.49"/>
        <n v="747.56"/>
        <n v="551.22"/>
        <n v="527.06"/>
        <n v="875.41"/>
        <n v="226.43"/>
        <n v="285.39"/>
        <n v="298.01"/>
        <n v="753.49"/>
        <n v="130.39"/>
        <n v="164.02"/>
        <n v="527.51"/>
        <n v="628.18"/>
        <n v="862.31"/>
        <n v="541.39"/>
        <n v="761.8"/>
        <n v="829.36"/>
        <n v="425.06"/>
        <n v="911.14"/>
        <n v="811.96"/>
        <n v="780.05"/>
        <n v="315.95"/>
        <n v="810.17"/>
        <n v="505.01"/>
        <n v="736.75"/>
        <n v="700.31"/>
        <n v="202.46"/>
        <n v="291.84"/>
        <n v="261.48"/>
        <n v="850.83"/>
        <n v="83.83"/>
        <n v="649.95"/>
        <n v="934.96"/>
        <n v="880.89"/>
        <n v="610.6"/>
        <n v="514.19"/>
        <n v="546.2"/>
        <n v="416.01"/>
        <n v="30.94"/>
        <n v="666.39"/>
        <n v="145.26"/>
        <n v="940.77"/>
        <n v="708.88"/>
        <n v="790.73"/>
        <n v="635.13"/>
        <n v="744.88"/>
        <n v="205.34"/>
        <n v="756.8"/>
        <n v="771.73"/>
        <n v="440.19"/>
        <n v="409.0"/>
        <n v="134.58"/>
        <n v="284.44"/>
        <n v="922.69"/>
        <n v="992.55"/>
        <n v="170.43"/>
        <n v="480.51"/>
        <n v="955.66"/>
        <n v="488.02"/>
        <n v="917.17"/>
        <n v="406.46"/>
        <n v="264.39"/>
        <n v="414.97"/>
        <n v="583.51"/>
        <n v="659.27"/>
        <n v="106.66"/>
        <n v="168.55"/>
        <n v="230.53"/>
        <n v="355.41"/>
        <n v="843.44"/>
        <n v="301.6"/>
        <n v="21.59"/>
        <n v="284.24"/>
        <n v="191.6"/>
        <n v="616.97"/>
        <n v="125.68"/>
        <n v="307.48"/>
        <n v="505.23"/>
        <n v="853.12"/>
        <n v="191.65"/>
        <n v="169.69"/>
        <n v="145.43"/>
        <n v="828.35"/>
        <n v="268.76"/>
        <n v="370.09"/>
        <n v="679.22"/>
        <n v="780.69"/>
        <n v="42.97"/>
        <n v="854.37"/>
        <n v="409.52"/>
        <n v="407.46"/>
        <n v="728.84"/>
        <n v="467.24"/>
        <n v="57.94"/>
        <n v="540.1"/>
        <n v="816.28"/>
        <n v="727.49"/>
        <n v="817.92"/>
        <n v="358.45"/>
        <n v="972.06"/>
        <n v="791.36"/>
        <n v="839.65"/>
        <n v="245.52"/>
        <n v="787.91"/>
        <n v="709.17"/>
        <n v="533.92"/>
        <n v="878.84"/>
        <n v="442.36"/>
        <n v="763.34"/>
        <n v="178.22"/>
        <n v="90.32"/>
        <n v="370.93"/>
        <n v="352.43"/>
        <n v="562.97"/>
        <n v="522.85"/>
        <n v="714.89"/>
        <n v="137.77"/>
        <n v="862.18"/>
        <n v="833.64"/>
        <n v="543.22"/>
        <n v="691.02"/>
        <n v="338.73"/>
        <n v="366.08"/>
        <n v="539.48"/>
        <n v="499.59"/>
        <n v="330.04"/>
        <n v="813.01"/>
        <n v="204.8"/>
        <n v="728.32"/>
        <n v="836.4"/>
        <n v="780.16"/>
        <n v="354.12"/>
        <n v="282.48"/>
        <n v="740.68"/>
        <n v="600.58"/>
        <n v="345.58"/>
        <n v="974.52"/>
        <n v="282.33"/>
        <n v="158.46"/>
        <n v="778.56"/>
        <n v="280.16"/>
        <n v="649.55"/>
        <n v="994.32"/>
        <n v="64.94"/>
        <n v="507.66"/>
        <n v="968.27"/>
        <n v="510.33"/>
        <n v="156.73"/>
        <n v="53.83"/>
        <n v="34.71"/>
        <n v="829.15"/>
        <n v="481.86"/>
        <n v="915.17"/>
        <n v="250.95"/>
        <n v="882.84"/>
        <n v="573.37"/>
        <n v="622.72"/>
        <n v="259.74"/>
        <n v="951.09"/>
        <n v="71.71"/>
        <n v="894.93"/>
        <n v="870.18"/>
        <n v="552.72"/>
        <n v="700.43"/>
        <n v="823.03"/>
        <n v="117.37"/>
        <n v="165.37"/>
        <n v="483.06"/>
        <n v="262.05"/>
        <n v="970.89"/>
        <n v="61.11"/>
        <n v="827.88"/>
        <n v="926.85"/>
        <n v="874.59"/>
        <n v="479.11"/>
        <n v="182.91"/>
        <n v="745.51"/>
        <n v="920.61"/>
        <n v="659.03"/>
        <n v="312.91"/>
        <n v="705.64"/>
        <n v="386.41"/>
        <n v="265.89"/>
        <n v="703.16"/>
        <n v="394.5"/>
        <n v="411.25"/>
        <n v="395.45"/>
        <n v="678.98"/>
        <n v="757.71"/>
        <n v="647.86"/>
        <n v="179.64"/>
        <n v="392.65"/>
        <n v="969.55"/>
        <n v="322.94"/>
        <n v="92.83"/>
        <n v="432.29"/>
        <n v="925.78"/>
        <n v="151.47"/>
        <n v="343.05"/>
        <n v="373.06"/>
        <n v="124.98"/>
        <n v="221.49"/>
        <n v="563.32"/>
        <n v="362.93"/>
        <n v="369.22"/>
        <n v="950.83"/>
        <n v="338.79"/>
        <n v="853.32"/>
        <n v="89.78"/>
        <n v="172.04"/>
        <n v="389.2"/>
        <n v="865.96"/>
        <n v="79.95"/>
        <n v="566.5"/>
        <n v="347.95"/>
        <n v="250.83"/>
        <n v="888.05"/>
        <n v="673.02"/>
        <n v="492.62"/>
        <n v="986.93"/>
        <n v="411.68"/>
        <n v="637.56"/>
        <n v="706.87"/>
        <n v="884.48"/>
        <n v="718.23"/>
        <n v="107.44"/>
        <n v="608.97"/>
        <n v="260.46"/>
        <n v="747.03"/>
        <n v="700.88"/>
        <n v="20.09"/>
        <n v="917.64"/>
        <n v="242.08"/>
        <n v="536.68"/>
        <n v="145.18"/>
        <n v="132.77"/>
        <n v="682.11"/>
        <n v="502.95"/>
        <n v="472.08"/>
        <n v="218.11"/>
        <n v="845.58"/>
        <n v="111.28"/>
        <n v="37.21"/>
        <n v="331.73"/>
        <n v="306.71"/>
        <n v="484.92"/>
        <n v="42.04"/>
        <n v="599.48"/>
        <n v="401.42"/>
        <n v="442.54"/>
        <n v="451.41"/>
        <n v="547.21"/>
        <n v="979.28"/>
        <n v="263.59"/>
        <n v="692.75"/>
        <n v="142.83"/>
        <n v="419.25"/>
        <n v="800.84"/>
        <n v="301.24"/>
        <n v="701.49"/>
        <n v="413.48"/>
        <n v="167.83"/>
        <n v="669.12"/>
        <n v="346.77"/>
        <n v="648.33"/>
        <n v="254.94"/>
        <n v="445.5"/>
        <n v="900.94"/>
        <n v="262.69"/>
        <n v="212.72"/>
        <n v="757.9"/>
        <n v="846.04"/>
        <n v="179.7"/>
        <n v="681.08"/>
        <n v="723.44"/>
        <n v="471.89"/>
        <n v="613.18"/>
        <n v="651.31"/>
        <n v="635.14"/>
        <n v="912.61"/>
        <n v="79.77"/>
        <n v="603.52"/>
        <n v="453.12"/>
        <n v="974.35"/>
        <n v="52.35"/>
        <n v="681.58"/>
        <n v="71.23"/>
        <n v="31.36"/>
        <n v="555.55"/>
        <n v="805.99"/>
        <n v="506.55"/>
        <n v="28.69"/>
        <n v="106.07"/>
        <n v="289.77"/>
        <n v="354.26"/>
        <n v="522.72"/>
        <n v="966.02"/>
        <n v="498.61"/>
        <n v="758.27"/>
        <n v="371.03"/>
        <n v="230.32"/>
        <n v="985.43"/>
        <n v="492.5"/>
        <n v="618.83"/>
        <n v="81.16"/>
        <n v="431.69"/>
        <n v="438.65"/>
        <n v="339.41"/>
        <n v="848.47"/>
        <n v="664.87"/>
        <n v="412.11"/>
        <n v="126.09"/>
        <n v="602.39"/>
        <n v="447.69"/>
        <n v="35.16"/>
        <n v="838.59"/>
        <n v="867.94"/>
        <n v="623.88"/>
        <n v="567.95"/>
        <n v="671.69"/>
        <n v="257.96"/>
        <n v="281.48"/>
        <n v="202.13"/>
        <n v="370.66"/>
        <n v="731.53"/>
        <n v="468.25"/>
        <n v="928.72"/>
        <n v="217.22"/>
        <n v="387.99"/>
        <n v="186.24"/>
        <n v="609.06"/>
        <n v="827.91"/>
        <n v="303.79"/>
        <n v="365.91"/>
        <n v="852.72"/>
        <n v="768.25"/>
        <n v="318.62"/>
        <n v="402.11"/>
        <n v="269.94"/>
        <n v="909.25"/>
        <n v="229.81"/>
        <n v="413.74"/>
        <n v="79.75"/>
        <n v="95.06"/>
        <n v="107.08"/>
        <n v="873.18"/>
        <n v="914.75"/>
        <n v="457.33"/>
        <n v="761.88"/>
        <n v="122.87"/>
        <n v="753.0"/>
        <n v="788.05"/>
        <n v="807.1"/>
        <n v="443.09"/>
        <n v="512.16"/>
        <n v="602.55"/>
        <n v="846.19"/>
        <n v="506.73"/>
        <n v="408.66"/>
        <n v="170.48"/>
        <n v="423.48"/>
        <n v="23.57"/>
        <n v="953.26"/>
        <n v="405.13"/>
        <n v="333.83"/>
        <n v="727.18"/>
        <n v="516.02"/>
        <n v="705.61"/>
        <n v="654.47"/>
        <n v="315.27"/>
        <n v="974.47"/>
        <n v="803.3"/>
        <n v="863.87"/>
        <n v="450.11"/>
        <n v="289.82"/>
        <n v="250.64"/>
        <n v="373.49"/>
        <n v="348.91"/>
        <n v="212.96"/>
        <n v="698.94"/>
        <n v="719.94"/>
        <n v="278.16"/>
        <n v="678.9"/>
        <n v="94.13"/>
        <n v="415.02"/>
        <n v="780.07"/>
        <n v="184.57"/>
        <n v="277.58"/>
        <n v="36.8"/>
        <n v="539.37"/>
        <n v="27.83"/>
        <n v="698.72"/>
        <n v="528.23"/>
        <n v="780.9"/>
        <n v="977.97"/>
        <n v="354.65"/>
        <n v="671.62"/>
        <n v="867.32"/>
        <n v="240.27"/>
        <n v="619.12"/>
        <n v="693.42"/>
        <n v="751.63"/>
        <n v="108.14"/>
        <n v="964.11"/>
        <n v="346.2"/>
        <n v="791.75"/>
        <n v="529.84"/>
        <n v="582.57"/>
        <n v="219.81"/>
        <n v="883.31"/>
        <n v="329.06"/>
        <n v="935.78"/>
        <n v="597.8"/>
        <n v="266.98"/>
        <n v="360.18"/>
        <n v="247.41"/>
        <n v="674.66"/>
        <n v="913.98"/>
        <n v="370.5"/>
        <n v="735.1"/>
        <n v="448.55"/>
        <n v="904.96"/>
        <n v="408.72"/>
        <n v="770.65"/>
        <n v="649.22"/>
        <n v="379.78"/>
        <n v="924.15"/>
        <n v="144.67"/>
        <n v="667.17"/>
        <n v="984.6"/>
        <n v="139.29"/>
        <n v="459.57"/>
        <n v="517.82"/>
        <n v="282.45"/>
        <n v="386.46"/>
        <n v="270.45"/>
        <n v="762.94"/>
        <n v="409.03"/>
        <n v="891.13"/>
        <n v="553.38"/>
        <n v="652.3"/>
        <n v="194.36"/>
        <n v="476.37"/>
        <n v="174.57"/>
        <n v="762.0"/>
        <n v="44.08"/>
        <n v="992.37"/>
        <n v="465.4"/>
        <n v="693.61"/>
        <n v="995.11"/>
        <n v="70.97"/>
        <n v="470.42"/>
        <n v="215.59"/>
        <n v="533.8"/>
        <n v="732.67"/>
        <n v="106.48"/>
        <n v="38.95"/>
        <n v="835.17"/>
        <n v="113.07"/>
        <n v="451.33"/>
        <n v="619.81"/>
        <n v="46.97"/>
        <n v="71.48"/>
        <n v="404.08"/>
        <n v="519.91"/>
        <n v="566.16"/>
        <n v="295.12"/>
        <n v="414.18"/>
        <n v="433.75"/>
        <n v="104.33"/>
        <n v="221.7"/>
        <n v="491.26"/>
        <n v="923.14"/>
        <n v="747.65"/>
        <n v="94.55"/>
        <n v="620.12"/>
        <n v="354.09"/>
        <n v="214.94"/>
        <n v="309.78"/>
        <n v="183.85"/>
        <n v="550.06"/>
        <n v="32.19"/>
        <n v="892.06"/>
        <n v="127.47"/>
        <n v="212.87"/>
        <n v="26.37"/>
        <n v="953.98"/>
        <n v="968.88"/>
        <n v="533.05"/>
        <n v="138.86"/>
        <n v="588.93"/>
        <n v="576.83"/>
        <n v="681.3"/>
        <n v="504.97"/>
        <n v="649.78"/>
        <n v="986.73"/>
        <n v="65.44"/>
        <n v="953.74"/>
        <n v="904.48"/>
        <n v="920.82"/>
        <n v="182.28"/>
        <n v="938.68"/>
        <n v="219.96"/>
        <n v="385.74"/>
        <n v="830.94"/>
        <n v="462.75"/>
        <n v="973.9"/>
        <n v="157.18"/>
        <n v="239.57"/>
        <n v="583.21"/>
        <n v="758.75"/>
        <n v="372.42"/>
        <n v="286.28"/>
        <n v="488.37"/>
        <n v="662.82"/>
        <n v="824.34"/>
        <n v="437.12"/>
        <n v="23.37"/>
        <n v="579.69"/>
        <n v="240.51"/>
        <n v="855.4"/>
        <n v="537.26"/>
        <n v="918.26"/>
        <n v="579.7"/>
        <n v="824.32"/>
        <n v="614.99"/>
        <n v="189.21"/>
        <n v="233.33"/>
        <n v="529.89"/>
        <n v="954.1"/>
        <n v="370.04"/>
        <n v="492.71"/>
        <n v="853.26"/>
        <n v="402.47"/>
        <n v="528.3"/>
        <n v="599.85"/>
        <n v="61.42"/>
        <n v="466.42"/>
        <n v="540.69"/>
        <n v="677.46"/>
        <n v="614.63"/>
        <n v="649.52"/>
        <n v="943.93"/>
        <n v="538.73"/>
        <n v="853.93"/>
        <n v="465.42"/>
        <n v="880.26"/>
        <n v="461.02"/>
        <n v="531.99"/>
        <n v="274.09"/>
        <n v="66.14"/>
        <n v="955.82"/>
        <n v="904.92"/>
        <n v="490.02"/>
        <n v="957.54"/>
        <n v="314.4"/>
        <n v="480.11"/>
        <n v="826.55"/>
        <n v="530.17"/>
        <n v="336.17"/>
        <n v="22.51"/>
        <n v="909.51"/>
        <n v="593.84"/>
        <n v="909.11"/>
        <n v="996.85"/>
        <n v="522.69"/>
        <n v="261.05"/>
        <n v="644.73"/>
        <n v="541.52"/>
        <n v="395.18"/>
        <n v="56.37"/>
        <n v="202.59"/>
        <n v="358.36"/>
        <n v="85.62"/>
        <n v="929.26"/>
        <n v="92.64"/>
        <n v="139.05"/>
        <n v="155.87"/>
        <n v="115.42"/>
        <n v="593.62"/>
        <n v="825.04"/>
        <n v="963.76"/>
        <n v="238.24"/>
        <n v="756.63"/>
        <n v="159.76"/>
        <n v="329.94"/>
        <n v="234.06"/>
        <n v="773.75"/>
        <n v="73.88"/>
        <n v="859.3"/>
        <n v="762.43"/>
        <n v="328.51"/>
        <n v="34.51"/>
        <n v="663.73"/>
        <n v="409.41"/>
        <n v="461.03"/>
        <n v="760.14"/>
        <n v="688.76"/>
        <n v="257.78"/>
        <n v="314.29"/>
        <n v="336.09"/>
        <n v="202.07"/>
        <n v="485.25"/>
        <n v="552.38"/>
        <n v="377.26"/>
        <n v="189.07"/>
        <n v="272.27"/>
        <n v="209.39"/>
        <n v="813.87"/>
        <n v="143.7"/>
        <n v="837.34"/>
        <n v="151.66"/>
        <n v="961.4"/>
        <n v="475.98"/>
        <n v="132.89"/>
        <n v="471.31"/>
        <n v="720.32"/>
        <n v="99.92"/>
        <n v="900.63"/>
        <n v="681.72"/>
        <n v="838.22"/>
        <n v="816.22"/>
        <n v="654.12"/>
        <n v="528.22"/>
        <n v="36.72"/>
        <n v="705.97"/>
        <n v="994.29"/>
        <n v="909.04"/>
        <n v="164.73"/>
        <n v="606.35"/>
        <n v="904.19"/>
        <n v="694.61"/>
        <n v="753.83"/>
        <n v="66.22"/>
        <n v="891.8"/>
        <n v="255.48"/>
        <n v="604.87"/>
        <n v="623.82"/>
        <n v="575.24"/>
        <n v="769.4"/>
        <n v="227.28"/>
        <n v="127.58"/>
        <n v="793.21"/>
        <n v="435.61"/>
        <n v="850.06"/>
        <n v="753.92"/>
        <n v="408.99"/>
        <n v="404.5"/>
        <n v="717.81"/>
        <n v="204.77"/>
        <n v="106.23"/>
        <n v="769.48"/>
        <n v="714.21"/>
        <n v="632.24"/>
        <n v="845.27"/>
        <n v="575.94"/>
        <n v="907.97"/>
        <n v="99.35"/>
        <n v="374.42"/>
        <n v="248.43"/>
        <n v="784.46"/>
        <n v="70.88"/>
        <n v="324.29"/>
        <n v="243.92"/>
        <n v="664.35"/>
        <n v="218.07"/>
        <n v="921.83"/>
        <n v="326.2"/>
        <n v="244.25"/>
        <n v="808.87"/>
        <n v="826.15"/>
        <n v="631.2"/>
        <n v="937.01"/>
        <n v="644.0"/>
        <n v="629.58"/>
        <n v="121.52"/>
        <n v="549.83"/>
        <n v="278.38"/>
        <n v="723.66"/>
        <n v="724.74"/>
        <n v="961.84"/>
        <n v="21.12"/>
        <n v="819.93"/>
        <n v="700.95"/>
        <n v="456.38"/>
        <n v="291.05"/>
        <n v="463.52"/>
        <n v="241.64"/>
        <n v="47.86"/>
        <n v="805.07"/>
        <n v="848.48"/>
        <n v="568.95"/>
        <n v="269.84"/>
        <n v="267.36"/>
        <n v="438.41"/>
        <n v="86.72"/>
        <n v="630.21"/>
        <n v="180.84"/>
        <n v="453.41"/>
        <n v="629.09"/>
        <n v="257.45"/>
        <n v="696.61"/>
        <n v="143.79"/>
        <n v="460.93"/>
        <n v="67.55"/>
        <n v="803.31"/>
        <n v="254.71"/>
        <n v="594.89"/>
        <n v="844.31"/>
        <n v="101.33"/>
        <n v="922.56"/>
        <n v="867.19"/>
        <n v="816.87"/>
        <n v="258.06"/>
        <n v="574.58"/>
        <n v="472.18"/>
        <n v="20.47"/>
        <n v="235.41"/>
        <n v="744.9"/>
        <n v="382.2"/>
        <n v="269.25"/>
        <n v="723.75"/>
        <n v="58.92"/>
        <n v="913.08"/>
        <n v="791.83"/>
        <n v="74.29"/>
        <n v="961.68"/>
        <n v="90.72"/>
        <n v="458.69"/>
        <n v="168.29"/>
        <n v="391.77"/>
        <n v="424.83"/>
        <n v="499.46"/>
        <n v="698.34"/>
        <n v="805.08"/>
        <n v="934.79"/>
        <n v="424.54"/>
        <n v="235.44"/>
        <n v="620.71"/>
        <n v="851.77"/>
        <n v="876.01"/>
        <n v="717.21"/>
        <n v="871.43"/>
        <n v="514.65"/>
        <n v="198.76"/>
        <n v="975.72"/>
        <n v="86.03"/>
        <n v="705.12"/>
        <n v="99.77"/>
        <n v="166.26"/>
        <n v="429.25"/>
        <n v="540.48"/>
        <n v="579.52"/>
        <n v="477.52"/>
        <n v="242.58"/>
        <n v="519.3"/>
        <n v="845.67"/>
        <n v="750.26"/>
        <n v="294.38"/>
        <n v="583.52"/>
        <n v="635.22"/>
        <n v="743.55"/>
        <n v="530.45"/>
        <n v="972.4"/>
        <n v="197.93"/>
        <n v="565.51"/>
        <n v="983.38"/>
        <n v="955.06"/>
        <n v="597.46"/>
        <n v="581.09"/>
        <n v="153.95"/>
        <n v="271.04"/>
        <n v="328.27"/>
        <n v="884.71"/>
        <n v="41.39"/>
        <n v="64.06"/>
        <n v="152.25"/>
        <n v="889.04"/>
        <n v="145.25"/>
        <n v="898.45"/>
        <n v="642.05"/>
        <n v="450.83"/>
        <n v="441.03"/>
        <n v="377.69"/>
        <n v="218.01"/>
        <n v="682.7"/>
        <n v="726.97"/>
        <n v="107.97"/>
        <n v="38.88"/>
        <n v="484.39"/>
        <n v="949.3"/>
        <n v="664.75"/>
        <n v="190.04"/>
        <n v="754.02"/>
        <n v="402.3"/>
        <n v="729.05"/>
        <n v="822.6"/>
        <n v="327.25"/>
        <n v="930.38"/>
        <n v="437.84"/>
        <n v="126.02"/>
        <n v="860.84"/>
        <n v="161.8"/>
        <n v="347.82"/>
        <n v="416.44"/>
        <n v="147.96"/>
        <n v="550.26"/>
        <n v="938.21"/>
        <n v="517.98"/>
        <n v="98.27"/>
        <n v="875.2"/>
        <n v="227.35"/>
        <n v="842.46"/>
        <n v="120.67"/>
        <n v="176.13"/>
        <n v="592.68"/>
        <n v="662.43"/>
        <n v="518.35"/>
        <n v="85.58"/>
        <n v="800.0"/>
        <n v="118.25"/>
        <n v="223.25"/>
        <n v="918.76"/>
        <n v="905.26"/>
        <n v="295.4"/>
        <n v="252.18"/>
        <n v="792.1"/>
        <n v="883.36"/>
        <n v="305.95"/>
        <n v="742.45"/>
        <n v="336.1"/>
        <n v="310.36"/>
        <n v="992.81"/>
        <n v="257.11"/>
        <n v="816.29"/>
        <n v="755.82"/>
        <n v="449.6"/>
        <n v="779.29"/>
        <n v="748.75"/>
        <n v="121.67"/>
        <n v="225.14"/>
        <n v="654.18"/>
        <n v="504.98"/>
        <n v="623.2"/>
        <n v="530.54"/>
        <n v="279.45"/>
        <n v="906.99"/>
        <n v="408.76"/>
        <n v="117.34"/>
        <n v="690.27"/>
        <n v="377.18"/>
        <n v="70.52"/>
        <n v="40.25"/>
        <n v="539.44"/>
        <n v="543.49"/>
        <n v="892.46"/>
        <n v="853.41"/>
        <n v="162.14"/>
        <n v="893.14"/>
        <n v="349.07"/>
        <n v="747.9"/>
        <n v="438.92"/>
        <n v="665.38"/>
        <n v="146.49"/>
        <n v="235.39"/>
        <n v="38.07"/>
        <n v="511.7"/>
        <n v="488.72"/>
        <n v="520.45"/>
        <n v="340.9"/>
        <n v="653.59"/>
        <n v="179.77"/>
        <n v="943.8"/>
        <n v="985.0"/>
        <n v="216.81"/>
        <n v="950.21"/>
        <n v="271.4"/>
        <n v="708.19"/>
        <n v="477.05"/>
        <n v="627.29"/>
        <n v="206.84"/>
        <n v="629.05"/>
        <n v="529.04"/>
        <n v="350.67"/>
        <n v="128.93"/>
        <n v="384.92"/>
        <n v="120.77"/>
        <n v="661.39"/>
        <n v="195.24"/>
        <n v="177.4"/>
        <n v="862.67"/>
        <n v="55.04"/>
        <n v="905.47"/>
        <n v="217.13"/>
        <n v="580.45"/>
        <n v="892.88"/>
        <n v="356.28"/>
        <n v="806.99"/>
        <n v="684.22"/>
        <n v="721.94"/>
        <n v="760.38"/>
        <n v="612.53"/>
        <n v="841.37"/>
        <n v="636.51"/>
        <n v="732.37"/>
        <n v="183.44"/>
        <n v="898.58"/>
        <n v="152.41"/>
        <n v="972.58"/>
        <n v="136.4"/>
        <n v="509.63"/>
        <n v="360.28"/>
        <n v="882.05"/>
        <n v="141.54"/>
        <n v="83.5"/>
        <n v="629.73"/>
        <n v="159.93"/>
        <n v="459.89"/>
        <n v="885.57"/>
        <n v="789.05"/>
        <n v="570.52"/>
        <n v="310.79"/>
        <n v="255.67"/>
        <n v="270.66"/>
        <n v="373.35"/>
        <n v="23.58"/>
        <n v="185.67"/>
        <n v="928.74"/>
        <n v="923.38"/>
        <n v="409.26"/>
        <n v="608.46"/>
        <n v="150.48"/>
        <n v="207.41"/>
        <n v="56.59"/>
        <n v="995.4"/>
        <n v="591.33"/>
        <n v="204.89"/>
        <n v="546.41"/>
        <n v="455.49"/>
        <n v="700.27"/>
        <n v="160.21"/>
        <n v="713.63"/>
        <n v="224.69"/>
        <n v="740.57"/>
        <n v="250.14"/>
        <n v="34.97"/>
        <n v="653.91"/>
        <n v="997.87"/>
        <n v="174.27"/>
        <n v="847.44"/>
        <n v="493.45"/>
        <n v="111.66"/>
        <n v="413.65"/>
        <n v="317.15"/>
        <n v="642.94"/>
        <n v="559.59"/>
        <n v="758.54"/>
        <n v="643.96"/>
        <n v="882.73"/>
        <n v="600.03"/>
        <n v="628.83"/>
        <n v="113.87"/>
        <n v="282.07"/>
        <n v="676.77"/>
        <n v="362.7"/>
        <n v="908.5"/>
        <n v="795.37"/>
        <n v="326.85"/>
        <n v="169.43"/>
        <n v="254.47"/>
        <n v="627.73"/>
        <n v="511.43"/>
        <n v="194.67"/>
        <n v="54.51"/>
        <n v="964.0"/>
        <n v="170.12"/>
        <n v="664.5"/>
        <n v="557.51"/>
        <n v="410.0"/>
        <n v="879.93"/>
        <n v="350.58"/>
        <n v="348.58"/>
        <n v="247.66"/>
        <n v="836.27"/>
        <n v="696.74"/>
        <n v="822.59"/>
        <n v="462.23"/>
        <n v="361.09"/>
        <n v="59.37"/>
        <n v="765.21"/>
        <n v="303.56"/>
        <n v="640.93"/>
        <n v="611.25"/>
        <n v="209.93"/>
        <n v="846.18"/>
        <n v="424.53"/>
        <n v="450.42"/>
        <n v="896.91"/>
        <n v="679.38"/>
        <n v="483.63"/>
        <n v="158.27"/>
        <n v="601.5"/>
        <n v="46.39"/>
        <n v="892.28"/>
        <n v="164.23"/>
        <n v="484.23"/>
        <n v="341.51"/>
        <n v="758.87"/>
        <n v="560.52"/>
        <n v="977.18"/>
        <n v="761.35"/>
        <n v="947.56"/>
        <n v="975.47"/>
        <n v="769.06"/>
        <n v="824.75"/>
        <n v="821.35"/>
        <n v="120.57"/>
        <n v="122.27"/>
        <n v="182.89"/>
        <n v="695.26"/>
        <n v="408.8"/>
        <n v="512.15"/>
        <n v="42.51"/>
        <n v="582.1"/>
        <n v="461.52"/>
        <n v="558.42"/>
        <n v="700.98"/>
        <n v="227.97"/>
        <n v="278.71"/>
        <n v="916.12"/>
        <n v="228.98"/>
        <n v="904.82"/>
        <n v="588.61"/>
        <n v="695.97"/>
        <n v="181.42"/>
        <n v="439.55"/>
        <n v="471.27"/>
        <n v="758.89"/>
        <n v="918.1"/>
        <n v="861.5"/>
        <n v="588.3"/>
        <n v="917.26"/>
        <n v="96.78"/>
        <n v="199.41"/>
        <n v="687.91"/>
        <n v="769.62"/>
        <n v="492.05"/>
        <n v="428.55"/>
        <n v="316.18"/>
        <n v="162.17"/>
        <n v="698.14"/>
        <n v="478.08"/>
        <n v="958.64"/>
        <n v="581.19"/>
        <n v="736.54"/>
        <n v="524.0"/>
        <n v="566.09"/>
        <n v="251.99"/>
        <n v="259.2"/>
        <n v="935.66"/>
        <n v="480.75"/>
        <n v="457.83"/>
        <n v="994.63"/>
        <n v="65.57"/>
        <n v="622.98"/>
        <n v="170.68"/>
        <n v="797.83"/>
        <n v="372.75"/>
        <n v="994.18"/>
        <n v="136.12"/>
        <n v="634.45"/>
        <n v="179.62"/>
        <n v="558.83"/>
        <n v="859.74"/>
        <n v="578.47"/>
        <n v="440.48"/>
        <n v="303.67"/>
        <n v="611.21"/>
        <n v="768.08"/>
        <n v="616.82"/>
        <n v="470.34"/>
        <n v="616.36"/>
        <n v="657.24"/>
        <n v="392.45"/>
        <n v="62.03"/>
        <n v="933.73"/>
        <n v="615.31"/>
        <n v="790.38"/>
        <n v="102.85"/>
        <n v="866.78"/>
        <n v="392.84"/>
        <n v="753.1"/>
        <n v="700.91"/>
        <n v="935.98"/>
        <n v="539.9"/>
        <n v="312.81"/>
        <n v="855.96"/>
        <n v="305.0"/>
        <n v="831.15"/>
        <n v="644.97"/>
        <n v="149.56"/>
        <n v="661.77"/>
        <n v="99.67"/>
        <n v="103.66"/>
        <n v="54.4"/>
        <n v="46.66"/>
        <n v="871.2"/>
        <n v="317.11"/>
        <n v="388.34"/>
        <n v="998.2"/>
        <n v="887.38"/>
        <n v="332.97"/>
        <n v="157.91"/>
        <n v="548.15"/>
        <n v="135.13"/>
        <n v="579.26"/>
        <n v="465.63"/>
        <n v="675.61"/>
        <n v="718.99"/>
        <n v="675.65"/>
        <n v="94.26"/>
        <n v="458.58"/>
        <n v="704.49"/>
        <n v="822.32"/>
        <n v="785.41"/>
        <n v="405.8"/>
        <n v="976.83"/>
        <n v="644.15"/>
        <n v="470.55"/>
        <n v="598.82"/>
        <n v="659.17"/>
        <n v="216.02"/>
        <n v="613.47"/>
        <n v="485.17"/>
        <n v="209.7"/>
        <n v="681.47"/>
        <n v="877.21"/>
        <n v="479.77"/>
        <n v="140.72"/>
        <n v="764.25"/>
        <n v="107.8"/>
        <n v="565.37"/>
        <n v="811.45"/>
        <n v="62.25"/>
        <n v="749.78"/>
        <n v="630.28"/>
        <n v="101.84"/>
        <n v="641.45"/>
        <n v="135.87"/>
        <n v="388.35"/>
        <n v="999.08"/>
        <n v="453.19"/>
        <n v="61.31"/>
        <n v="870.13"/>
        <n v="336.51"/>
        <n v="305.71"/>
        <n v="635.39"/>
        <n v="253.87"/>
        <n v="915.81"/>
        <n v="779.5"/>
        <n v="780.57"/>
        <n v="511.35"/>
        <n v="44.07"/>
        <n v="895.92"/>
        <n v="456.32"/>
        <n v="905.5"/>
        <n v="63.19"/>
        <n v="687.66"/>
        <n v="639.06"/>
        <n v="475.15"/>
        <n v="62.38"/>
        <n v="977.02"/>
        <n v="898.81"/>
        <n v="422.13"/>
        <n v="324.56"/>
        <n v="570.38"/>
        <n v="223.73"/>
        <n v="164.93"/>
        <n v="326.66"/>
        <n v="462.93"/>
        <n v="60.26"/>
        <n v="109.5"/>
        <n v="505.83"/>
        <n v="443.15"/>
        <n v="784.26"/>
        <n v="590.31"/>
        <n v="696.13"/>
        <n v="194.39"/>
        <n v="339.7"/>
        <n v="463.16"/>
        <n v="824.91"/>
        <n v="796.89"/>
        <n v="543.93"/>
        <n v="44.65"/>
        <n v="827.39"/>
        <n v="403.2"/>
        <n v="292.31"/>
        <n v="948.33"/>
        <n v="702.27"/>
        <n v="379.28"/>
        <n v="92.35"/>
        <n v="721.54"/>
        <n v="228.69"/>
        <n v="899.09"/>
        <n v="195.75"/>
        <n v="199.13"/>
        <n v="833.62"/>
        <n v="676.26"/>
        <n v="666.49"/>
        <n v="471.19"/>
        <n v="555.65"/>
        <n v="100.42"/>
        <n v="981.69"/>
        <n v="848.87"/>
        <n v="582.32"/>
        <n v="869.43"/>
        <n v="62.26"/>
        <n v="343.97"/>
        <n v="304.67"/>
        <n v="208.34"/>
        <n v="119.04"/>
        <n v="791.65"/>
        <n v="414.86"/>
        <n v="960.81"/>
        <n v="943.36"/>
        <n v="830.42"/>
        <n v="762.55"/>
        <n v="464.43"/>
        <n v="711.08"/>
        <n v="984.96"/>
        <n v="21.14"/>
        <n v="343.03"/>
        <n v="94.83"/>
        <n v="74.66"/>
        <n v="281.96"/>
        <n v="622.27"/>
        <n v="78.27"/>
        <n v="676.58"/>
        <n v="938.6"/>
        <n v="859.47"/>
        <n v="672.98"/>
        <n v="75.8"/>
        <n v="742.15"/>
        <n v="637.39"/>
        <n v="631.0"/>
        <n v="983.98"/>
        <n v="73.69"/>
        <n v="110.99"/>
        <n v="66.86"/>
        <n v="980.26"/>
        <n v="235.28"/>
        <n v="407.39"/>
        <n v="459.83"/>
        <n v="706.6"/>
        <n v="811.16"/>
        <n v="985.79"/>
        <n v="255.02"/>
        <n v="153.57"/>
        <n v="962.98"/>
        <n v="884.46"/>
        <n v="359.71"/>
        <n v="766.47"/>
        <n v="772.07"/>
        <n v="108.31"/>
        <n v="502.53"/>
        <n v="508.52"/>
        <n v="492.0"/>
        <n v="746.36"/>
        <n v="120.83"/>
        <n v="68.31"/>
        <n v="761.71"/>
        <n v="346.37"/>
        <n v="846.3"/>
        <n v="458.97"/>
        <n v="536.61"/>
        <n v="130.41"/>
        <n v="706.67"/>
        <n v="523.45"/>
        <n v="482.2"/>
        <n v="688.86"/>
        <n v="145.48"/>
        <n v="862.25"/>
        <n v="146.12"/>
        <n v="695.02"/>
        <n v="886.67"/>
        <n v="864.09"/>
        <n v="437.65"/>
        <n v="208.09"/>
        <n v="825.78"/>
        <n v="849.77"/>
        <n v="88.78"/>
        <n v="507.22"/>
        <n v="330.98"/>
        <n v="442.87"/>
        <n v="939.66"/>
        <n v="24.13"/>
        <n v="239.54"/>
        <n v="588.53"/>
        <n v="145.96"/>
        <n v="640.91"/>
        <n v="773.86"/>
        <n v="31.28"/>
        <n v="389.22"/>
        <n v="543.44"/>
        <n v="715.42"/>
        <n v="676.14"/>
        <n v="352.72"/>
        <n v="470.18"/>
        <n v="891.79"/>
        <n v="433.07"/>
        <n v="626.71"/>
        <n v="324.18"/>
        <n v="839.74"/>
        <n v="252.63"/>
        <n v="60.53"/>
        <n v="341.95"/>
        <n v="300.12"/>
        <n v="289.14"/>
        <n v="596.84"/>
        <n v="466.24"/>
        <n v="330.59"/>
        <n v="616.43"/>
        <n v="195.89"/>
        <n v="614.76"/>
        <n v="224.49"/>
        <n v="967.76"/>
        <n v="56.52"/>
        <n v="921.84"/>
        <n v="738.47"/>
        <n v="477.83"/>
        <n v="605.83"/>
        <n v="521.44"/>
        <n v="499.02"/>
        <n v="299.46"/>
        <n v="609.29"/>
        <n v="213.74"/>
        <n v="613.17"/>
        <n v="687.36"/>
        <n v="115.39"/>
        <n v="722.06"/>
        <n v="384.57"/>
        <n v="194.09"/>
        <n v="403.91"/>
        <n v="878.69"/>
        <n v="161.17"/>
        <n v="720.15"/>
        <n v="361.8"/>
        <n v="779.84"/>
        <n v="649.89"/>
        <n v="952.73"/>
        <n v="820.78"/>
        <n v="247.55"/>
        <n v="561.44"/>
        <n v="214.37"/>
        <n v="123.74"/>
        <n v="645.71"/>
        <n v="587.12"/>
        <n v="401.18"/>
        <n v="658.33"/>
        <n v="450.3"/>
        <n v="33.63"/>
        <n v="168.89"/>
        <n v="141.85"/>
        <n v="617.4"/>
        <n v="841.47"/>
        <n v="960.41"/>
        <n v="717.22"/>
        <n v="281.83"/>
        <n v="509.08"/>
        <n v="827.09"/>
        <n v="823.36"/>
        <n v="282.18"/>
        <n v="486.39"/>
        <n v="603.62"/>
        <n v="204.17"/>
        <n v="43.58"/>
        <n v="469.33"/>
        <n v="836.23"/>
        <n v="661.53"/>
        <n v="753.47"/>
        <n v="713.95"/>
        <n v="596.0"/>
        <n v="169.46"/>
        <n v="611.92"/>
        <n v="25.3"/>
        <n v="166.93"/>
        <n v="861.55"/>
        <n v="56.17"/>
        <n v="582.29"/>
        <n v="63.96"/>
        <n v="829.83"/>
        <n v="858.15"/>
        <n v="717.32"/>
        <n v="163.2"/>
        <n v="966.71"/>
        <n v="873.94"/>
        <n v="140.24"/>
        <n v="549.92"/>
        <n v="715.88"/>
        <n v="591.9"/>
        <n v="523.14"/>
        <n v="478.62"/>
        <n v="740.5"/>
        <n v="780.24"/>
        <n v="579.24"/>
        <n v="268.95"/>
        <n v="47.47"/>
        <n v="858.81"/>
        <n v="569.98"/>
        <n v="306.52"/>
        <n v="184.67"/>
        <n v="189.56"/>
        <n v="805.24"/>
        <n v="683.74"/>
        <n v="439.21"/>
        <n v="126.92"/>
        <n v="834.7"/>
        <n v="271.88"/>
        <n v="972.14"/>
        <n v="523.66"/>
        <n v="838.99"/>
        <n v="838.7"/>
        <n v="943.24"/>
        <n v="310.33"/>
        <n v="201.05"/>
        <n v="803.37"/>
        <n v="259.98"/>
        <n v="396.9"/>
        <n v="176.84"/>
        <n v="614.21"/>
        <n v="604.66"/>
        <n v="24.29"/>
        <n v="860.78"/>
        <n v="41.97"/>
        <n v="649.59"/>
        <n v="386.09"/>
        <n v="891.62"/>
        <n v="558.9"/>
        <n v="99.04"/>
        <n v="625.13"/>
        <n v="38.38"/>
        <n v="731.72"/>
        <n v="825.33"/>
        <n v="47.3"/>
        <n v="389.12"/>
        <n v="543.83"/>
        <n v="660.27"/>
        <n v="729.31"/>
        <n v="152.91"/>
        <n v="592.14"/>
        <n v="984.37"/>
        <n v="237.59"/>
        <n v="52.06"/>
        <n v="594.63"/>
        <n v="476.1"/>
        <n v="546.47"/>
        <n v="979.49"/>
        <n v="988.53"/>
        <n v="849.29"/>
        <n v="452.29"/>
        <n v="810.81"/>
        <n v="846.67"/>
        <n v="73.55"/>
        <n v="882.03"/>
        <n v="958.44"/>
        <n v="716.29"/>
        <n v="409.14"/>
        <n v="261.73"/>
        <n v="687.35"/>
        <n v="30.14"/>
        <n v="570.12"/>
        <n v="401.87"/>
        <n v="619.35"/>
        <n v="846.35"/>
        <n v="788.45"/>
        <n v="338.81"/>
        <n v="94.48"/>
        <n v="941.85"/>
        <n v="336.97"/>
        <n v="344.16"/>
        <n v="841.53"/>
        <n v="63.36"/>
        <n v="552.49"/>
        <n v="447.38"/>
        <n v="727.7"/>
        <n v="581.34"/>
        <n v="338.83"/>
        <n v="568.81"/>
        <n v="352.63"/>
        <n v="629.86"/>
        <n v="212.08"/>
        <n v="878.62"/>
        <n v="87.83"/>
        <n v="442.64"/>
        <n v="410.04"/>
        <n v="355.31"/>
        <n v="243.13"/>
        <n v="410.63"/>
        <n v="101.25"/>
        <n v="716.39"/>
        <n v="721.74"/>
        <n v="527.91"/>
        <n v="945.92"/>
        <n v="981.35"/>
        <n v="913.99"/>
        <n v="270.69"/>
        <n v="998.58"/>
        <n v="765.12"/>
        <n v="449.99"/>
        <n v="249.02"/>
        <n v="223.64"/>
        <n v="92.94"/>
        <n v="268.3"/>
        <n v="835.61"/>
        <n v="120.97"/>
        <n v="26.36"/>
        <n v="918.87"/>
        <n v="924.73"/>
        <n v="195.31"/>
        <n v="91.38"/>
        <n v="494.35"/>
        <n v="412.2"/>
        <n v="650.47"/>
        <n v="68.21"/>
        <n v="842.89"/>
        <n v="227.95"/>
        <n v="685.97"/>
        <n v="722.57"/>
        <n v="585.55"/>
        <n v="635.81"/>
        <n v="353.74"/>
        <n v="377.52"/>
        <n v="901.49"/>
        <n v="563.01"/>
        <n v="167.25"/>
        <n v="345.43"/>
        <n v="752.48"/>
        <n v="120.02"/>
        <n v="146.71"/>
        <n v="358.87"/>
        <n v="212.75"/>
        <n v="183.47"/>
        <n v="984.12"/>
        <n v="905.23"/>
        <n v="112.77"/>
        <n v="875.99"/>
        <n v="685.31"/>
        <n v="945.37"/>
        <n v="68.45"/>
      </sharedItems>
    </cacheField>
    <cacheField name="Discount" numFmtId="9">
      <sharedItems containsSemiMixedTypes="0" containsString="0" containsNumber="1">
        <n v="0.09"/>
        <n v="0.27"/>
        <n v="0.25"/>
        <n v="0.16"/>
        <n v="0.18"/>
        <n v="0.19"/>
        <n v="0.15"/>
        <n v="0.23"/>
        <n v="0.07"/>
        <n v="0.17"/>
        <n v="0.01"/>
        <n v="0.3"/>
        <n v="0.29"/>
        <n v="0.04"/>
        <n v="0.22"/>
        <n v="0.03"/>
        <n v="0.08"/>
        <n v="0.14"/>
        <n v="0.039999999999999925"/>
        <n v="0.11"/>
        <n v="0.13"/>
        <n v="0.06"/>
        <n v="0.28"/>
        <n v="0.24"/>
        <n v="0.26"/>
        <n v="0.0"/>
        <n v="0.12"/>
        <n v="0.05"/>
        <n v="0.2"/>
        <n v="0.1"/>
        <n v="0.02"/>
        <n v="0.21"/>
        <n v="0.17000000000000004"/>
      </sharedItems>
    </cacheField>
    <cacheField name="Stock" numFmtId="3">
      <sharedItems containsSemiMixedTypes="0" containsString="0" containsNumber="1">
        <n v="471.0"/>
        <n v="159.0"/>
        <n v="267.0"/>
        <n v="320.0"/>
        <n v="399.0"/>
        <n v="301.0"/>
        <n v="190.0"/>
        <n v="89.0"/>
        <n v="146.0"/>
        <n v="305.0"/>
        <n v="340.0"/>
        <n v="232.0"/>
        <n v="86.0"/>
        <n v="154.0"/>
        <n v="423.0"/>
        <n v="378.0"/>
        <n v="444.0"/>
        <n v="300.0"/>
        <n v="266.0"/>
        <n v="224.0"/>
        <n v="460.0"/>
        <n v="476.0"/>
        <n v="59.0"/>
        <n v="73.0"/>
        <n v="104.0"/>
        <n v="453.0"/>
        <n v="125.0"/>
        <n v="82.0"/>
        <n v="469.0"/>
        <n v="256.0"/>
        <n v="308.0"/>
        <n v="213.0"/>
        <n v="360.0"/>
        <n v="276.0"/>
        <n v="400.0"/>
        <n v="57.0"/>
        <n v="316.0"/>
        <n v="76.0"/>
        <n v="457.0"/>
        <n v="273.86258363355637"/>
        <n v="431.0"/>
        <n v="281.0"/>
        <n v="65.0"/>
        <n v="485.0"/>
        <n v="394.0"/>
        <n v="114.0"/>
        <n v="383.0"/>
        <n v="496.0"/>
        <n v="367.0"/>
        <n v="296.0"/>
        <n v="181.0"/>
        <n v="260.0"/>
        <n v="452.0"/>
        <n v="185.0"/>
        <n v="268.0"/>
        <n v="58.0"/>
        <n v="432.0"/>
        <n v="389.0"/>
        <n v="361.0"/>
        <n v="210.0"/>
        <n v="439.0"/>
        <n v="142.0"/>
        <n v="329.0"/>
        <n v="246.0"/>
        <n v="103.0"/>
        <n v="138.0"/>
        <n v="220.0"/>
        <n v="177.0"/>
        <n v="137.0"/>
        <n v="359.0"/>
        <n v="244.0"/>
        <n v="191.0"/>
        <n v="458.0"/>
        <n v="358.0"/>
        <n v="487.0"/>
        <n v="170.0"/>
        <n v="222.0"/>
        <n v="465.0"/>
        <n v="130.0"/>
        <n v="369.0"/>
        <n v="416.0"/>
        <n v="118.0"/>
        <n v="214.0"/>
        <n v="323.0"/>
        <n v="208.0"/>
        <n v="352.0"/>
        <n v="350.0"/>
        <n v="343.0"/>
        <n v="75.0"/>
        <n v="143.0"/>
      </sharedItems>
    </cacheField>
    <cacheField name="Payment_Type" numFmtId="0">
      <sharedItems>
        <s v="Credit Card"/>
        <s v="PayPal"/>
        <s v="COD"/>
      </sharedItems>
    </cacheField>
    <cacheField name="Total_Amount" numFmtId="166">
      <sharedItems containsSemiMixedTypes="0" containsString="0" containsNumber="1">
        <n v="198.4164"/>
        <n v="228.7893"/>
        <n v="2742.15"/>
        <n v="774.0684"/>
        <n v="1833.438"/>
        <n v="357.2343"/>
        <n v="1335.027"/>
        <n v="1054.5612"/>
        <n v="1250.6175"/>
        <n v="1344.6818"/>
        <n v="259.1259"/>
        <n v="952.5744"/>
        <n v="2552.5368"/>
        <n v="443.66"/>
        <n v="1145.8548"/>
        <n v="2509.4592"/>
        <n v="677.97"/>
        <n v="774.1426"/>
        <n v="838.845"/>
        <n v="1782.4512"/>
        <n v="2159.4276"/>
        <n v="459.8568"/>
        <n v="2850.1122"/>
        <n v="661.7376"/>
        <n v="216.504"/>
        <n v="2933.3224"/>
        <n v="599.6544"/>
        <n v="2030.5701"/>
        <n v="132.0938"/>
        <n v="1535.678"/>
        <n v="373.5606"/>
        <n v="288.9824"/>
        <n v="1154.8944"/>
        <n v="1219.427"/>
        <n v="2148.1212"/>
        <n v="354.3264"/>
        <n v="1409.9904"/>
        <n v="266.6544"/>
        <n v="2764.8032"/>
        <n v="1105.3432"/>
        <n v="1625.3796"/>
        <n v="945.2172000000002"/>
        <n v="1537.452"/>
        <n v="1864.3176"/>
        <n v="322.3528"/>
        <n v="1050.504"/>
        <n v="393.5686"/>
        <n v="116.7708"/>
        <n v="372.3336"/>
        <n v="707.7744000000001"/>
        <n v="190.836"/>
        <n v="169.9854"/>
        <n v="486.0633"/>
        <n v="783.3045"/>
        <n v="1592.4948"/>
        <n v="783.594"/>
        <n v="1567.356"/>
        <n v="979.4304"/>
        <n v="2552.3016"/>
        <n v="767.1741000000001"/>
        <n v="180.9353"/>
        <n v="307.4344"/>
        <n v="412.6672"/>
        <n v="230.603"/>
        <n v="1425.7782"/>
        <n v="1301.9864"/>
        <n v="2670.74"/>
        <n v="791.336"/>
        <n v="204.9344"/>
        <n v="1706.1696"/>
        <n v="199.23839999999996"/>
        <n v="1243.038"/>
        <n v="503.9762000000001"/>
        <n v="968.1881999999999"/>
        <n v="166.482"/>
        <n v="2156.5544"/>
        <n v="1029.465"/>
        <n v="502.1086"/>
        <n v="1512.924"/>
        <n v="289.9945"/>
        <n v="415.7338"/>
        <n v="272.7975"/>
        <n v="1010.2344"/>
        <n v="133.4332"/>
        <n v="734.8915000000001"/>
        <n v="386.384"/>
        <n v="1943.0928"/>
        <n v="2777.4432"/>
        <n v="374.6676"/>
        <n v="705.7896"/>
        <n v="616.2112"/>
        <n v="339.2708"/>
        <n v="578.1198999999999"/>
        <n v="556.784"/>
        <n v="1127.3328000000001"/>
        <n v="117.4588"/>
        <n v="792.3259999999999"/>
        <n v="1669.3068"/>
        <n v="1581.2496"/>
        <n v="1235.7372"/>
        <n v="658.46"/>
        <n v="895.3044"/>
        <n v="717.2576"/>
        <n v="2997.615600000001"/>
        <n v="1636.1118"/>
        <n v="602.2512"/>
        <n v="1605.5052"/>
        <n v="2060.3912"/>
        <n v="2372.523"/>
        <n v="1027.7358"/>
        <n v="882.5744000000001"/>
        <n v="1674.5058"/>
        <n v="2020.7097"/>
        <n v="225.576"/>
        <n v="1388.919"/>
        <n v="3239.358"/>
        <n v="2404.8024"/>
        <n v="1007.223"/>
        <n v="115.5"/>
        <n v="215.1442"/>
        <n v="1239.5606"/>
        <n v="1245.312"/>
        <n v="379.6992"/>
        <n v="893.3820000000001"/>
        <n v="70.96000000000001"/>
        <n v="803.9944999999999"/>
        <n v="926.7263999999999"/>
        <n v="2762.1429"/>
        <n v="1304.946"/>
        <n v="548.275"/>
        <n v="782.1754"/>
        <n v="850.2975"/>
        <n v="3306.1392"/>
        <n v="496.9734"/>
        <n v="273.0888"/>
        <n v="1349.0568"/>
        <n v="2471.6376"/>
        <n v="201.597"/>
        <n v="641.736"/>
        <n v="2147.55"/>
        <n v="948.123"/>
        <n v="372.923"/>
        <n v="1443.7104"/>
        <n v="1278.3408"/>
        <n v="540.9072"/>
        <n v="977.0488000000001"/>
        <n v="1753.23"/>
        <n v="562.3282"/>
        <n v="475.9819"/>
        <n v="1432.2744"/>
        <n v="1194.9504"/>
        <n v="1584.784"/>
        <n v="193.5572"/>
        <n v="1491.7896"/>
        <n v="300.2022"/>
        <n v="3077.5992"/>
        <n v="1843.04"/>
        <n v="79.776"/>
        <n v="93.9092"/>
        <n v="193.1234"/>
        <n v="1084.6812"/>
        <n v="455.6009999999999"/>
        <n v="952.8456"/>
        <n v="473.6607"/>
        <n v="485.5583999999999"/>
        <n v="1741.557"/>
        <n v="2343.4616"/>
        <n v="1620.8256"/>
        <n v="798.5520000000001"/>
        <n v="604.4192"/>
        <n v="109.5624"/>
        <n v="240.5592"/>
        <n v="1241.88"/>
        <n v="1068.246"/>
        <n v="2873.864"/>
        <n v="1217.158"/>
        <n v="617.292"/>
        <n v="75.84"/>
        <n v="2555.64"/>
        <n v="762.3681999999999"/>
        <n v="2089.8951"/>
        <n v="137.496"/>
        <n v="2908.1696"/>
        <n v="541.6191"/>
        <n v="678.841"/>
        <n v="1301.6094"/>
        <n v="968.1791999999999"/>
        <n v="1087.6734"/>
        <n v="1786.2336"/>
        <n v="522.684"/>
        <n v="1146.939"/>
        <n v="780.7529999999999"/>
        <n v="922.2074999999999"/>
        <n v="263.6072"/>
        <n v="2184.582"/>
        <n v="862.5143"/>
        <n v="2620.746"/>
        <n v="525.0028"/>
        <n v="381.9564"/>
        <n v="588.4924"/>
        <n v="1661.8032"/>
        <n v="752.862"/>
        <n v="1175.2416"/>
        <n v="859.7808"/>
        <n v="1909.9608"/>
        <n v="374.3454"/>
        <n v="1146.4796"/>
        <n v="125.8389"/>
        <n v="3576.0384"/>
        <n v="595.9775999999999"/>
        <n v="600.9798"/>
        <n v="1491.4119"/>
        <n v="417.0084"/>
        <n v="558.3901999999999"/>
        <n v="574.1216000000001"/>
        <n v="907.5255"/>
        <n v="390.816"/>
        <n v="286.2252"/>
        <n v="2281.8532"/>
        <n v="295.4504"/>
        <n v="1199.358"/>
        <n v="2217.752"/>
        <n v="529.8900000000001"/>
        <n v="1495.74"/>
        <n v="1447.2216"/>
        <n v="2532.348"/>
        <n v="1825.3248"/>
        <n v="1819.7998"/>
        <n v="1630.0416"/>
        <n v="2123.9856"/>
        <n v="1214.676"/>
        <n v="1519.6104"/>
        <n v="2416.7088"/>
        <n v="940.1484999999999"/>
        <n v="348.7848"/>
        <n v="672.299"/>
        <n v="1521.7632"/>
        <n v="1026.048"/>
        <n v="469.6076"/>
        <n v="253.092"/>
        <n v="2157.2703"/>
        <n v="655.1737999999999"/>
        <n v="358.8585"/>
        <n v="1365.663"/>
        <n v="1303.6896"/>
        <n v="641.41"/>
        <n v="200.9392"/>
        <n v="736.5995"/>
        <n v="1422.492"/>
        <n v="1341.87"/>
        <n v="2290.4244"/>
        <n v="3143.84"/>
        <n v="494.568"/>
        <n v="403.0656"/>
        <n v="1562.929"/>
        <n v="1329.1128"/>
        <n v="111.9612"/>
        <n v="1060.5816"/>
        <n v="180.5814"/>
        <n v="589.798"/>
        <n v="2176.228"/>
        <n v="3159.0612"/>
        <n v="1194.7392"/>
        <n v="1481.0512"/>
        <n v="2407.2648"/>
        <n v="388.5"/>
        <n v="2337.75"/>
        <n v="692.27"/>
        <n v="315.2478"/>
        <n v="2599.5948"/>
        <n v="1330.0704"/>
        <n v="197.682"/>
        <n v="1519.4976"/>
        <n v="811.0716"/>
        <n v="394.5863"/>
        <n v="581.7696"/>
        <n v="1212.9008"/>
        <n v="1741.5192"/>
        <n v="937.4896"/>
        <n v="2687.526"/>
        <n v="299.6721"/>
        <n v="177.192"/>
        <n v="1568.5425"/>
        <n v="346.494"/>
        <n v="442.7905"/>
        <n v="553.1896"/>
        <n v="2181.465000000001"/>
        <n v="2175.5252"/>
        <n v="1504.476"/>
        <n v="154.7436"/>
        <n v="1501.152"/>
        <n v="480.4125"/>
        <n v="491.771"/>
        <n v="425.4176"/>
        <n v="378.594"/>
        <n v="1879.05"/>
        <n v="356.044"/>
        <n v="1372.2396"/>
        <n v="208.2528"/>
        <n v="1536.656"/>
        <n v="2703.9888"/>
        <n v="1953.1368"/>
        <n v="1384.224"/>
        <n v="1283.086"/>
        <n v="2062.8696"/>
        <n v="2156.6952"/>
        <n v="1625.2544"/>
        <n v="326.256"/>
        <n v="1475.0916"/>
        <n v="1127.022"/>
        <n v="271.2836"/>
        <n v="2699.0964"/>
        <n v="954.018"/>
        <n v="72.02520000000001"/>
        <n v="269.217"/>
        <n v="844.382"/>
        <n v="2873.996999999999"/>
        <n v="330.7824"/>
        <n v="199.5678"/>
        <n v="218.491"/>
        <n v="1552.9794"/>
        <n v="547.177"/>
        <n v="423.6284000000001"/>
        <n v="831.9275"/>
        <n v="2084.072"/>
        <n v="1018.3302"/>
        <n v="1098.666"/>
        <n v="190.54"/>
        <n v="1444.212"/>
        <n v="71.19359999999999"/>
        <n v="750.2031"/>
        <n v="65.155"/>
        <n v="1174.2948"/>
        <n v="1353.7854"/>
        <n v="1042.491"/>
        <n v="2799.072"/>
        <n v="2495.4744"/>
        <n v="96.25"/>
        <n v="346.38"/>
        <n v="1032.36"/>
        <n v="2724.4035"/>
        <n v="339.3756"/>
        <n v="1205.3328"/>
        <n v="2312.2569"/>
        <n v="817.1550000000001"/>
        <n v="1083.7284"/>
        <n v="1321.9596"/>
        <n v="437.3772"/>
        <n v="148.3002"/>
        <n v="833.684"/>
        <n v="1589.3952"/>
        <n v="2317.1544"/>
        <n v="1446.1376"/>
        <n v="612.1668"/>
        <n v="868.98"/>
        <n v="1492.7882"/>
        <n v="615.3282"/>
        <n v="414.2592"/>
        <n v="2019.684"/>
        <n v="2199.345"/>
        <n v="2329.74"/>
        <n v="477.6552"/>
        <n v="1307.6"/>
        <n v="535.624"/>
        <n v="153.8568"/>
        <n v="158.56"/>
        <n v="610.1106"/>
        <n v="2097.1008"/>
        <n v="228.796"/>
        <n v="1002.5028"/>
        <n v="583.2520000000001"/>
        <n v="594.4355"/>
        <n v="331.2628"/>
        <n v="1331.91"/>
        <n v="456.4948"/>
        <n v="303.2964"/>
        <n v="2634.008"/>
        <n v="776.5056"/>
        <n v="685.3488"/>
        <n v="1793.6046"/>
        <n v="2051.254"/>
        <n v="959.1323999999998"/>
        <n v="104.7144"/>
        <n v="127.611"/>
        <n v="1193.2704"/>
        <n v="3265.292"/>
        <n v="2389.1322"/>
        <n v="2847.6208"/>
        <n v="598.239"/>
        <n v="1793.2632"/>
        <n v="3225.582"/>
        <n v="224.6064"/>
        <n v="836.4740999999999"/>
        <n v="299.7342"/>
        <n v="1810.0828"/>
        <n v="972.3296"/>
        <n v="2676.699"/>
        <n v="2785.7895"/>
        <n v="493.92"/>
        <n v="1320.966"/>
        <n v="35.0532"/>
        <n v="2266.7328"/>
        <n v="723.2543999999999"/>
        <n v="2989.0784"/>
        <n v="1756.35"/>
        <n v="558.8625"/>
        <n v="814.7424"/>
        <n v="445.806"/>
        <n v="648.2994"/>
        <n v="1363.9184"/>
        <n v="1245.4304"/>
        <n v="693.783"/>
        <n v="1430.6706"/>
        <n v="82.5132"/>
        <n v="1204.6944"/>
        <n v="97.443"/>
        <n v="1325.9992"/>
        <n v="829.9606"/>
        <n v="2851.3002"/>
        <n v="1298.3026"/>
        <n v="147.7674"/>
        <n v="1176.255"/>
        <n v="175.4825"/>
        <n v="570.871"/>
        <n v="592.9992"/>
        <n v="419.92"/>
        <n v="3412.134"/>
        <n v="3111.192"/>
        <n v="1111.7946"/>
        <n v="587.3336"/>
        <n v="837.2360999999999"/>
        <n v="1597.624"/>
        <n v="1042.3728"/>
        <n v="129.4"/>
        <n v="1309.4226"/>
        <n v="2548.5264"/>
        <n v="2721.1184"/>
        <n v="1455.2208"/>
        <n v="874.9195999999998"/>
        <n v="2556.1972"/>
        <n v="439.2742"/>
        <n v="513.702"/>
        <n v="566.2189999999999"/>
        <n v="2230.3304"/>
        <n v="216.4474"/>
        <n v="649.5192000000001"/>
        <n v="865.1164"/>
        <n v="1394.5596"/>
        <n v="810.5713999999999"/>
        <n v="1050.2966"/>
        <n v="2148.275999999999"/>
        <n v="2952.5216"/>
        <n v="773.6092"/>
        <n v="1640.052"/>
        <n v="1729.4748"/>
        <n v="1372.888"/>
        <n v="1023.678"/>
        <n v="1182.8482"/>
        <n v="1484.7294"/>
        <n v="1208.27"/>
        <n v="2240.992"/>
        <n v="615.4784000000001"/>
        <n v="437.76"/>
        <n v="434.0568"/>
        <n v="612.5976"/>
        <n v="79.6385"/>
        <n v="1403.892"/>
        <n v="3066.6688"/>
        <n v="766.3743"/>
        <n v="2198.16"/>
        <n v="411.3520000000001"/>
        <n v="426.0360000000001"/>
        <n v="1223.0694"/>
        <n v="24.4426"/>
        <n v="1579.3443"/>
        <n v="235.3212"/>
        <n v="2859.9408"/>
        <n v="645.0808000000001"/>
        <n v="600.9548"/>
        <n v="1733.9049"/>
        <n v="633.148"/>
        <n v="462.015"/>
        <n v="1286.56"/>
        <n v="617.384"/>
        <n v="426.9843"/>
        <n v="678.9399999999999"/>
        <n v="387.5904"/>
        <n v="1115.0048"/>
        <n v="3100.2384"/>
        <n v="1429.272"/>
        <n v="165.3171"/>
        <n v="1398.2841"/>
        <n v="1357.0372"/>
        <n v="712.5092"/>
        <n v="797.9379"/>
        <n v="569.044"/>
        <n v="470.6142"/>
        <n v="323.6766"/>
        <n v="933.616"/>
        <n v="560.3795"/>
        <n v="341.312"/>
        <n v="573.07"/>
        <n v="216.6982"/>
        <n v="618.4134"/>
        <n v="1973.6496"/>
        <n v="220.168"/>
        <n v="54.4068"/>
        <n v="1034.6336"/>
        <n v="139.868"/>
        <n v="962.4732"/>
        <n v="279.0096"/>
        <n v="701.0544000000001"/>
        <n v="449.6547"/>
        <n v="691.0272"/>
        <n v="620.946"/>
        <n v="132.3582"/>
        <n v="133.7956"/>
        <n v="2750.122"/>
        <n v="798.2171999999999"/>
        <n v="1154.6808"/>
        <n v="1813.5174"/>
        <n v="2107.863"/>
        <n v="70.4708"/>
        <n v="3178.2564"/>
        <n v="769.8975999999999"/>
        <n v="643.7868"/>
        <n v="524.7648"/>
        <n v="1719.4432"/>
        <n v="50.40779999999999"/>
        <n v="421.278"/>
        <n v="2775.352"/>
        <n v="2589.8644"/>
        <n v="2584.6272"/>
        <n v="666.717"/>
        <n v="680.4419999999999"/>
        <n v="743.8783999999999"/>
        <n v="2485.364"/>
        <n v="437.0256"/>
        <n v="2221.9062"/>
        <n v="1106.3052"/>
        <n v="929.0207999999999"/>
        <n v="632.7648"/>
        <n v="380.4296"/>
        <n v="679.3726"/>
        <n v="454.461"/>
        <n v="332.3776"/>
        <n v="1112.79"/>
        <n v="303.0898"/>
        <n v="900.7520000000001"/>
        <n v="460.108"/>
        <n v="2430.626"/>
        <n v="305.8494000000001"/>
        <n v="2017.5012"/>
        <n v="1267.1328"/>
        <n v="1548.177"/>
        <n v="1824.2928"/>
        <n v="1111.0344"/>
        <n v="1043.328"/>
        <n v="1553.7024"/>
        <n v="484.6023"/>
        <n v="792.0960000000001"/>
        <n v="1528.4588"/>
        <n v="794.624"/>
        <n v="2163.1104"/>
        <n v="2509.2"/>
        <n v="764.5568"/>
        <n v="1331.4912"/>
        <n v="1005.6288"/>
        <n v="1451.7328"/>
        <n v="1279.2354"/>
        <n v="808.6572"/>
        <n v="964.7748"/>
        <n v="787.7007"/>
        <n v="576.7944"/>
        <n v="1385.8368"/>
        <n v="918.9248000000001"/>
        <n v="922.3609999999999"/>
        <n v="1451.7072"/>
        <n v="51.3026"/>
        <n v="1015.32"/>
        <n v="3756.8876"/>
        <n v="1633.056"/>
        <n v="257.0372"/>
        <n v="122.7324"/>
        <n v="31.239"/>
        <n v="1475.887"/>
        <n v="867.3480000000001"/>
        <n v="2965.1508"/>
        <n v="243.4215"/>
        <n v="2383.668"/>
        <n v="2201.7408"/>
        <n v="1793.4336"/>
        <n v="592.2072000000001"/>
        <n v="3271.7496"/>
        <n v="55.2167"/>
        <n v="3400.733999999999"/>
        <n v="3028.2264"/>
        <n v="1039.1136"/>
        <n v="2080.2771"/>
        <n v="1349.7692"/>
        <n v="92.7223"/>
        <n v="469.6508"/>
        <n v="1376.721"/>
        <n v="796.6320000000001"/>
        <n v="2592.2763"/>
        <n v="54.999"/>
        <n v="2011.7484"/>
        <n v="2280.051"/>
        <n v="620.9589"/>
        <n v="1456.4944"/>
        <n v="389.5983"/>
        <n v="2832.938"/>
        <n v="2651.3568"/>
        <n v="2240.702"/>
        <n v="275.3608"/>
        <n v="2512.0784"/>
        <n v="1344.7068"/>
        <n v="733.8564"/>
        <n v="499.2436"/>
        <n v="560.1899999999999"/>
        <n v="1172.0625"/>
        <n v="1565.982"/>
        <n v="1045.6292"/>
        <n v="2242.8216"/>
        <n v="615.467"/>
        <n v="323.352"/>
        <n v="977.6984999999999"/>
        <n v="3529.162"/>
        <n v="959.1317999999999"/>
        <n v="68.6942"/>
        <n v="1452.4944"/>
        <n v="1592.3416"/>
        <n v="239.3226"/>
        <n v="246.996"/>
        <n v="332.0234"/>
        <n v="116.2314"/>
        <n v="655.6104"/>
        <n v="557.6868000000001"/>
        <n v="264.9389"/>
        <n v="1211.0416"/>
        <n v="2681.3406"/>
        <n v="1006.2063"/>
        <n v="2380.7628"/>
        <n v="215.472"/>
        <n v="165.1584"/>
        <n v="369.74"/>
        <n v="2286.1344"/>
        <n v="191.88"/>
        <n v="424.875"/>
        <n v="605.433"/>
        <n v="426.411"/>
        <n v="710.44"/>
        <n v="1197.9756"/>
        <n v="729.0776"/>
        <n v="3908.2428"/>
        <n v="1547.9168"/>
        <n v="1211.364"/>
        <n v="1548.0453"/>
        <n v="1768.96"/>
        <n v="1745.2989"/>
        <n v="235.2936"/>
        <n v="2094.8568"/>
        <n v="711.0557999999999"/>
        <n v="739.5597"/>
        <n v="2158.7104"/>
        <n v="67.5024"/>
        <n v="2092.2192"/>
        <n v="198.5056"/>
        <n v="391.7764"/>
        <n v="214.8664"/>
        <n v="231.0198"/>
        <n v="2346.4584"/>
        <n v="1730.148"/>
        <n v="878.0687999999999"/>
        <n v="427.4956"/>
        <n v="3179.3808"/>
        <n v="191.4016"/>
        <n v="60.28020000000001"/>
        <n v="318.4608"/>
        <n v="837.3182999999999"/>
        <n v="1396.5696"/>
        <n v="78.19439999999999"/>
        <n v="1402.7832"/>
        <n v="1192.2174"/>
        <n v="1663.9504"/>
        <n v="1697.3016"/>
        <n v="1641.63"/>
        <n v="783.424"/>
        <n v="1012.1856"/>
        <n v="616.5475"/>
        <n v="424.2051"/>
        <n v="695.9549999999999"/>
        <n v="1169.2264"/>
        <n v="268.1036"/>
        <n v="1276.7118"/>
        <n v="1620.8416"/>
        <n v="570.6220000000001"/>
        <n v="1043.8272"/>
        <n v="853.0542"/>
        <n v="1555.992"/>
        <n v="958.5744"/>
        <n v="320.76"/>
        <n v="810.8460000000001"/>
        <n v="756.5471999999999"/>
        <n v="497.7648"/>
        <n v="2364.648"/>
        <n v="778.3568"/>
        <n v="447.4529999999999"/>
        <n v="2724.32"/>
        <n v="2488.6336"/>
        <n v="1661.0528"/>
        <n v="527.3348"/>
        <n v="494.9956"/>
        <n v="1143.252"/>
        <n v="3139.3784"/>
        <n v="217.7721"/>
        <n v="1810.56"/>
        <n v="1395.6096"/>
        <n v="1656.395"/>
        <n v="161.238"/>
        <n v="1574.4498"/>
        <n v="207.2793"/>
        <n v="24.7744"/>
        <n v="955.5459999999999"/>
        <n v="3030.5224"/>
        <n v="364.716"/>
        <n v="84.3486"/>
        <n v="81.6739"/>
        <n v="1089.5352"/>
        <n v="701.4348"/>
        <n v="392.04"/>
        <n v="2811.1182"/>
        <n v="478.6656"/>
        <n v="2881.426"/>
        <n v="571.3861999999999"/>
        <n v="218.804"/>
        <n v="1419.0192"/>
        <n v="689.5"/>
        <n v="307.7136"/>
        <n v="2277.2944"/>
        <n v="136.3488"/>
        <n v="392.8379"/>
        <n v="934.3244999999998"/>
        <n v="753.4902"/>
        <n v="2681.1652"/>
        <n v="611.6804000000001"/>
        <n v="317.3247"/>
        <n v="119.7855"/>
        <n v="1951.7436"/>
        <n v="1316.2086"/>
        <n v="101.2608"/>
        <n v="1375.2876"/>
        <n v="2569.1024"/>
        <n v="467.91"/>
        <n v="999.5920000000001"/>
        <n v="1088.1378"/>
        <n v="407.5768"/>
        <n v="821.9216"/>
        <n v="175.8531"/>
        <n v="366.9534"/>
        <n v="2574.9856"/>
        <n v="1306.4175"/>
        <n v="835.8480000000001"/>
        <n v="612.5604"/>
        <n v="271.593"/>
        <n v="573.6192000000001"/>
        <n v="1900.2672"/>
        <n v="654.0489"/>
        <n v="230.8804"/>
        <n v="629.3652000000001"/>
        <n v="2148.8544"/>
        <n v="629.965"/>
        <n v="624.4952"/>
        <n v="1383.2584"/>
        <n v="2081.9226"/>
        <n v="251.0442"/>
        <n v="1936.7025"/>
        <n v="363.0998"/>
        <n v="1247.4552"/>
        <n v="1228.8078"/>
        <n v="261.58"/>
        <n v="368.8328"/>
        <n v="312.6736"/>
        <n v="846.9845999999999"/>
        <n v="823.275"/>
        <n v="1646.388"/>
        <n v="1759.9428"/>
        <n v="427.5876"/>
        <n v="2168.64"/>
        <n v="1245.119"/>
        <n v="1146.082"/>
        <n v="868.4563999999999"/>
        <n v="501.9168"/>
        <n v="927.9269999999999"/>
        <n v="2310.0987"/>
        <n v="359.7783"/>
        <n v="355.5342"/>
        <n v="480.7535999999999"/>
        <n v="347.2536000000001"/>
        <n v="84.852"/>
        <n v="1715.868"/>
        <n v="1045.2354"/>
        <n v="494.0684"/>
        <n v="1134.4008"/>
        <n v="835.9524"/>
        <n v="1016.0784"/>
        <n v="1609.9962"/>
        <n v="485.5158"/>
        <n v="925.7465"/>
        <n v="1333.478"/>
        <n v="2729.8292"/>
        <n v="373.5913"/>
        <n v="237.6524"/>
        <n v="902.304"/>
        <n v="1254.9264"/>
        <n v="1144.4248"/>
        <n v="707.0272"/>
        <n v="2326.4778"/>
        <n v="1314.0072"/>
        <n v="554.3538000000001"/>
        <n v="433.9296000000001"/>
        <n v="563.487"/>
        <n v="320.042"/>
        <n v="1643.4792"/>
        <n v="3026.6716"/>
        <n v="531.5616"/>
        <n v="866.0495999999999"/>
        <n v="30.176"/>
        <n v="463.8582"/>
        <n v="19.481"/>
        <n v="1509.2352"/>
        <n v="1795.982"/>
        <n v="1186.968"/>
        <n v="919.2918"/>
        <n v="1149.066"/>
        <n v="611.1742"/>
        <n v="615.7972"/>
        <n v="612.6885000000001"/>
        <n v="891.5328"/>
        <n v="1913.8392"/>
        <n v="2164.6944"/>
        <n v="262.7802"/>
        <n v="800.2112999999999"/>
        <n v="245.802"/>
        <n v="1686.4275"/>
        <n v="460.9608"/>
        <n v="1555.4619"/>
        <n v="171.4518"/>
        <n v="2579.2652"/>
        <n v="1263.5904"/>
        <n v="907.7066"/>
        <n v="1912.96"/>
        <n v="897.0528"/>
        <n v="1048.1238"/>
        <n v="705.1185"/>
        <n v="1558.4646"/>
        <n v="667.2053999999999"/>
        <n v="1289.34"/>
        <n v="661.59"/>
        <n v="1278.3675"/>
        <n v="2524.8384"/>
        <n v="1373.2992"/>
        <n v="2250.298"/>
        <n v="629.7434000000001"/>
        <n v="607.648"/>
        <n v="2495.205"/>
        <n v="308.1471"/>
        <n v="1200.906"/>
        <n v="767.988"/>
        <n v="139.29"/>
        <n v="1240.839"/>
        <n v="367.6522"/>
        <n v="802.1579999999999"/>
        <n v="595.1484"/>
        <n v="229.8825"/>
        <n v="2777.1016"/>
        <n v="306.7725"/>
        <n v="1550.5662"/>
        <n v="437.1702"/>
        <n v="1095.864"/>
        <n v="637.5008000000001"/>
        <n v="1128.9969"/>
        <n v="523.71"/>
        <n v="2240.28"/>
        <n v="41.876"/>
        <n v="754.2012"/>
        <n v="991.3019999999998"/>
        <n v="1179.137"/>
        <n v="1731.4914"/>
        <n v="200.1354"/>
        <n v="1185.4584"/>
        <n v="353.5676"/>
        <n v="389.674"/>
        <n v="1113.6584"/>
        <n v="383.328"/>
        <n v="28.044"/>
        <n v="818.4666"/>
        <n v="85.9332"/>
        <n v="695.0482"/>
        <n v="1561.9212"/>
        <n v="139.0312"/>
        <n v="122.9456"/>
        <n v="751.5887999999999"/>
        <n v="493.9144999999999"/>
        <n v="1613.556"/>
        <n v="537.1184000000001"/>
        <n v="621.27"/>
        <n v="867.5"/>
        <n v="272.3013"/>
        <n v="212.832"/>
        <n v="844.9671999999999"/>
        <n v="3138.676"/>
        <n v="1375.676"/>
        <n v="246.7755"/>
        <n v="1748.7384"/>
        <n v="623.1984"/>
        <n v="502.9596"/>
        <n v="520.4304"/>
        <n v="316.222"/>
        <n v="544.5594"/>
        <n v="56.0106"/>
        <n v="1641.3904"/>
        <n v="107.0748"/>
        <n v="523.6602"/>
        <n v="18.459"/>
        <n v="3205.3728"/>
        <n v="2470.644"/>
        <n v="474.4145"/>
        <n v="370.7562"/>
        <n v="571.2620999999999"/>
        <n v="934.4646000000001"/>
        <n v="647.2349999999999"/>
        <n v="1060.437"/>
        <n v="1754.406"/>
        <n v="1874.787"/>
        <n v="124.336"/>
        <n v="2746.7712"/>
        <n v="2143.6176"/>
        <n v="2486.214"/>
        <n v="154.938"/>
        <n v="2421.7944"/>
        <n v="541.1016000000001"/>
        <n v="844.7706"/>
        <n v="1196.5536"/>
        <n v="1082.835"/>
        <n v="3817.688"/>
        <n v="267.206"/>
        <n v="603.7164"/>
        <n v="1866.272"/>
        <n v="1661.6625"/>
        <n v="1206.6408"/>
        <n v="824.4863999999999"/>
        <n v="1069.5303"/>
        <n v="1968.5754"/>
        <n v="1483.812"/>
        <n v="345.3248"/>
        <n v="59.5935"/>
        <n v="568.0962000000001"/>
        <n v="671.0228999999999"/>
        <n v="1573.936"/>
        <n v="488.9066"/>
        <n v="2286.4674"/>
        <n v="1901.416"/>
        <n v="675.9424000000001"/>
        <n v="2066.3664"/>
        <n v="711.4295999999999"/>
        <n v="443.327"/>
        <n v="1255.8393"/>
        <n v="1583.806"/>
        <n v="355.2384"/>
        <n v="1813.1728"/>
        <n v="2593.9104"/>
        <n v="326.0007000000001"/>
        <n v="803.016"/>
        <n v="1799.55"/>
        <n v="113.0128"/>
        <n v="820.8992000000001"/>
        <n v="1968.1116"/>
        <n v="1930.761"/>
        <n v="1733.2566"/>
        <n v="2312.2912"/>
        <n v="1472.5308"/>
        <n v="2090.2724"/>
        <n v="1690.7814"/>
        <n v="1377.6432"/>
        <n v="3133.7256"/>
        <n v="981.9725999999999"/>
        <n v="441.5517"/>
        <n v="476.9166"/>
        <n v="56.8804"/>
        <n v="2408.6664"/>
        <n v="787.2804"/>
        <n v="1087.8444"/>
        <n v="1723.572"/>
        <n v="584.7839999999999"/>
        <n v="1281.8937"/>
        <n v="2380.464"/>
        <n v="1304.2182"/>
        <n v="968.1696"/>
        <n v="65.7292"/>
        <n v="1327.8846"/>
        <n v="1805.2736"/>
        <n v="2100.0441"/>
        <n v="3030.424"/>
        <n v="491.3286000000001"/>
        <n v="689.1720000000001"/>
        <n v="1914.8481"/>
        <n v="801.4495999999999"/>
        <n v="359.6138"/>
        <n v="187.1484"/>
        <n v="761.7384"/>
        <n v="680.884"/>
        <n v="246.5856"/>
        <n v="2862.1208"/>
        <n v="159.3408"/>
        <n v="394.902"/>
        <n v="453.5817"/>
        <n v="447.8296"/>
        <n v="1638.3912"/>
        <n v="1320.064"/>
        <n v="828.8335999999999"/>
        <n v="209.6512"/>
        <n v="726.3648"/>
        <n v="373.8384"/>
        <n v="283.7484"/>
        <n v="208.3134"/>
        <n v="1299.9"/>
        <n v="70.92479999999999"/>
        <n v="721.8119999999999"/>
        <n v="2897.233999999999"/>
        <n v="262.808"/>
        <n v="33.1296"/>
        <n v="1871.7186"/>
        <n v="356.1867"/>
        <n v="1230.9501"/>
        <n v="1489.8744"/>
        <n v="1818.3264"/>
        <n v="489.7819999999999"/>
        <n v="509.1498000000001"/>
        <n v="998.1872999999999"/>
        <n v="466.7817000000001"/>
        <n v="698.76"/>
        <n v="1988.568"/>
        <n v="1177.0512"/>
        <n v="680.652"/>
        <n v="808.6419"/>
        <n v="150.7608"/>
        <n v="626.6799"/>
        <n v="116.397"/>
        <n v="3181.892"/>
        <n v="127.3944"/>
        <n v="2826.516"/>
        <n v="1542.1752"/>
        <n v="467.7728"/>
        <n v="1413.93"/>
        <n v="1066.0736"/>
        <n v="355.7152"/>
        <n v="2404.6821"/>
        <n v="606.7308"/>
        <n v="1173.508"/>
        <n v="1191.6812"/>
        <n v="955.0151999999999"/>
        <n v="1690.304"/>
        <n v="136.5984"/>
        <n v="1270.746"/>
        <n v="1968.6942"/>
        <n v="809.0456"/>
        <n v="144.9624"/>
        <n v="1018.668"/>
        <n v="2468.4387"/>
        <n v="2278.3208"/>
        <n v="2291.6432"/>
        <n v="64.8956"/>
        <n v="1266.356"/>
        <n v="991.2624"/>
        <n v="1742.0256"/>
        <n v="1628.1702"/>
        <n v="1518.6336"/>
        <n v="646.2959999999999"/>
        <n v="197.7336"/>
        <n v="433.772"/>
        <n v="721.8211"/>
        <n v="1267.6251"/>
        <n v="603.5425999999999"/>
        <n v="1251.5072"/>
        <n v="895.6881"/>
        <n v="946.5300000000001"/>
        <n v="1787.3469"/>
        <n v="528.3066"/>
        <n v="305.9424"/>
        <n v="1369.6744"/>
        <n v="1228.4412"/>
        <n v="1896.72"/>
        <n v="1386.2428"/>
        <n v="478.0302"/>
        <n v="671.8978"/>
        <n v="91.402"/>
        <n v="591.5836"/>
        <n v="566.4204"/>
        <n v="674.6356000000001"/>
        <n v="155.2272"/>
        <n v="817.2108000000001"/>
        <n v="956.1664"/>
        <n v="664.35"/>
        <n v="353.2734"/>
        <n v="2691.7436"/>
        <n v="763.308"/>
        <n v="222.2675"/>
        <n v="2135.4168"/>
        <n v="2478.45"/>
        <n v="1439.136"/>
        <n v="871.4192999999999"/>
        <n v="1236.48"/>
        <n v="1794.303"/>
        <n v="199.2928"/>
        <n v="1022.6838"/>
        <n v="810.0858"/>
        <n v="2807.8008"/>
        <n v="616.029"/>
        <n v="1442.76"/>
        <n v="69.2736"/>
        <n v="2263.0068"/>
        <n v="1149.558"/>
        <n v="803.2288"/>
        <n v="611.205"/>
        <n v="676.7392"/>
        <n v="514.6931999999999"/>
        <n v="92.8484"/>
        <n v="756.7658"/>
        <n v="2545.44"/>
        <n v="887.5620000000001"/>
        <n v="769.044"/>
        <n v="780.6912"/>
        <n v="398.9531000000001"/>
        <n v="124.8768"/>
        <n v="2167.9224"/>
        <n v="526.2443999999999"/>
        <n v="435.2736"/>
        <n v="616.5082"/>
        <n v="514.9"/>
        <n v="1156.3726"/>
        <n v="258.822"/>
        <n v="1120.0599"/>
        <n v="131.047"/>
        <n v="2168.937"/>
        <n v="815.0720000000001"/>
        <n v="1665.692"/>
        <n v="1570.4166"/>
        <n v="405.32"/>
        <n v="2269.4976"/>
        <n v="3225.9468"/>
        <n v="2107.5246"/>
        <n v="774.1800000000001"/>
        <n v="1080.2104"/>
        <n v="689.3828"/>
        <n v="36.0272"/>
        <n v="600.2955"/>
        <n v="1631.331"/>
        <n v="649.74"/>
        <n v="231.555"/>
        <n v="1404.075"/>
        <n v="193.2576"/>
        <n v="1351.3584"/>
        <n v="570.1176"/>
        <n v="52.003"/>
        <n v="1404.0528"/>
        <n v="81.648"/>
        <n v="385.2996"/>
        <n v="159.8755"/>
        <n v="352.593"/>
        <n v="403.5885"/>
        <n v="449.514"/>
        <n v="1187.178"/>
        <n v="1175.4168"/>
        <n v="3440.0272"/>
        <n v="645.3008000000001"/>
        <n v="190.7064"/>
        <n v="906.2366000000001"/>
        <n v="1482.0798"/>
        <n v="2102.424"/>
        <n v="1219.257"/>
        <n v="1655.717"/>
        <n v="422.013"/>
        <n v="429.3216"/>
        <n v="1639.2096"/>
        <n v="85.1697"/>
        <n v="2397.408"/>
        <n v="296.3169"/>
        <n v="285.9672"/>
        <n v="304.7675"/>
        <n v="767.4816"/>
        <n v="1147.4496"/>
        <n v="1776.3744"/>
        <n v="545.8050000000001"/>
        <n v="945.126"/>
        <n v="2232.5688"/>
        <n v="2971.0296"/>
        <n v="942.0160000000001"/>
        <n v="1628.0208"/>
        <n v="889.308"/>
        <n v="661.7595"/>
        <n v="1845.966"/>
        <n v="1828.112"/>
        <n v="593.79"/>
        <n v="1900.1136"/>
        <n v="2950.14"/>
        <n v="821.3516"/>
        <n v="1756.5324"/>
        <n v="1568.943"/>
        <n v="548.062"/>
        <n v="954.0608000000001"/>
        <n v="1194.9028"/>
        <n v="3220.3444"/>
        <n v="40.9761"/>
        <n v="189.6176"/>
        <n v="264.915"/>
        <n v="1369.1216"/>
        <n v="331.17"/>
        <n v="1275.799"/>
        <n v="1926.15"/>
        <n v="1370.5232"/>
        <n v="679.1862"/>
        <n v="1053.7551"/>
        <n v="333.8509"/>
        <n v="819.7176"/>
        <n v="1187.898"/>
        <n v="2093.6736"/>
        <n v="202.9836"/>
        <n v="32.6592"/>
        <n v="1031.7507"/>
        <n v="1746.712"/>
        <n v="1754.94"/>
        <n v="530.2116"/>
        <n v="2035.854"/>
        <n v="361.4592"/>
        <n v="953.4510000000001"/>
        <n v="685.3069999999999"/>
        <n v="584.0459999999999"/>
        <n v="530.145"/>
        <n v="3721.52"/>
        <n v="665.5168"/>
        <n v="229.3564"/>
        <n v="800.5812"/>
        <n v="122.968"/>
        <n v="1363.4544"/>
        <n v="912.0035999999999"/>
        <n v="112.4496"/>
        <n v="1287.6084"/>
        <n v="3602.7264"/>
        <n v="1538.4006"/>
        <n v="82.54679999999999"/>
        <n v="1417.824"/>
        <n v="213.709"/>
        <n v="800.337"/>
        <n v="333.0492"/>
        <n v="514.2995999999999"/>
        <n v="2299.5984"/>
        <n v="2013.7872"/>
        <n v="1228.4895"/>
        <n v="77.022"/>
        <n v="2560.0"/>
        <n v="262.515"/>
        <n v="158.5075"/>
        <n v="2205.024"/>
        <n v="1538.942"/>
        <n v="909.832"/>
        <n v="194.1786"/>
        <n v="2566.404"/>
        <n v="786.1904000000001"/>
        <n v="1125.896"/>
        <n v="1715.0595"/>
        <n v="887.3040000000001"/>
        <n v="800.7288"/>
        <n v="2859.2928"/>
        <n v="570.7842"/>
        <n v="2481.5216"/>
        <n v="2358.1584"/>
        <n v="445.104"/>
        <n v="1371.5504"/>
        <n v="673.875"/>
        <n v="223.8728"/>
        <n v="574.107"/>
        <n v="529.8858"/>
        <n v="929.1632000000001"/>
        <n v="1071.904"/>
        <n v="763.9775999999999"/>
        <n v="712.5974999999999"/>
        <n v="2013.5178"/>
        <n v="1438.8352"/>
        <n v="213.5588"/>
        <n v="1925.8533"/>
        <n v="1146.6272"/>
        <n v="64.8784"/>
        <n v="36.225"/>
        <n v="1537.404"/>
        <n v="1548.9465"/>
        <n v="1969.956"/>
        <n v="1659.9756"/>
        <n v="1280.115"/>
        <n v="150.7902"/>
        <n v="812.7574"/>
        <n v="1005.3216"/>
        <n v="590.841"/>
        <n v="1040.2404"/>
        <n v="2182.4464"/>
        <n v="105.4728"/>
        <n v="343.6694"/>
        <n v="103.9311"/>
        <n v="900.592"/>
        <n v="1505.2576"/>
        <n v="926.4010000000001"/>
        <n v="242.039"/>
        <n v="1627.4391"/>
        <n v="138.4229"/>
        <n v="1774.344"/>
        <n v="1477.5"/>
        <n v="615.7404"/>
        <n v="2774.6132"/>
        <n v="450.5239999999999"/>
        <n v="2549.484"/>
        <n v="1359.5925"/>
        <n v="1373.7651"/>
        <n v="502.6212"/>
        <n v="1861.988"/>
        <n v="1904.544"/>
        <n v="273.5226"/>
        <n v="95.40820000000001"/>
        <n v="700.5544000000001"/>
        <n v="257.2401"/>
        <n v="2460.3708"/>
        <n v="142.5252"/>
        <n v="287.388"/>
        <n v="2760.544"/>
        <n v="54.4896"/>
        <n v="1448.752"/>
        <n v="469.0008"/>
        <n v="1741.35"/>
        <n v="1482.1808"/>
        <n v="634.1784"/>
        <n v="3034.2824"/>
        <n v="1867.9206"/>
        <n v="2839.6248"/>
        <n v="1602.7068"/>
        <n v="2281.14"/>
        <n v="1451.6961"/>
        <n v="1792.1181"/>
        <n v="954.765"/>
        <n v="1142.4972"/>
        <n v="396.2303999999999"/>
        <n v="3019.2288"/>
        <n v="342.9225"/>
        <n v="2100.7728"/>
        <n v="523.776"/>
        <n v="372.0299"/>
        <n v="1311.4192"/>
        <n v="2487.380999999999"/>
        <n v="373.6656"/>
        <n v="192.885"/>
        <n v="1171.2978"/>
        <n v="255.888"/>
        <n v="377.1098"/>
        <n v="2585.8644"/>
        <n v="2367.15"/>
        <n v="570.52"/>
        <n v="969.6648000000001"/>
        <n v="848.8244"/>
        <n v="487.188"/>
        <n v="896.0400000000002"/>
        <n v="46.2168"/>
        <n v="586.7171999999999"/>
        <n v="2033.9406"/>
        <n v="2576.2302"/>
        <n v="736.668"/>
        <n v="1022.2128"/>
        <n v="547.7472"/>
        <n v="813.0472"/>
        <n v="48.1015"/>
        <n v="2906.568"/>
        <n v="898.8216000000001"/>
        <n v="311.4328"/>
        <n v="1005.3944"/>
        <n v="1512.2268"/>
        <n v="1176.4536"/>
        <n v="291.5822"/>
        <n v="513.8136"/>
        <n v="359.504"/>
        <n v="1392.2716"/>
        <n v="577.8234"/>
        <n v="103.8609"/>
        <n v="457.737"/>
        <n v="758.3812"/>
        <n v="127.2171"/>
        <n v="2110.1256"/>
        <n v="449.0395"/>
        <n v="384.1104"/>
        <n v="372.285"/>
        <n v="241.034"/>
        <n v="1832.379"/>
        <n v="1813.0716"/>
        <n v="538.5634"/>
        <n v="2163.7056"/>
        <n v="794.457"/>
        <n v="888.0444"/>
        <n v="1169.6238"/>
        <n v="269.8719"/>
        <n v="925.1896"/>
        <n v="1685.1573"/>
        <n v="660.114"/>
        <n v="726.8000000000001"/>
        <n v="1272.592"/>
        <n v="542.571"/>
        <n v="411.7149000000001"/>
        <n v="229.023"/>
        <n v="2234.7188"/>
        <n v="1138.83"/>
        <n v="1677.4904"/>
        <n v="599.5835999999999"/>
        <n v="101.3886"/>
        <n v="3316.16"/>
        <n v="125.8888"/>
        <n v="1023.33"/>
        <n v="1984.7356"/>
        <n v="713.4"/>
        <n v="1249.5006"/>
        <n v="340.0626"/>
        <n v="1171.2288"/>
        <n v="728.1204"/>
        <n v="2107.4004"/>
        <n v="1818.4914"/>
        <n v="1283.2404"/>
        <n v="323.561"/>
        <n v="339.4245999999999"/>
        <n v="172.7667"/>
        <n v="1974.2418"/>
        <n v="971.392"/>
        <n v="519.1533"/>
        <n v="953.5500000000001"/>
        <n v="165.8447"/>
        <n v="297.2892"/>
        <n v="1523.124"/>
        <n v="730.1916"/>
        <n v="1657.5456"/>
        <n v="3228.876"/>
        <n v="1426.698"/>
        <n v="1450.89"/>
        <n v="360.8556"/>
        <n v="1972.92"/>
        <n v="86.2854"/>
        <n v="2748.2224"/>
        <n v="272.6218"/>
        <n v="426.1224"/>
        <n v="799.1334"/>
        <n v="2026.1829"/>
        <n v="1395.6948"/>
        <n v="1583.0316"/>
        <n v="2801.768"/>
        <n v="1857.2176"/>
        <n v="3745.8048"/>
        <n v="1776.5286"/>
        <n v="1905.1725"/>
        <n v="1462.003"/>
        <n v="113.3358"/>
        <n v="90.4798"/>
        <n v="325.5442"/>
        <n v="535.3502"/>
        <n v="678.608"/>
        <n v="1352.076"/>
        <n v="347.8200000000001"/>
        <n v="81.61919999999999"/>
        <n v="1536.744"/>
        <n v="1846.08"/>
        <n v="541.6673999999999"/>
        <n v="2467.4496"/>
        <n v="419.4648"/>
        <n v="891.872"/>
        <n v="1740.628"/>
        <n v="714.4176"/>
        <n v="3293.5448"/>
        <n v="529.749"/>
        <n v="2728.2024"/>
        <n v="333.8128"/>
        <n v="312.0805"/>
        <n v="1032.0813"/>
        <n v="683.001"/>
        <n v="2974.644"/>
        <n v="818.425"/>
        <n v="435.342"/>
        <n v="871.3969999999999"/>
        <n v="344.5368"/>
        <n v="502.5132"/>
        <n v="515.9325"/>
        <n v="2101.0626"/>
        <n v="359.1965"/>
        <n v="857.1"/>
        <n v="1112.9536"/>
        <n v="413.5335"/>
        <n v="2010.6432"/>
        <n v="444.6143999999999"/>
        <n v="1533.824"/>
        <n v="1081.0134"/>
        <n v="618.6936"/>
        <n v="377.28"/>
        <n v="1630.3392"/>
        <n v="229.3109"/>
        <n v="189.216"/>
        <n v="692.3883999999999"/>
        <n v="1884.54"/>
        <n v="906.5033999999999"/>
        <n v="716.1336"/>
        <n v="137.697"/>
        <n v="1345.6368"/>
        <n v="148.4916"/>
        <n v="2936.0144"/>
        <n v="328.02"/>
        <n v="944.4709999999999"/>
        <n v="126.5916"/>
        <n v="1579.7805"/>
        <n v="682.556"/>
        <n v="1877.6688"/>
        <n v="1289.61"/>
        <n v="1631.2854"/>
        <n v="392.0272000000001"/>
        <n v="576.973"/>
        <n v="953.4876"/>
        <n v="1136.7584"/>
        <n v="468.7832"/>
        <n v="385.6788"/>
        <n v="1084.7936"/>
        <n v="1616.8104"/>
        <n v="753.5039999999999"/>
        <n v="184.2291"/>
        <n v="2801.19"/>
        <n v="1587.4998"/>
        <n v="2465.9856"/>
        <n v="189.244"/>
        <n v="1898.2482"/>
        <n v="860.3195999999999"/>
        <n v="1220.022"/>
        <n v="1261.638"/>
        <n v="3332.0888"/>
        <n v="502.107"/>
        <n v="269.0166"/>
        <n v="1823.1948"/>
        <n v="905.85"/>
        <n v="2019.6945"/>
        <n v="980.3544"/>
        <n v="136.0996"/>
        <n v="641.9168999999999"/>
        <n v="248.1783"/>
        <n v="230.1252"/>
        <n v="169.728"/>
        <n v="37.328"/>
        <n v="2474.208"/>
        <n v="1065.4896"/>
        <n v="706.7787999999999"/>
        <n v="3393.88"/>
        <n v="878.5062"/>
        <n v="958.9536"/>
        <n v="287.3962"/>
        <n v="487.8535"/>
        <n v="129.7248"/>
        <n v="1407.6018"/>
        <n v="349.2225"/>
        <n v="1243.1224"/>
        <n v="661.4708"/>
        <n v="1081.04"/>
        <n v="1023.264"/>
        <n v="77.29320000000001"/>
        <n v="1302.3672"/>
        <n v="2677.062"/>
        <n v="2434.0672"/>
        <n v="2733.2268"/>
        <n v="361.162"/>
        <n v="1758.294"/>
        <n v="605.501"/>
        <n v="362.3235"/>
        <n v="1455.1326"/>
        <n v="2320.2784"/>
        <n v="324.03"/>
        <n v="1202.4012"/>
        <n v="863.6026"/>
        <n v="167.76"/>
        <n v="579.2495"/>
        <n v="1578.978"/>
        <n v="758.0366"/>
        <n v="140.72"/>
        <n v="1176.945"/>
        <n v="229.614"/>
        <n v="2103.1764"/>
        <n v="1801.419"/>
        <n v="221.61"/>
        <n v="727.2865999999999"/>
        <n v="1758.4812"/>
        <n v="84.5272"/>
        <n v="2155.272"/>
        <n v="104.6199"/>
        <n v="384.4665"/>
        <n v="1398.712"/>
        <n v="1250.8044"/>
        <n v="104.227"/>
        <n v="1340.0002"/>
        <n v="299.4939"/>
        <n v="226.2254"/>
        <n v="902.2538"/>
        <n v="390.9598"/>
        <n v="2280.3669"/>
        <n v="2291.73"/>
        <n v="1155.2436"/>
        <n v="511.35"/>
        <n v="125.1588"/>
        <n v="1523.064"/>
        <n v="1423.7184"/>
        <n v="642.905"/>
        <n v="174.4044"/>
        <n v="1939.2012"/>
        <n v="2249.4912"/>
        <n v="456.1439999999999"/>
        <n v="57.3896"/>
        <n v="781.616"/>
        <n v="1348.215"/>
        <n v="607.8672"/>
        <n v="314.8232"/>
        <n v="1688.3248"/>
        <n v="398.2394"/>
        <n v="587.1508"/>
        <n v="705.5856"/>
        <n v="768.4638"/>
        <n v="173.5488"/>
        <n v="308.79"/>
        <n v="435.0138"/>
        <n v="646.9989999999999"/>
        <n v="1207.7604"/>
        <n v="1469.8719"/>
        <n v="654.3621999999999"/>
        <n v="583.17"/>
        <n v="305.73"/>
        <n v="1352.4272"/>
        <n v="1501.3362"/>
        <n v="2645.6748"/>
        <n v="1142.253"/>
        <n v="86.621"/>
        <n v="3110.9864"/>
        <n v="637.056"/>
        <n v="853.5452"/>
        <n v="844.0137000000001"/>
        <n v="582.8841"/>
        <n v="561.3344"/>
        <n v="313.99"/>
        <n v="2280.0664"/>
        <n v="196.6734"/>
        <n v="719.272"/>
        <n v="649.89"/>
        <n v="454.0164"/>
        <n v="1367.1368"/>
        <n v="581.5835999999999"/>
        <n v="1253.0012"/>
        <n v="1017.7704"/>
        <n v="1666.95"/>
        <n v="188.7896"/>
        <n v="2797.8165"/>
        <n v="1544.9434"/>
        <n v="1746.96"/>
        <n v="1321.5336"/>
        <n v="60.3922"/>
        <n v="990.6336"/>
        <n v="813.4689"/>
        <n v="825.0264"/>
        <n v="103.5648"/>
        <n v="2976.604"/>
        <n v="638.8844"/>
        <n v="1383.5664"/>
        <n v="3094.2208"/>
        <n v="614.5108"/>
        <n v="617.6655"/>
        <n v="705.9336000000001"/>
        <n v="540.4208"/>
        <n v="1654.7328"/>
        <n v="19.8716"/>
        <n v="288.1452"/>
        <n v="238.9716"/>
        <n v="217.2606"/>
        <n v="837.4211999999999"/>
        <n v="2439.2984"/>
        <n v="111.1434"/>
        <n v="2083.8664"/>
        <n v="1802.112"/>
        <n v="1701.7506"/>
        <n v="1554.5838"/>
        <n v="53.818"/>
        <n v="2671.74"/>
        <n v="497.1642"/>
        <n v="605.76"/>
        <n v="3502.9688"/>
        <n v="271.1792"/>
        <n v="263.0463"/>
        <n v="52.1508"/>
        <n v="843.0236"/>
        <n v="223.516"/>
        <n v="1124.3964"/>
        <n v="1618.6016"/>
        <n v="1759.434"/>
        <n v="2190.132"/>
        <n v="1892.7168"/>
        <n v="178.514"/>
        <n v="152.0343"/>
        <n v="2282.2626"/>
        <n v="1990.035"/>
        <n v="1366.898"/>
        <n v="1885.5162"/>
        <n v="571.3318"/>
        <n v="240.4482"/>
        <n v="502.53"/>
        <n v="905.1655999999999"/>
        <n v="364.08"/>
        <n v="2925.7312"/>
        <n v="111.1636"/>
        <n v="97.00019999999999"/>
        <n v="1492.9516"/>
        <n v="1136.0936"/>
        <n v="727.818"/>
        <n v="413.073"/>
        <n v="922.9692"/>
        <n v="336.4578"/>
        <n v="2798.4132"/>
        <n v="1303.3905"/>
        <n v="1113.882"/>
        <n v="2700.3312"/>
        <n v="130.932"/>
        <n v="2483.28"/>
        <n v="514.3424"/>
        <n v="973.0279999999999"/>
        <n v="1347.7384"/>
        <n v="1624.4892"/>
        <n v="428.897"/>
        <n v="303.8114"/>
        <n v="3237.0576"/>
        <n v="2243.3928"/>
        <n v="72.79960000000001"/>
        <n v="1744.8368"/>
        <n v="883.7166000000001"/>
        <n v="1629.7616"/>
        <n v="1616.2152"/>
        <n v="24.13"/>
        <n v="510.2202"/>
        <n v="529.677"/>
        <n v="102.172"/>
        <n v="2409.8216"/>
        <n v="1810.8324"/>
        <n v="50.048"/>
        <n v="1276.6416"/>
        <n v="1418.3784"/>
        <n v="2031.7928"/>
        <n v="2407.0584"/>
        <n v="1058.16"/>
        <n v="380.8458000000001"/>
        <n v="865.0363"/>
        <n v="649.605"/>
        <n v="1748.5209"/>
        <n v="609.4584"/>
        <n v="2922.2952"/>
        <n v="545.6808"/>
        <n v="99.26920000000001"/>
        <n v="1025.85"/>
        <n v="1140.456"/>
        <n v="508.8864"/>
        <n v="1181.7432"/>
        <n v="1566.5664"/>
        <n v="568.6148"/>
        <n v="1208.2028"/>
        <n v="493.6428"/>
        <n v="2065.5936"/>
        <n v="199.7961"/>
        <n v="880.6616"/>
        <n v="93.8232"/>
        <n v="3539.8656"/>
        <n v="1595.0952"/>
        <n v="1815.754"/>
        <n v="1308.5928"/>
        <n v="782.1600000000001"/>
        <n v="1876.3152"/>
        <n v="982.2288"/>
        <n v="517.8965"/>
        <n v="198.7782"/>
        <n v="1814.9832"/>
        <n v="1278.4896"/>
        <n v="339.2466"/>
        <n v="1343.0316"/>
        <n v="361.4958"/>
        <n v="318.3076"/>
        <n v="751.2726"/>
        <n v="615.083"/>
        <n v="153.1115"/>
        <n v="1123.434"/>
        <n v="354.564"/>
        <n v="553.6864"/>
        <n v="1078.8174"/>
        <n v="790.7659"/>
        <n v="2462.34"/>
        <n v="940.69"/>
        <n v="1347.456"/>
        <n v="763.1572"/>
        <n v="285.8394"/>
        <n v="2324.556"/>
        <n v="1232.952"/>
        <n v="341.003"/>
        <n v="1737.9912"/>
        <n v="1765.176"/>
        <n v="127.794"/>
        <n v="491.4698999999999"/>
        <n v="133.339"/>
        <n v="487.746"/>
        <n v="2145.7485"/>
        <n v="1575.0724"/>
        <n v="1635.2616"/>
        <n v="236.7372"/>
        <n v="488.7168"/>
        <n v="2315.852"/>
        <n v="1267.9744"/>
        <n v="981.9864"/>
        <n v="442.6149"/>
        <n v="989.9368000000001"/>
        <n v="551.259"/>
        <n v="43.1442"/>
        <n v="1210.8714"/>
        <n v="2943.5296"/>
        <n v="1058.448"/>
        <n v="1695.3075"/>
        <n v="2141.85"/>
        <n v="1287.36"/>
        <n v="328.7524"/>
        <n v="1958.144"/>
        <n v="39.974"/>
        <n v="654.3656"/>
        <n v="3032.656"/>
        <n v="166.8249"/>
        <n v="465.832"/>
        <n v="188.0424"/>
        <n v="614.0742"/>
        <n v="1664.811"/>
        <n v="1657.0092"/>
        <n v="127.296"/>
        <n v="1720.7438"/>
        <n v="1503.1768"/>
        <n v="102.3752"/>
        <n v="791.8847999999999"/>
        <n v="2319.4512"/>
        <n v="1296.261"/>
        <n v="910.2636"/>
        <n v="794.5092"/>
        <n v="2458.46"/>
        <n v="749.0304"/>
        <n v="2224.2816"/>
        <n v="774.5759999999999"/>
        <n v="34.1784"/>
        <n v="2396.0799"/>
        <n v="1624.443"/>
        <n v="910.3643999999999"/>
        <n v="537.3897"/>
        <n v="758.24"/>
        <n v="773.0304"/>
        <n v="1558.9272"/>
        <n v="948.6935999999998"/>
        <n v="96.4592"/>
        <n v="2871.368"/>
        <n v="483.9464"/>
        <n v="2916.42"/>
        <n v="1146.8154"/>
        <n v="2819.0064"/>
        <n v="2650.292"/>
        <n v="2235.4788"/>
        <n v="459.2884"/>
        <n v="464.4255000000001"/>
        <n v="562.3589999999999"/>
        <n v="725.3442"/>
        <n v="1894.08"/>
        <n v="650.916"/>
        <n v="143.2404"/>
        <n v="1093.2938"/>
        <n v="1487.4636"/>
        <n v="64.1256"/>
        <n v="383.002"/>
        <n v="3339.8264"/>
        <n v="122.1327"/>
        <n v="571.6392000000001"/>
        <n v="625.4658"/>
        <n v="838.1228"/>
        <n v="1061.91"/>
        <n v="146.5792"/>
        <n v="2350.4888"/>
        <n v="128.9568"/>
        <n v="2282.9664"/>
        <n v="1956.0321"/>
        <n v="93.654"/>
        <n v="319.0784"/>
        <n v="1549.9155"/>
        <n v="1307.3346"/>
        <n v="2829.7228"/>
        <n v="232.4232"/>
        <n v="2084.3328"/>
        <n v="984.37"/>
        <n v="418.1584"/>
        <n v="38.0038"/>
        <n v="1046.5488"/>
        <n v="1356.885"/>
        <n v="502.7524"/>
        <n v="793.3869000000001"/>
        <n v="2075.913"/>
        <n v="2513.8984"/>
        <n v="895.5342"/>
        <n v="1443.2418"/>
        <n v="762.0029999999999"/>
        <n v="223.592"/>
        <n v="846.7488"/>
        <n v="757.1676000000001"/>
        <n v="709.1270999999999"/>
        <n v="810.0971999999999"/>
        <n v="942.2280000000001"/>
        <n v="1099.76"/>
        <n v="47.6212"/>
        <n v="1505.1168"/>
        <n v="855.9831"/>
        <n v="1734.18"/>
        <n v="1662.5312"/>
        <n v="1184.89"/>
        <n v="559.7995"/>
        <n v="630.1866"/>
        <n v="355.2448"/>
        <n v="2373.462"/>
        <n v="579.5884000000001"/>
        <n v="626.3712"/>
        <n v="715.3004999999999"/>
        <n v="134.9568"/>
        <n v="994.4820000000001"/>
        <n v="1301.8758"/>
        <n v="574.883"/>
        <n v="2139.3312"/>
        <n v="274.4523"/>
        <n v="1706.43"/>
        <n v="599.471"/>
        <n v="1070.762"/>
        <n v="591.7031999999999"/>
        <n v="2504.067"/>
        <n v="270.5164"/>
        <n v="1128.732"/>
        <n v="1119.4092"/>
        <n v="259.3763"/>
        <n v="729.39"/>
        <n v="591.3072"/>
        <n v="340.2"/>
        <n v="2779.5932"/>
        <n v="548.5224000000001"/>
        <n v="1034.7036"/>
        <n v="1532.3904"/>
        <n v="1648.668"/>
        <n v="786.0314"/>
        <n v="887.8632"/>
        <n v="2935.8252"/>
        <n v="1882.1952"/>
        <n v="1120.4751"/>
        <n v="493.0596"/>
        <n v="637.3739999999999"/>
        <n v="163.5744"/>
        <n v="1051.736"/>
        <n v="3242.1668"/>
        <n v="322.9899"/>
        <n v="51.1384"/>
        <n v="817.7943"/>
        <n v="1313.1166"/>
        <n v="509.7591"/>
        <n v="78.5868"/>
        <n v="889.83"/>
        <n v="366.858"/>
        <n v="565.9089"/>
        <n v="64.7995"/>
        <n v="1264.335"/>
        <n v="346.484"/>
        <n v="1564.0116"/>
        <n v="592.5074000000001"/>
        <n v="1510.719"/>
        <n v="1106.3094"/>
        <n v="700.4052"/>
        <n v="320.892"/>
        <n v="2704.47"/>
        <n v="506.709"/>
        <n v="595.41"/>
        <n v="953.3868"/>
        <n v="2317.6384"/>
        <n v="88.81479999999999"/>
        <n v="316.8936"/>
        <n v="545.4824"/>
        <n v="757.39"/>
        <n v="152.2801"/>
        <n v="1755.5384"/>
        <n v="2155.2228"/>
        <n v="905.23"/>
        <n v="274.0311"/>
        <n v="2391.4527"/>
        <n v="1014.2588"/>
        <n v="2694.3045"/>
        <n v="170.4405"/>
      </sharedItems>
    </cacheField>
    <cacheField name="Product" numFmtId="0">
      <sharedItems>
        <s v="Cricket Bat"/>
        <s v="Bluetooth Car Audio System"/>
        <s v="Men's Roll-On Perfume"/>
        <s v="Wireless Mouse"/>
        <s v="Men's Hair Styling Gel"/>
        <s v="4K Home Projector"/>
        <s v="Premium Blanket Throw"/>
        <s v="Kitchen Storage Rack"/>
        <s v="Stainless Steel Cookware Set"/>
        <s v="Modern Wall Clock"/>
        <s v="Foldable Camping Chair"/>
        <s v="Portable Power Bank"/>
        <s v="Sports Wrist Sweatbands"/>
        <s v="Gaming Mechanical Keyboard"/>
        <s v="Women's Summer Dress"/>
        <s v="Adjustable Dumbbells 20kg"/>
        <s v="Decorative Floor Vase"/>
        <s v="Luxury Perfume Spray"/>
        <s v="Professional Jump Rope"/>
        <s v="USB External Hard Drive"/>
        <s v="Men's Sports Shorts"/>
        <s v="Hair Strengthening Shampoo"/>
        <s v="Smart LED Light Strip"/>
        <s v="Men's Leather Belt"/>
        <s v="Portable Bluetooth Speaker"/>
        <s v="WiFi Mesh Router"/>
        <s v="USB-C Fast Charger"/>
        <s v="Men's Track Pants"/>
        <s v="Women's Ankle Boots"/>
        <s v="Decorative Lamp Shade"/>
        <s v="Beard Grooming Kit"/>
        <s v="Ceramic Kitchen Bowl Set"/>
        <s v="Vitamin E Body Lotion"/>
        <s v="Wireless Bluetooth Speaker"/>
        <s v="Men's Formal Shirt"/>
        <s v="Fabric Sofa Throw Blanket"/>
        <s v="Essential Oil Diffuser"/>
        <s v="Stainless Steel Cutlery Set"/>
        <s v="Adjustable Jump Rope"/>
        <s v="Multi-Purpose Storage Box"/>
        <s v="Rugby Ball"/>
        <s v="Face Foundation Kit"/>
        <s v="Outdoor Sports Water Bottle"/>
        <s v="Noise-Canceling Headphones"/>
        <s v="Makeup Brush Set"/>
        <s v="Basketball"/>
        <s v="Knee Support Brace"/>
        <s v="USB-C Laptop Charger"/>
        <s v="Sports Water Hydration Pack"/>
        <s v="High-Grip Football"/>
        <s v="Hydrating Face Cleanser"/>
        <s v="Hair Repair Oil Treatment"/>
        <s v="Women's High Heels"/>
        <s v="Soccer Training Cone Set"/>
        <s v="Men's Winter Jacket"/>
        <s v="Men's Graphic T-Shirt"/>
        <s v="Kitchen Cutting Board"/>
        <s v="Boxing Hand Wraps"/>
        <s v="Men's Running Jacket"/>
        <s v="Sports Stopwatch Pro"/>
        <s v="Women's Scarf Set"/>
        <s v="Wall-Mounted Spice Rack"/>
        <s v="Carbon Fiber Tennis Racket"/>
        <s v="Smart Home WiFi Camera"/>
        <s v="Gaming Mouse Pad XL"/>
        <s v="Women's Beanie Hat"/>
        <s v="Decorative Wall Mirror"/>
        <s v="Wireless Bluetooth Earbuds"/>
        <s v="Bedroom Table Lamp"/>
        <s v="HDMI Cable – 2m"/>
        <s v="Car Dashboard Phone Holder"/>
        <s v="Foam Roller"/>
        <s v="LED Bedside Lamp"/>
        <s v="Women's Hair Dryer Brush"/>
        <s v="Fitness Resistance Bands"/>
        <s v="HD Smart TV Stick"/>
        <s v="Ceramic Plant Pot"/>
        <s v="Sports Stopwatch Timer"/>
        <s v="Shin Guards – Adult"/>
        <s v="Vitamin C Face Serum"/>
        <s v="Microwave Oven"/>
        <s v="Organic Sunscreen Lotion"/>
        <s v="Badminton Racket Set"/>
        <s v="Women's Yoga Pants"/>
        <s v="LED Table Lamp"/>
        <s v="Laptop Cooling Pad"/>
        <s v="Tennis Ball 3-Pack"/>
        <s v="Womens Cotton Scarf"/>
        <s v="Wooden Nightstand"/>
        <s v="Yoga Exercise Mat"/>
        <s v="Brother Laser Printer"/>
        <s v="Matte Lipstick Set"/>
        <s v="Men's Casual Sneakers"/>
        <s v="Adjustable Dumbbell Set"/>
        <s v="Wooden Bookshelf"/>
        <s v="Women's Casual Hoodie"/>
        <s v="Herbal Face Moisturizer"/>
        <s v="Women's Denim Jeans"/>
        <s v="Sports Stopwatch Basic"/>
        <s v="Women's Formal Blazer"/>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Sales Pivot " cacheId="0" dataCaption="" rowGrandTotals="0" compact="0" compactData="0">
  <location ref="A1:B26" firstHeaderRow="0" firstDataRow="1" firstDataCol="0"/>
  <pivotFields>
    <pivotField name="Sales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ame="Order_Date" axis="axisRow" compact="0" numFmtId="164" outline="0" multipleItemSelectionAllowed="1" showAll="0" sortType="ascending">
      <items>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name="Month " compact="0" numFmtId="165" outline="0" multipleItemSelectionAllowed="1" showAll="0">
      <items>
        <item x="0"/>
        <item x="1"/>
        <item x="2"/>
        <item x="3"/>
        <item x="4"/>
        <item x="5"/>
        <item x="6"/>
        <item x="7"/>
        <item x="8"/>
        <item x="9"/>
        <item x="10"/>
        <item x="11"/>
        <item t="default"/>
      </items>
    </pivotField>
    <pivotField name="Year" compact="0" outline="0" multipleItemSelectionAllowed="1" showAll="0">
      <items>
        <item x="0"/>
        <item x="1"/>
        <item x="2"/>
        <item t="default"/>
      </items>
    </pivotField>
    <pivotField name="Custom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t="default"/>
      </items>
    </pivotField>
    <pivotField name="Customer_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Age Range" compact="0" outline="0" multipleItemSelectionAllowed="1" showAll="0">
      <items>
        <item x="0"/>
        <item x="1"/>
        <item x="2"/>
        <item x="3"/>
        <item x="4"/>
        <item t="default"/>
      </items>
    </pivotField>
    <pivotField name="Gender" compact="0" outline="0" multipleItemSelectionAllowed="1" showAll="0">
      <items>
        <item x="0"/>
        <item x="1"/>
        <item t="default"/>
      </items>
    </pivotField>
    <pivotField name="Loyalty_Level" compact="0" outline="0" multipleItemSelectionAllowed="1" showAll="0">
      <items>
        <item x="0"/>
        <item x="1"/>
        <item x="2"/>
        <item x="3"/>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gion" compact="0" outline="0" multipleItemSelectionAllowed="1" showAll="0">
      <items>
        <item x="0"/>
        <item x="1"/>
        <item x="2"/>
        <item x="3"/>
        <item t="default"/>
      </items>
    </pivotField>
    <pivotField name="Produc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Product_Category" compact="0" outline="0" multipleItemSelectionAllowed="1" showAll="0">
      <items>
        <item x="0"/>
        <item x="1"/>
        <item x="2"/>
        <item x="3"/>
        <item x="4"/>
        <item t="default"/>
      </items>
    </pivotField>
    <pivotField name="Product_SubCategory"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Bra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Store_ID"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tore_Nam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tore_Type" compact="0" outline="0" multipleItemSelectionAllowed="1" showAll="0">
      <items>
        <item x="0"/>
        <item x="1"/>
        <item x="2"/>
        <item t="default"/>
      </items>
    </pivotField>
    <pivotField name="Quantity" compact="0" outline="0" multipleItemSelectionAllowed="1" showAll="0">
      <items>
        <item x="0"/>
        <item x="1"/>
        <item x="2"/>
        <item x="3"/>
        <item x="4"/>
        <item x="5"/>
        <item t="default"/>
      </items>
    </pivotField>
    <pivotField name="Unit_Pric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t="default"/>
      </items>
    </pivotField>
    <pivotField name="Discount" compact="0" numFmtId="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Stock"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Payment_Type" compact="0" outline="0" multipleItemSelectionAllowed="1" showAll="0">
      <items>
        <item x="0"/>
        <item x="1"/>
        <item x="2"/>
        <item t="default"/>
      </items>
    </pivotField>
    <pivotField name="Total_Amount"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ame="Produ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s>
  <rowFields>
    <field x="1"/>
  </rowFields>
  <dataFields>
    <dataField name="SUM of Total_Amount" fld="24" baseField="0"/>
  </dataFields>
</pivotTableDefinition>
</file>

<file path=xl/pivotTables/pivotTable2.xml><?xml version="1.0" encoding="utf-8"?>
<pivotTableDefinition xmlns="http://schemas.openxmlformats.org/spreadsheetml/2006/main" name="All pivots " cacheId="1" dataCaption="" compact="0" compactData="0">
  <location ref="F2:H8" firstHeaderRow="0" firstDataRow="2" firstDataCol="0"/>
  <pivotFields>
    <pivotField name="Sales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ame="Order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t="default"/>
      </items>
    </pivotField>
    <pivotField name="Month " compact="0" numFmtId="165" outline="0" multipleItemSelectionAllowed="1" showAll="0">
      <items>
        <item x="0"/>
        <item x="1"/>
        <item x="2"/>
        <item x="3"/>
        <item x="4"/>
        <item x="5"/>
        <item x="6"/>
        <item x="7"/>
        <item x="8"/>
        <item x="9"/>
        <item x="10"/>
        <item x="11"/>
        <item t="default"/>
      </items>
    </pivotField>
    <pivotField name="Year" compact="0" outline="0" multipleItemSelectionAllowed="1" showAll="0">
      <items>
        <item x="0"/>
        <item x="1"/>
        <item x="2"/>
        <item t="default"/>
      </items>
    </pivotField>
    <pivotField name="Custom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t="default"/>
      </items>
    </pivotField>
    <pivotField name="Customer_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Age Range" axis="axisRow" compact="0" outline="0" multipleItemSelectionAllowed="1" showAll="0" sortType="ascending">
      <items>
        <item x="3"/>
        <item x="2"/>
        <item x="4"/>
        <item x="0"/>
        <item x="1"/>
        <item t="default"/>
      </items>
    </pivotField>
    <pivotField name="Gender" compact="0" outline="0" multipleItemSelectionAllowed="1" showAll="0">
      <items>
        <item x="0"/>
        <item x="1"/>
        <item t="default"/>
      </items>
    </pivotField>
    <pivotField name="Loyalty_Level" compact="0" outline="0" multipleItemSelectionAllowed="1" showAll="0">
      <items>
        <item x="0"/>
        <item x="1"/>
        <item x="2"/>
        <item x="3"/>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gion" compact="0" outline="0" multipleItemSelectionAllowed="1" showAll="0">
      <items>
        <item x="0"/>
        <item x="1"/>
        <item x="2"/>
        <item x="3"/>
        <item t="default"/>
      </items>
    </pivotField>
    <pivotField name="Produc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Product_Category" compact="0" outline="0" multipleItemSelectionAllowed="1" showAll="0">
      <items>
        <item x="0"/>
        <item x="1"/>
        <item x="2"/>
        <item x="3"/>
        <item x="4"/>
        <item t="default"/>
      </items>
    </pivotField>
    <pivotField name="Product_SubCategory"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Bra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Store_ID"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tore_Nam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tore_Type" compact="0" outline="0" multipleItemSelectionAllowed="1" showAll="0">
      <items>
        <item x="0"/>
        <item x="1"/>
        <item x="2"/>
        <item t="default"/>
      </items>
    </pivotField>
    <pivotField name="Quantity" compact="0" outline="0" multipleItemSelectionAllowed="1" showAll="0">
      <items>
        <item x="0"/>
        <item x="1"/>
        <item x="2"/>
        <item x="3"/>
        <item x="4"/>
        <item x="5"/>
        <item t="default"/>
      </items>
    </pivotField>
    <pivotField name="Unit_Pric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t="default"/>
      </items>
    </pivotField>
    <pivotField name="Discount" compact="0" numFmtId="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Stock"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Payment_Type" compact="0" outline="0" multipleItemSelectionAllowed="1" showAll="0">
      <items>
        <item x="0"/>
        <item x="1"/>
        <item x="2"/>
        <item t="default"/>
      </items>
    </pivotField>
    <pivotField name="Total_Amount"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s>
  <rowFields>
    <field x="6"/>
  </rowFields>
  <colFields>
    <field x="-2"/>
  </colFields>
  <dataFields>
    <dataField name="Count of sales " fld="0" subtotal="count" baseField="0"/>
    <dataField name="SUM of Total_Amount" fld="24" baseField="0"/>
  </dataFields>
</pivotTableDefinition>
</file>

<file path=xl/pivotTables/pivotTable3.xml><?xml version="1.0" encoding="utf-8"?>
<pivotTableDefinition xmlns="http://schemas.openxmlformats.org/spreadsheetml/2006/main" name="All pivots  2" cacheId="2" dataCaption="" compact="0" compactData="0">
  <location ref="K2:L7" firstHeaderRow="0" firstDataRow="1" firstDataCol="0"/>
  <pivotFields>
    <pivotField name="Sales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ame="Order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t="default"/>
      </items>
    </pivotField>
    <pivotField name="Month " compact="0" numFmtId="165" outline="0" multipleItemSelectionAllowed="1" showAll="0">
      <items>
        <item x="0"/>
        <item x="1"/>
        <item x="2"/>
        <item x="3"/>
        <item x="4"/>
        <item x="5"/>
        <item x="6"/>
        <item x="7"/>
        <item x="8"/>
        <item x="9"/>
        <item x="10"/>
        <item x="11"/>
        <item t="default"/>
      </items>
    </pivotField>
    <pivotField name="Year" compact="0" outline="0" multipleItemSelectionAllowed="1" showAll="0">
      <items>
        <item x="0"/>
        <item x="1"/>
        <item x="2"/>
        <item t="default"/>
      </items>
    </pivotField>
    <pivotField name="Custom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t="default"/>
      </items>
    </pivotField>
    <pivotField name="Customer_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Age Range" compact="0" outline="0" multipleItemSelectionAllowed="1" showAll="0">
      <items>
        <item x="0"/>
        <item x="1"/>
        <item x="2"/>
        <item x="3"/>
        <item x="4"/>
        <item t="default"/>
      </items>
    </pivotField>
    <pivotField name="Gender" compact="0" outline="0" multipleItemSelectionAllowed="1" showAll="0">
      <items>
        <item x="0"/>
        <item x="1"/>
        <item t="default"/>
      </items>
    </pivotField>
    <pivotField name="Loyalty_Level" compact="0" outline="0" multipleItemSelectionAllowed="1" showAll="0">
      <items>
        <item x="0"/>
        <item x="1"/>
        <item x="2"/>
        <item x="3"/>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gion" axis="axisRow" compact="0" outline="0" multipleItemSelectionAllowed="1" showAll="0" sortType="ascending">
      <items>
        <item x="3"/>
        <item x="0"/>
        <item x="2"/>
        <item x="1"/>
        <item t="default"/>
      </items>
    </pivotField>
    <pivotField name="Produc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Product_Category" compact="0" outline="0" multipleItemSelectionAllowed="1" showAll="0">
      <items>
        <item x="0"/>
        <item x="1"/>
        <item x="2"/>
        <item x="3"/>
        <item x="4"/>
        <item t="default"/>
      </items>
    </pivotField>
    <pivotField name="Product_SubCategory"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Bra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Store_ID"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tore_Nam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tore_Type" compact="0" outline="0" multipleItemSelectionAllowed="1" showAll="0">
      <items>
        <item x="0"/>
        <item x="1"/>
        <item x="2"/>
        <item t="default"/>
      </items>
    </pivotField>
    <pivotField name="Quantity" compact="0" outline="0" multipleItemSelectionAllowed="1" showAll="0">
      <items>
        <item x="0"/>
        <item x="1"/>
        <item x="2"/>
        <item x="3"/>
        <item x="4"/>
        <item x="5"/>
        <item t="default"/>
      </items>
    </pivotField>
    <pivotField name="Unit_Pric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t="default"/>
      </items>
    </pivotField>
    <pivotField name="Discount" compact="0" numFmtId="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Stock"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Payment_Type" compact="0" outline="0" multipleItemSelectionAllowed="1" showAll="0">
      <items>
        <item x="0"/>
        <item x="1"/>
        <item x="2"/>
        <item t="default"/>
      </items>
    </pivotField>
    <pivotField name="Total_Amount"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ame="Produ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s>
  <rowFields>
    <field x="11"/>
  </rowFields>
  <dataFields>
    <dataField name="SUM of Total_Amount" fld="24" showDataAs="percentOfTotal" baseField="0" numFmtId="10"/>
  </dataFields>
</pivotTableDefinition>
</file>

<file path=xl/pivotTables/pivotTable4.xml><?xml version="1.0" encoding="utf-8"?>
<pivotTableDefinition xmlns="http://schemas.openxmlformats.org/spreadsheetml/2006/main" name="All pivots  3" cacheId="1" dataCaption="" compact="0" compactData="0">
  <location ref="A3:D6" firstHeaderRow="0" firstDataRow="2" firstDataCol="0"/>
  <pivotFields>
    <pivotField name="Sales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ame="Order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t="default"/>
      </items>
    </pivotField>
    <pivotField name="Month " compact="0" numFmtId="165" outline="0" multipleItemSelectionAllowed="1" showAll="0">
      <items>
        <item x="0"/>
        <item x="1"/>
        <item x="2"/>
        <item x="3"/>
        <item x="4"/>
        <item x="5"/>
        <item x="6"/>
        <item x="7"/>
        <item x="8"/>
        <item x="9"/>
        <item x="10"/>
        <item x="11"/>
        <item t="default"/>
      </items>
    </pivotField>
    <pivotField name="Year" compact="0" outline="0" multipleItemSelectionAllowed="1" showAll="0">
      <items>
        <item x="0"/>
        <item x="1"/>
        <item x="2"/>
        <item t="default"/>
      </items>
    </pivotField>
    <pivotField name="Custom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t="default"/>
      </items>
    </pivotField>
    <pivotField name="Customer_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Age Range" compact="0" outline="0" multipleItemSelectionAllowed="1" showAll="0">
      <items>
        <item x="0"/>
        <item x="1"/>
        <item x="2"/>
        <item x="3"/>
        <item x="4"/>
        <item t="default"/>
      </items>
    </pivotField>
    <pivotField name="Gender" axis="axisRow" dataField="1" compact="0" outline="0" multipleItemSelectionAllowed="1" showAll="0" sortType="ascending">
      <items>
        <item x="1"/>
        <item x="0"/>
        <item t="default"/>
      </items>
    </pivotField>
    <pivotField name="Loyalty_Level" compact="0" outline="0" multipleItemSelectionAllowed="1" showAll="0">
      <items>
        <item x="0"/>
        <item x="1"/>
        <item x="2"/>
        <item x="3"/>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gion" compact="0" outline="0" multipleItemSelectionAllowed="1" showAll="0">
      <items>
        <item x="0"/>
        <item x="1"/>
        <item x="2"/>
        <item x="3"/>
        <item t="default"/>
      </items>
    </pivotField>
    <pivotField name="Produc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Product_Category" compact="0" outline="0" multipleItemSelectionAllowed="1" showAll="0">
      <items>
        <item x="0"/>
        <item x="1"/>
        <item x="2"/>
        <item x="3"/>
        <item x="4"/>
        <item t="default"/>
      </items>
    </pivotField>
    <pivotField name="Product_SubCategory"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Bra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Store_ID"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tore_Nam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tore_Type" compact="0" outline="0" multipleItemSelectionAllowed="1" showAll="0">
      <items>
        <item x="0"/>
        <item x="1"/>
        <item x="2"/>
        <item t="default"/>
      </items>
    </pivotField>
    <pivotField name="Quantity" compact="0" outline="0" multipleItemSelectionAllowed="1" showAll="0">
      <items>
        <item x="0"/>
        <item x="1"/>
        <item x="2"/>
        <item x="3"/>
        <item x="4"/>
        <item x="5"/>
        <item t="default"/>
      </items>
    </pivotField>
    <pivotField name="Unit_Pric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t="default"/>
      </items>
    </pivotField>
    <pivotField name="Discount" compact="0" numFmtId="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Stock"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Payment_Type" compact="0" outline="0" multipleItemSelectionAllowed="1" showAll="0">
      <items>
        <item x="0"/>
        <item x="1"/>
        <item x="2"/>
        <item t="default"/>
      </items>
    </pivotField>
    <pivotField name="Total_Amount"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s>
  <rowFields>
    <field x="7"/>
  </rowFields>
  <colFields>
    <field x="-2"/>
  </colFields>
  <dataFields>
    <dataField name="% of Total Amount" fld="24" showDataAs="percentOfTotal" baseField="0" numFmtId="10"/>
    <dataField name="% of Sales Orders" fld="0" subtotal="count" showDataAs="percentOfTotal" baseField="0" numFmtId="10"/>
    <dataField name="COUNTA of Gender" fld="7" subtotal="count" baseField="0"/>
  </dataFields>
</pivotTableDefinition>
</file>

<file path=xl/pivotTables/pivotTable5.xml><?xml version="1.0" encoding="utf-8"?>
<pivotTableDefinition xmlns="http://schemas.openxmlformats.org/spreadsheetml/2006/main" name="All pivots  4" cacheId="1" dataCaption="" compact="0" compactData="0">
  <location ref="A15:D47" firstHeaderRow="0" firstDataRow="3" firstDataCol="0"/>
  <pivotFields>
    <pivotField name="Sales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ame="Order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t="default"/>
      </items>
    </pivotField>
    <pivotField name="Month " compact="0" numFmtId="165" outline="0" multipleItemSelectionAllowed="1" showAll="0">
      <items>
        <item x="0"/>
        <item x="1"/>
        <item x="2"/>
        <item x="3"/>
        <item x="4"/>
        <item x="5"/>
        <item x="6"/>
        <item x="7"/>
        <item x="8"/>
        <item x="9"/>
        <item x="10"/>
        <item x="11"/>
        <item t="default"/>
      </items>
    </pivotField>
    <pivotField name="Year" compact="0" outline="0" multipleItemSelectionAllowed="1" showAll="0">
      <items>
        <item x="0"/>
        <item x="1"/>
        <item x="2"/>
        <item t="default"/>
      </items>
    </pivotField>
    <pivotField name="Custom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t="default"/>
      </items>
    </pivotField>
    <pivotField name="Customer_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Age Range" compact="0" outline="0" multipleItemSelectionAllowed="1" showAll="0">
      <items>
        <item x="0"/>
        <item x="1"/>
        <item x="2"/>
        <item x="3"/>
        <item x="4"/>
        <item t="default"/>
      </items>
    </pivotField>
    <pivotField name="Gender" compact="0" outline="0" multipleItemSelectionAllowed="1" showAll="0">
      <items>
        <item x="0"/>
        <item x="1"/>
        <item t="default"/>
      </items>
    </pivotField>
    <pivotField name="Loyalty_Level" compact="0" outline="0" multipleItemSelectionAllowed="1" showAll="0">
      <items>
        <item x="0"/>
        <item x="1"/>
        <item x="2"/>
        <item x="3"/>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gion" compact="0" outline="0" multipleItemSelectionAllowed="1" showAll="0">
      <items>
        <item x="0"/>
        <item x="1"/>
        <item x="2"/>
        <item x="3"/>
        <item t="default"/>
      </items>
    </pivotField>
    <pivotField name="Produc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Product_Category" axis="axisRow" compact="0" outline="0" multipleItemSelectionAllowed="1" showAll="0" sortType="ascending">
      <items>
        <item x="2"/>
        <item x="4"/>
        <item x="1"/>
        <item x="3"/>
        <item x="0"/>
        <item t="default"/>
      </items>
    </pivotField>
    <pivotField name="Product_SubCategory" axis="axisRow" compact="0" outline="0" multipleItemSelectionAllowed="1" showAll="0" sortType="ascending">
      <items>
        <item x="11"/>
        <item x="5"/>
        <item x="1"/>
        <item x="14"/>
        <item x="3"/>
        <item x="6"/>
        <item x="20"/>
        <item x="13"/>
        <item x="15"/>
        <item x="2"/>
        <item x="22"/>
        <item x="17"/>
        <item x="4"/>
        <item x="8"/>
        <item x="16"/>
        <item x="19"/>
        <item x="10"/>
        <item x="9"/>
        <item x="21"/>
        <item x="18"/>
        <item x="7"/>
        <item x="0"/>
        <item x="12"/>
        <item t="default"/>
      </items>
    </pivotField>
    <pivotField name="Bra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Store_ID"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tore_Nam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tore_Type" compact="0" outline="0" multipleItemSelectionAllowed="1" showAll="0">
      <items>
        <item x="0"/>
        <item x="1"/>
        <item x="2"/>
        <item t="default"/>
      </items>
    </pivotField>
    <pivotField name="Quantity" compact="0" outline="0" multipleItemSelectionAllowed="1" showAll="0">
      <items>
        <item x="0"/>
        <item x="1"/>
        <item x="2"/>
        <item x="3"/>
        <item x="4"/>
        <item x="5"/>
        <item t="default"/>
      </items>
    </pivotField>
    <pivotField name="Unit_Pric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t="default"/>
      </items>
    </pivotField>
    <pivotField name="Discount" compact="0" numFmtId="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Stock"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Payment_Type" compact="0" outline="0" multipleItemSelectionAllowed="1" showAll="0">
      <items>
        <item x="0"/>
        <item x="1"/>
        <item x="2"/>
        <item t="default"/>
      </items>
    </pivotField>
    <pivotField name="Total_Amount"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s>
  <rowFields>
    <field x="13"/>
    <field x="14"/>
  </rowFields>
  <colFields>
    <field x="-2"/>
  </colFields>
  <dataFields>
    <dataField name="SUM of Total_Amount" fld="24" baseField="0"/>
    <dataField name="SUM of Total_Amount" fld="24" showDataAs="percentOfTotal" baseField="0" numFmtId="10"/>
  </dataFields>
</pivotTableDefinition>
</file>

<file path=xl/pivotTables/pivotTable6.xml><?xml version="1.0" encoding="utf-8"?>
<pivotTableDefinition xmlns="http://schemas.openxmlformats.org/spreadsheetml/2006/main" name="All pivots  5" cacheId="1" dataCaption="" compact="0" compactData="0">
  <location ref="H15:I20" firstHeaderRow="0" firstDataRow="1" firstDataCol="0"/>
  <pivotFields>
    <pivotField name="Sales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ame="Order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t="default"/>
      </items>
    </pivotField>
    <pivotField name="Month " compact="0" numFmtId="165" outline="0" multipleItemSelectionAllowed="1" showAll="0">
      <items>
        <item x="0"/>
        <item x="1"/>
        <item x="2"/>
        <item x="3"/>
        <item x="4"/>
        <item x="5"/>
        <item x="6"/>
        <item x="7"/>
        <item x="8"/>
        <item x="9"/>
        <item x="10"/>
        <item x="11"/>
        <item t="default"/>
      </items>
    </pivotField>
    <pivotField name="Year" compact="0" outline="0" multipleItemSelectionAllowed="1" showAll="0">
      <items>
        <item x="0"/>
        <item x="1"/>
        <item x="2"/>
        <item t="default"/>
      </items>
    </pivotField>
    <pivotField name="Custom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t="default"/>
      </items>
    </pivotField>
    <pivotField name="Customer_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Age Range" compact="0" outline="0" multipleItemSelectionAllowed="1" showAll="0">
      <items>
        <item x="0"/>
        <item x="1"/>
        <item x="2"/>
        <item x="3"/>
        <item x="4"/>
        <item t="default"/>
      </items>
    </pivotField>
    <pivotField name="Gender" compact="0" outline="0" multipleItemSelectionAllowed="1" showAll="0">
      <items>
        <item x="0"/>
        <item x="1"/>
        <item t="default"/>
      </items>
    </pivotField>
    <pivotField name="Loyalty_Level" axis="axisRow" compact="0" outline="0" multipleItemSelectionAllowed="1" showAll="0" sortType="ascending">
      <items>
        <item x="3"/>
        <item x="0"/>
        <item x="1"/>
        <item x="2"/>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gion" compact="0" outline="0" multipleItemSelectionAllowed="1" showAll="0">
      <items>
        <item x="0"/>
        <item x="1"/>
        <item x="2"/>
        <item x="3"/>
        <item t="default"/>
      </items>
    </pivotField>
    <pivotField name="Produc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Product_Category" compact="0" outline="0" multipleItemSelectionAllowed="1" showAll="0">
      <items>
        <item x="0"/>
        <item x="1"/>
        <item x="2"/>
        <item x="3"/>
        <item x="4"/>
        <item t="default"/>
      </items>
    </pivotField>
    <pivotField name="Product_SubCategory"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Bra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Store_ID"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tore_Nam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tore_Type" compact="0" outline="0" multipleItemSelectionAllowed="1" showAll="0">
      <items>
        <item x="0"/>
        <item x="1"/>
        <item x="2"/>
        <item t="default"/>
      </items>
    </pivotField>
    <pivotField name="Quantity" compact="0" outline="0" multipleItemSelectionAllowed="1" showAll="0">
      <items>
        <item x="0"/>
        <item x="1"/>
        <item x="2"/>
        <item x="3"/>
        <item x="4"/>
        <item x="5"/>
        <item t="default"/>
      </items>
    </pivotField>
    <pivotField name="Unit_Pric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t="default"/>
      </items>
    </pivotField>
    <pivotField name="Discount" compact="0" numFmtId="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Stock"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Payment_Type" compact="0" outline="0" multipleItemSelectionAllowed="1" showAll="0">
      <items>
        <item x="0"/>
        <item x="1"/>
        <item x="2"/>
        <item t="default"/>
      </items>
    </pivotField>
    <pivotField name="Total_Amount"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s>
  <rowFields>
    <field x="8"/>
  </rowFields>
  <dataFields>
    <dataField name="SUM of Total_Amount" fld="24" showDataAs="percentOfTotal" baseField="0" numFmtId="10"/>
  </dataFields>
</pivotTableDefinition>
</file>

<file path=xl/pivotTables/pivotTable7.xml><?xml version="1.0" encoding="utf-8"?>
<pivotTableDefinition xmlns="http://schemas.openxmlformats.org/spreadsheetml/2006/main" name="All pivots  6" cacheId="3" dataCaption="" compact="0" compactData="0">
  <location ref="A57:B83" firstHeaderRow="0" firstDataRow="1" firstDataCol="0"/>
  <pivotFields>
    <pivotField name="Sales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ame="Order_Date" axis="axisRow" compact="0" numFmtId="164" outline="0" multipleItemSelectionAllowed="1" showAll="0" sortType="ascending">
      <items>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name="Month " compact="0" numFmtId="165" outline="0" multipleItemSelectionAllowed="1" showAll="0">
      <items>
        <item x="0"/>
        <item x="1"/>
        <item x="2"/>
        <item x="3"/>
        <item x="4"/>
        <item x="5"/>
        <item x="6"/>
        <item x="7"/>
        <item x="8"/>
        <item x="9"/>
        <item x="10"/>
        <item x="11"/>
        <item t="default"/>
      </items>
    </pivotField>
    <pivotField name="Year" compact="0" outline="0" multipleItemSelectionAllowed="1" showAll="0">
      <items>
        <item x="0"/>
        <item x="1"/>
        <item x="2"/>
        <item t="default"/>
      </items>
    </pivotField>
    <pivotField name="Custom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t="default"/>
      </items>
    </pivotField>
    <pivotField name="Customer_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Age Range" compact="0" outline="0" multipleItemSelectionAllowed="1" showAll="0">
      <items>
        <item x="0"/>
        <item x="1"/>
        <item x="2"/>
        <item x="3"/>
        <item x="4"/>
        <item t="default"/>
      </items>
    </pivotField>
    <pivotField name="Gender" compact="0" outline="0" multipleItemSelectionAllowed="1" showAll="0">
      <items>
        <item x="0"/>
        <item x="1"/>
        <item t="default"/>
      </items>
    </pivotField>
    <pivotField name="Loyalty_Level" compact="0" outline="0" multipleItemSelectionAllowed="1" showAll="0">
      <items>
        <item x="0"/>
        <item x="1"/>
        <item x="2"/>
        <item x="3"/>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gion" compact="0" outline="0" multipleItemSelectionAllowed="1" showAll="0">
      <items>
        <item x="0"/>
        <item x="1"/>
        <item x="2"/>
        <item x="3"/>
        <item t="default"/>
      </items>
    </pivotField>
    <pivotField name="Produc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Product_Category" compact="0" outline="0" multipleItemSelectionAllowed="1" showAll="0">
      <items>
        <item x="0"/>
        <item x="1"/>
        <item x="2"/>
        <item x="3"/>
        <item x="4"/>
        <item t="default"/>
      </items>
    </pivotField>
    <pivotField name="Product_SubCategory"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Bra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Store_ID"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tore_Nam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tore_Type" compact="0" outline="0" multipleItemSelectionAllowed="1" showAll="0">
      <items>
        <item x="0"/>
        <item x="1"/>
        <item x="2"/>
        <item t="default"/>
      </items>
    </pivotField>
    <pivotField name="Quantity" compact="0" outline="0" multipleItemSelectionAllowed="1" showAll="0">
      <items>
        <item x="0"/>
        <item x="1"/>
        <item x="2"/>
        <item x="3"/>
        <item x="4"/>
        <item x="5"/>
        <item t="default"/>
      </items>
    </pivotField>
    <pivotField name="Unit_Pric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t="default"/>
      </items>
    </pivotField>
    <pivotField name="Discount" compact="0" numFmtId="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Stock"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Payment_Type" compact="0" outline="0" multipleItemSelectionAllowed="1" showAll="0">
      <items>
        <item x="0"/>
        <item x="1"/>
        <item x="2"/>
        <item t="default"/>
      </items>
    </pivotField>
    <pivotField name="Total_Amount"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ame="Produ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s>
  <rowFields>
    <field x="1"/>
  </rowFields>
  <dataFields>
    <dataField name="SUM of Total_Amount" fld="24"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Order_Date - Year-Month">
  <x14:extLst>
    <ext uri="{2F2917AC-EB37-4324-AD4E-5DD8C200BD13}">
      <x15:tableSlicerCache tableId="1"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Order_Date - Year-Month_1" cache="SlicerCache_Table_1_Col_1" caption="Order_Date - Year-Month" rowHeight="247650"/>
</x14:slicers>
</file>

<file path=xl/tables/table1.xml><?xml version="1.0" encoding="utf-8"?>
<table xmlns="http://schemas.openxmlformats.org/spreadsheetml/2006/main" ref="A1:B26" displayName="Table_1" name="Table_1" id="1">
  <autoFilter ref="$A$1:$B$26"/>
  <tableColumns count="2">
    <tableColumn name="Order_Date - Year-Month" id="1"/>
    <tableColumn name="SUM of Total_Amount" id="2"/>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2" Type="http://schemas.microsoft.com/office/2007/relationships/slicer" Target="../slicers/slicer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6.xml"/><Relationship Id="rId4"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pivotTable" Target="../pivotTables/pivotTable3.xml"/><Relationship Id="rId3" Type="http://schemas.openxmlformats.org/officeDocument/2006/relationships/pivotTable" Target="../pivotTables/pivotTable4.xml"/><Relationship Id="rId4" Type="http://schemas.openxmlformats.org/officeDocument/2006/relationships/pivotTable" Target="../pivotTables/pivotTable5.xml"/><Relationship Id="rId5" Type="http://schemas.openxmlformats.org/officeDocument/2006/relationships/pivotTable" Target="../pivotTables/pivotTable6.xml"/><Relationship Id="rId6" Type="http://schemas.openxmlformats.org/officeDocument/2006/relationships/pivotTable" Target="../pivotTables/pivotTable7.xml"/><Relationship Id="rId7"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29"/>
    <col customWidth="1" min="2" max="4" width="8.71"/>
    <col customWidth="1" min="5" max="5" width="24.29"/>
    <col customWidth="1" min="6" max="7" width="8.71"/>
    <col customWidth="1" min="8" max="8" width="15.71"/>
    <col customWidth="1" min="9" max="25" width="8.71"/>
  </cols>
  <sheetData>
    <row r="1" ht="14.25" customHeight="1">
      <c r="A1" s="1" t="s">
        <v>0</v>
      </c>
      <c r="B1" s="1" t="s">
        <v>1</v>
      </c>
      <c r="C1" s="1" t="s">
        <v>2</v>
      </c>
      <c r="D1" s="1" t="s">
        <v>3</v>
      </c>
      <c r="E1" s="2" t="s">
        <v>4</v>
      </c>
      <c r="F1" s="1" t="s">
        <v>5</v>
      </c>
      <c r="G1" s="2" t="s">
        <v>6</v>
      </c>
      <c r="H1" s="1" t="s">
        <v>7</v>
      </c>
    </row>
    <row r="2" ht="14.25" customHeight="1">
      <c r="A2" s="3" t="s">
        <v>8</v>
      </c>
      <c r="B2" s="4" t="s">
        <v>9</v>
      </c>
      <c r="C2" s="4">
        <v>45.0</v>
      </c>
      <c r="D2" s="4" t="s">
        <v>10</v>
      </c>
      <c r="E2" s="4" t="s">
        <v>11</v>
      </c>
      <c r="F2" s="4" t="s">
        <v>12</v>
      </c>
      <c r="G2" s="4" t="s">
        <v>13</v>
      </c>
      <c r="H2" s="4" t="s">
        <v>14</v>
      </c>
      <c r="I2" s="4">
        <f t="shared" ref="I2:I501" si="1">IFS(H2="","",H2="Platinum",1,H2="Bronze",2,H2="Gold",3,H2="Silver",4)</f>
        <v>1</v>
      </c>
    </row>
    <row r="3" ht="14.25" customHeight="1">
      <c r="A3" s="3" t="s">
        <v>15</v>
      </c>
      <c r="B3" s="4" t="s">
        <v>16</v>
      </c>
      <c r="C3" s="4">
        <v>22.0</v>
      </c>
      <c r="D3" s="4" t="s">
        <v>10</v>
      </c>
      <c r="E3" s="4" t="s">
        <v>17</v>
      </c>
      <c r="F3" s="4" t="s">
        <v>18</v>
      </c>
      <c r="G3" s="4" t="s">
        <v>13</v>
      </c>
      <c r="H3" s="4" t="s">
        <v>19</v>
      </c>
      <c r="I3" s="4">
        <f t="shared" si="1"/>
        <v>2</v>
      </c>
    </row>
    <row r="4" ht="14.25" customHeight="1">
      <c r="A4" s="3" t="s">
        <v>20</v>
      </c>
      <c r="B4" s="4" t="s">
        <v>21</v>
      </c>
      <c r="C4" s="4">
        <v>52.0</v>
      </c>
      <c r="D4" s="4" t="s">
        <v>10</v>
      </c>
      <c r="E4" s="4" t="s">
        <v>22</v>
      </c>
      <c r="F4" s="4" t="s">
        <v>23</v>
      </c>
      <c r="G4" s="4" t="s">
        <v>13</v>
      </c>
      <c r="H4" s="4" t="s">
        <v>24</v>
      </c>
      <c r="I4" s="4">
        <f t="shared" si="1"/>
        <v>3</v>
      </c>
    </row>
    <row r="5" ht="14.25" customHeight="1">
      <c r="A5" s="3" t="s">
        <v>25</v>
      </c>
      <c r="B5" s="4" t="s">
        <v>26</v>
      </c>
      <c r="C5" s="4">
        <v>27.0</v>
      </c>
      <c r="D5" s="4" t="s">
        <v>10</v>
      </c>
      <c r="E5" s="4" t="s">
        <v>27</v>
      </c>
      <c r="F5" s="4" t="s">
        <v>28</v>
      </c>
      <c r="G5" s="4" t="s">
        <v>13</v>
      </c>
      <c r="H5" s="4" t="s">
        <v>14</v>
      </c>
      <c r="I5" s="4">
        <f t="shared" si="1"/>
        <v>1</v>
      </c>
    </row>
    <row r="6" ht="14.25" customHeight="1">
      <c r="A6" s="4" t="s">
        <v>29</v>
      </c>
      <c r="B6" s="4" t="s">
        <v>30</v>
      </c>
      <c r="C6" s="4">
        <v>55.0</v>
      </c>
      <c r="D6" s="4" t="s">
        <v>31</v>
      </c>
      <c r="E6" s="4" t="s">
        <v>32</v>
      </c>
      <c r="F6" s="4" t="s">
        <v>33</v>
      </c>
      <c r="G6" s="4" t="s">
        <v>13</v>
      </c>
      <c r="I6" s="4" t="str">
        <f t="shared" si="1"/>
        <v/>
      </c>
    </row>
    <row r="7" ht="14.25" customHeight="1">
      <c r="A7" s="4" t="s">
        <v>34</v>
      </c>
      <c r="B7" s="4" t="s">
        <v>35</v>
      </c>
      <c r="C7" s="4">
        <v>26.0</v>
      </c>
      <c r="D7" s="4" t="s">
        <v>10</v>
      </c>
      <c r="E7" s="4" t="s">
        <v>36</v>
      </c>
      <c r="F7" s="4" t="s">
        <v>37</v>
      </c>
      <c r="G7" s="4" t="s">
        <v>13</v>
      </c>
      <c r="H7" s="4" t="s">
        <v>14</v>
      </c>
      <c r="I7" s="4">
        <f t="shared" si="1"/>
        <v>1</v>
      </c>
    </row>
    <row r="8" ht="14.25" customHeight="1">
      <c r="A8" s="4" t="s">
        <v>38</v>
      </c>
      <c r="B8" s="4" t="s">
        <v>39</v>
      </c>
      <c r="C8" s="4">
        <v>29.0</v>
      </c>
      <c r="D8" s="4" t="s">
        <v>10</v>
      </c>
      <c r="E8" s="4" t="s">
        <v>40</v>
      </c>
      <c r="F8" s="4" t="s">
        <v>41</v>
      </c>
      <c r="G8" s="4" t="s">
        <v>13</v>
      </c>
      <c r="H8" s="4" t="s">
        <v>14</v>
      </c>
      <c r="I8" s="4">
        <f t="shared" si="1"/>
        <v>1</v>
      </c>
    </row>
    <row r="9" ht="14.25" customHeight="1">
      <c r="A9" s="4" t="s">
        <v>42</v>
      </c>
      <c r="B9" s="4" t="s">
        <v>43</v>
      </c>
      <c r="C9" s="4">
        <v>59.0</v>
      </c>
      <c r="D9" s="4" t="s">
        <v>10</v>
      </c>
      <c r="E9" s="4" t="s">
        <v>44</v>
      </c>
      <c r="F9" s="4" t="s">
        <v>45</v>
      </c>
      <c r="G9" s="4" t="s">
        <v>13</v>
      </c>
      <c r="H9" s="4" t="s">
        <v>19</v>
      </c>
      <c r="I9" s="4">
        <f t="shared" si="1"/>
        <v>2</v>
      </c>
    </row>
    <row r="10" ht="14.25" customHeight="1">
      <c r="A10" s="4" t="s">
        <v>46</v>
      </c>
      <c r="B10" s="4" t="s">
        <v>47</v>
      </c>
      <c r="C10" s="4">
        <v>64.0</v>
      </c>
      <c r="D10" s="4" t="s">
        <v>10</v>
      </c>
      <c r="E10" s="4" t="s">
        <v>48</v>
      </c>
      <c r="F10" s="4" t="s">
        <v>49</v>
      </c>
      <c r="G10" s="4" t="s">
        <v>13</v>
      </c>
      <c r="H10" s="4" t="s">
        <v>50</v>
      </c>
      <c r="I10" s="4">
        <f t="shared" si="1"/>
        <v>4</v>
      </c>
    </row>
    <row r="11" ht="14.25" customHeight="1">
      <c r="A11" s="4" t="s">
        <v>51</v>
      </c>
      <c r="B11" s="4" t="s">
        <v>52</v>
      </c>
      <c r="C11" s="4">
        <v>24.0</v>
      </c>
      <c r="D11" s="4" t="s">
        <v>31</v>
      </c>
      <c r="E11" s="4" t="s">
        <v>53</v>
      </c>
      <c r="F11" s="4" t="s">
        <v>28</v>
      </c>
      <c r="G11" s="4" t="s">
        <v>13</v>
      </c>
      <c r="H11" s="4" t="s">
        <v>19</v>
      </c>
      <c r="I11" s="4">
        <f t="shared" si="1"/>
        <v>2</v>
      </c>
    </row>
    <row r="12" ht="14.25" customHeight="1">
      <c r="A12" s="4" t="s">
        <v>54</v>
      </c>
      <c r="B12" s="4" t="s">
        <v>55</v>
      </c>
      <c r="C12" s="4">
        <v>29.0</v>
      </c>
      <c r="D12" s="4" t="s">
        <v>10</v>
      </c>
      <c r="E12" s="4" t="s">
        <v>56</v>
      </c>
      <c r="F12" s="4" t="s">
        <v>23</v>
      </c>
      <c r="G12" s="4" t="s">
        <v>13</v>
      </c>
      <c r="H12" s="4" t="s">
        <v>14</v>
      </c>
      <c r="I12" s="4">
        <f t="shared" si="1"/>
        <v>1</v>
      </c>
    </row>
    <row r="13" ht="14.25" customHeight="1">
      <c r="A13" s="4" t="s">
        <v>57</v>
      </c>
      <c r="B13" s="4" t="s">
        <v>58</v>
      </c>
      <c r="C13" s="4">
        <v>29.0</v>
      </c>
      <c r="D13" s="4" t="s">
        <v>10</v>
      </c>
      <c r="E13" s="4" t="s">
        <v>59</v>
      </c>
      <c r="F13" s="4" t="s">
        <v>60</v>
      </c>
      <c r="G13" s="4" t="s">
        <v>13</v>
      </c>
      <c r="H13" s="4" t="s">
        <v>19</v>
      </c>
      <c r="I13" s="4">
        <f t="shared" si="1"/>
        <v>2</v>
      </c>
    </row>
    <row r="14" ht="14.25" customHeight="1">
      <c r="A14" s="4" t="s">
        <v>61</v>
      </c>
      <c r="B14" s="4" t="s">
        <v>62</v>
      </c>
      <c r="C14" s="4">
        <v>53.0</v>
      </c>
      <c r="D14" s="4" t="s">
        <v>10</v>
      </c>
      <c r="E14" s="4" t="s">
        <v>63</v>
      </c>
      <c r="F14" s="4" t="s">
        <v>64</v>
      </c>
      <c r="G14" s="4" t="s">
        <v>13</v>
      </c>
      <c r="H14" s="4" t="s">
        <v>24</v>
      </c>
      <c r="I14" s="4">
        <f t="shared" si="1"/>
        <v>3</v>
      </c>
    </row>
    <row r="15" ht="14.25" customHeight="1">
      <c r="A15" s="4" t="s">
        <v>65</v>
      </c>
      <c r="B15" s="4" t="s">
        <v>66</v>
      </c>
      <c r="C15" s="4">
        <v>64.0</v>
      </c>
      <c r="D15" s="4" t="s">
        <v>31</v>
      </c>
      <c r="E15" s="4" t="s">
        <v>67</v>
      </c>
      <c r="F15" s="4" t="s">
        <v>68</v>
      </c>
      <c r="G15" s="4" t="s">
        <v>13</v>
      </c>
      <c r="H15" s="4" t="s">
        <v>14</v>
      </c>
      <c r="I15" s="4">
        <f t="shared" si="1"/>
        <v>1</v>
      </c>
    </row>
    <row r="16" ht="14.25" customHeight="1">
      <c r="A16" s="4" t="s">
        <v>69</v>
      </c>
      <c r="B16" s="4" t="s">
        <v>70</v>
      </c>
      <c r="C16" s="4">
        <v>53.0</v>
      </c>
      <c r="D16" s="4" t="s">
        <v>31</v>
      </c>
      <c r="E16" s="4" t="s">
        <v>71</v>
      </c>
      <c r="F16" s="4" t="s">
        <v>68</v>
      </c>
      <c r="G16" s="4" t="s">
        <v>13</v>
      </c>
      <c r="H16" s="4" t="s">
        <v>19</v>
      </c>
      <c r="I16" s="4">
        <f t="shared" si="1"/>
        <v>2</v>
      </c>
    </row>
    <row r="17" ht="14.25" customHeight="1">
      <c r="A17" s="4" t="s">
        <v>72</v>
      </c>
      <c r="B17" s="4" t="s">
        <v>73</v>
      </c>
      <c r="C17" s="4">
        <v>28.0</v>
      </c>
      <c r="D17" s="4" t="s">
        <v>10</v>
      </c>
      <c r="E17" s="4" t="s">
        <v>74</v>
      </c>
      <c r="F17" s="4" t="s">
        <v>75</v>
      </c>
      <c r="G17" s="4" t="s">
        <v>13</v>
      </c>
      <c r="H17" s="4" t="s">
        <v>24</v>
      </c>
      <c r="I17" s="4">
        <f t="shared" si="1"/>
        <v>3</v>
      </c>
    </row>
    <row r="18" ht="14.25" customHeight="1">
      <c r="A18" s="4" t="s">
        <v>76</v>
      </c>
      <c r="B18" s="4" t="s">
        <v>77</v>
      </c>
      <c r="C18" s="4">
        <v>55.0</v>
      </c>
      <c r="D18" s="4" t="s">
        <v>10</v>
      </c>
      <c r="E18" s="4" t="s">
        <v>78</v>
      </c>
      <c r="F18" s="4" t="s">
        <v>79</v>
      </c>
      <c r="G18" s="4" t="s">
        <v>13</v>
      </c>
      <c r="H18" s="4" t="s">
        <v>14</v>
      </c>
      <c r="I18" s="4">
        <f t="shared" si="1"/>
        <v>1</v>
      </c>
    </row>
    <row r="19" ht="14.25" customHeight="1">
      <c r="A19" s="4" t="s">
        <v>80</v>
      </c>
      <c r="B19" s="4" t="s">
        <v>81</v>
      </c>
      <c r="C19" s="4">
        <v>32.0</v>
      </c>
      <c r="D19" s="4" t="s">
        <v>10</v>
      </c>
      <c r="E19" s="4" t="s">
        <v>82</v>
      </c>
      <c r="F19" s="4" t="s">
        <v>83</v>
      </c>
      <c r="G19" s="4" t="s">
        <v>13</v>
      </c>
      <c r="H19" s="4" t="s">
        <v>50</v>
      </c>
      <c r="I19" s="4">
        <f t="shared" si="1"/>
        <v>4</v>
      </c>
    </row>
    <row r="20" ht="14.25" customHeight="1">
      <c r="A20" s="4" t="s">
        <v>84</v>
      </c>
      <c r="B20" s="4" t="s">
        <v>85</v>
      </c>
      <c r="C20" s="4">
        <v>53.0</v>
      </c>
      <c r="D20" s="4" t="s">
        <v>10</v>
      </c>
      <c r="E20" s="4" t="s">
        <v>86</v>
      </c>
      <c r="F20" s="4" t="s">
        <v>87</v>
      </c>
      <c r="G20" s="4" t="s">
        <v>13</v>
      </c>
      <c r="H20" s="4" t="s">
        <v>50</v>
      </c>
      <c r="I20" s="4">
        <f t="shared" si="1"/>
        <v>4</v>
      </c>
    </row>
    <row r="21" ht="14.25" customHeight="1">
      <c r="A21" s="4" t="s">
        <v>88</v>
      </c>
      <c r="B21" s="4" t="s">
        <v>89</v>
      </c>
      <c r="C21" s="4">
        <v>49.0</v>
      </c>
      <c r="D21" s="4" t="s">
        <v>10</v>
      </c>
      <c r="E21" s="4" t="s">
        <v>90</v>
      </c>
      <c r="F21" s="4" t="s">
        <v>12</v>
      </c>
      <c r="G21" s="4" t="s">
        <v>13</v>
      </c>
      <c r="H21" s="4" t="s">
        <v>14</v>
      </c>
      <c r="I21" s="4">
        <f t="shared" si="1"/>
        <v>1</v>
      </c>
    </row>
    <row r="22" ht="14.25" customHeight="1">
      <c r="A22" s="4" t="s">
        <v>91</v>
      </c>
      <c r="B22" s="4" t="s">
        <v>92</v>
      </c>
      <c r="C22" s="4">
        <v>24.0</v>
      </c>
      <c r="D22" s="4" t="s">
        <v>10</v>
      </c>
      <c r="E22" s="4" t="s">
        <v>93</v>
      </c>
      <c r="F22" s="4" t="s">
        <v>68</v>
      </c>
      <c r="G22" s="4" t="s">
        <v>13</v>
      </c>
      <c r="H22" s="4" t="s">
        <v>19</v>
      </c>
      <c r="I22" s="4">
        <f t="shared" si="1"/>
        <v>2</v>
      </c>
    </row>
    <row r="23" ht="14.25" customHeight="1">
      <c r="A23" s="4" t="s">
        <v>94</v>
      </c>
      <c r="B23" s="4" t="s">
        <v>95</v>
      </c>
      <c r="C23" s="4">
        <v>60.0</v>
      </c>
      <c r="D23" s="4" t="s">
        <v>10</v>
      </c>
      <c r="E23" s="4" t="s">
        <v>96</v>
      </c>
      <c r="F23" s="4" t="s">
        <v>97</v>
      </c>
      <c r="G23" s="4" t="s">
        <v>13</v>
      </c>
      <c r="H23" s="4" t="s">
        <v>14</v>
      </c>
      <c r="I23" s="4">
        <f t="shared" si="1"/>
        <v>1</v>
      </c>
    </row>
    <row r="24" ht="14.25" customHeight="1">
      <c r="A24" s="4" t="s">
        <v>98</v>
      </c>
      <c r="B24" s="4" t="s">
        <v>99</v>
      </c>
      <c r="C24" s="4">
        <v>43.0</v>
      </c>
      <c r="D24" s="4" t="s">
        <v>31</v>
      </c>
      <c r="E24" s="4" t="s">
        <v>100</v>
      </c>
      <c r="F24" s="4" t="s">
        <v>79</v>
      </c>
      <c r="G24" s="4" t="s">
        <v>13</v>
      </c>
      <c r="I24" s="4" t="str">
        <f t="shared" si="1"/>
        <v/>
      </c>
    </row>
    <row r="25" ht="14.25" customHeight="1">
      <c r="A25" s="4" t="s">
        <v>101</v>
      </c>
      <c r="B25" s="4" t="s">
        <v>102</v>
      </c>
      <c r="C25" s="4">
        <v>46.0</v>
      </c>
      <c r="D25" s="4" t="s">
        <v>10</v>
      </c>
      <c r="E25" s="4" t="s">
        <v>103</v>
      </c>
      <c r="F25" s="4" t="s">
        <v>104</v>
      </c>
      <c r="G25" s="4" t="s">
        <v>13</v>
      </c>
      <c r="H25" s="4" t="s">
        <v>14</v>
      </c>
      <c r="I25" s="4">
        <f t="shared" si="1"/>
        <v>1</v>
      </c>
    </row>
    <row r="26" ht="14.25" customHeight="1">
      <c r="A26" s="4" t="s">
        <v>105</v>
      </c>
      <c r="B26" s="4" t="s">
        <v>106</v>
      </c>
      <c r="C26" s="4">
        <v>59.0</v>
      </c>
      <c r="D26" s="4" t="s">
        <v>31</v>
      </c>
      <c r="E26" s="4" t="s">
        <v>107</v>
      </c>
      <c r="F26" s="4" t="s">
        <v>108</v>
      </c>
      <c r="G26" s="4" t="s">
        <v>13</v>
      </c>
      <c r="H26" s="4" t="s">
        <v>50</v>
      </c>
      <c r="I26" s="4">
        <f t="shared" si="1"/>
        <v>4</v>
      </c>
    </row>
    <row r="27" ht="14.25" customHeight="1">
      <c r="A27" s="4" t="s">
        <v>109</v>
      </c>
      <c r="B27" s="4" t="s">
        <v>110</v>
      </c>
      <c r="C27" s="4">
        <v>36.0</v>
      </c>
      <c r="D27" s="4" t="s">
        <v>10</v>
      </c>
      <c r="E27" s="4" t="s">
        <v>111</v>
      </c>
      <c r="F27" s="4" t="s">
        <v>112</v>
      </c>
      <c r="G27" s="4" t="s">
        <v>13</v>
      </c>
      <c r="H27" s="4" t="s">
        <v>24</v>
      </c>
      <c r="I27" s="4">
        <f t="shared" si="1"/>
        <v>3</v>
      </c>
    </row>
    <row r="28" ht="14.25" customHeight="1">
      <c r="A28" s="4" t="s">
        <v>113</v>
      </c>
      <c r="B28" s="4" t="s">
        <v>114</v>
      </c>
      <c r="C28" s="4">
        <v>33.0</v>
      </c>
      <c r="D28" s="4" t="s">
        <v>10</v>
      </c>
      <c r="E28" s="4" t="s">
        <v>115</v>
      </c>
      <c r="F28" s="4" t="s">
        <v>116</v>
      </c>
      <c r="G28" s="4" t="s">
        <v>13</v>
      </c>
      <c r="H28" s="4" t="s">
        <v>50</v>
      </c>
      <c r="I28" s="4">
        <f t="shared" si="1"/>
        <v>4</v>
      </c>
    </row>
    <row r="29" ht="14.25" customHeight="1">
      <c r="A29" s="4" t="s">
        <v>117</v>
      </c>
      <c r="B29" s="4" t="s">
        <v>118</v>
      </c>
      <c r="C29" s="4">
        <v>52.0</v>
      </c>
      <c r="D29" s="4" t="s">
        <v>10</v>
      </c>
      <c r="E29" s="4" t="s">
        <v>119</v>
      </c>
      <c r="F29" s="4" t="s">
        <v>28</v>
      </c>
      <c r="G29" s="4" t="s">
        <v>13</v>
      </c>
      <c r="H29" s="4" t="s">
        <v>50</v>
      </c>
      <c r="I29" s="4">
        <f t="shared" si="1"/>
        <v>4</v>
      </c>
    </row>
    <row r="30" ht="14.25" customHeight="1">
      <c r="A30" s="4" t="s">
        <v>120</v>
      </c>
      <c r="B30" s="4" t="s">
        <v>121</v>
      </c>
      <c r="C30" s="4">
        <v>40.0</v>
      </c>
      <c r="D30" s="4" t="s">
        <v>31</v>
      </c>
      <c r="E30" s="4" t="s">
        <v>122</v>
      </c>
      <c r="F30" s="4" t="s">
        <v>123</v>
      </c>
      <c r="G30" s="4" t="s">
        <v>13</v>
      </c>
      <c r="H30" s="4" t="s">
        <v>14</v>
      </c>
      <c r="I30" s="4">
        <f t="shared" si="1"/>
        <v>1</v>
      </c>
    </row>
    <row r="31" ht="14.25" customHeight="1">
      <c r="A31" s="4" t="s">
        <v>124</v>
      </c>
      <c r="B31" s="4" t="s">
        <v>125</v>
      </c>
      <c r="C31" s="4">
        <v>59.0</v>
      </c>
      <c r="D31" s="4" t="s">
        <v>10</v>
      </c>
      <c r="E31" s="4" t="s">
        <v>126</v>
      </c>
      <c r="F31" s="4" t="s">
        <v>49</v>
      </c>
      <c r="G31" s="4" t="s">
        <v>13</v>
      </c>
      <c r="H31" s="4" t="s">
        <v>19</v>
      </c>
      <c r="I31" s="4">
        <f t="shared" si="1"/>
        <v>2</v>
      </c>
    </row>
    <row r="32" ht="14.25" customHeight="1">
      <c r="A32" s="4" t="s">
        <v>127</v>
      </c>
      <c r="B32" s="4" t="s">
        <v>128</v>
      </c>
      <c r="C32" s="4">
        <v>18.0</v>
      </c>
      <c r="D32" s="4" t="s">
        <v>10</v>
      </c>
      <c r="E32" s="4" t="s">
        <v>129</v>
      </c>
      <c r="F32" s="4" t="s">
        <v>130</v>
      </c>
      <c r="G32" s="4" t="s">
        <v>13</v>
      </c>
      <c r="H32" s="4" t="s">
        <v>24</v>
      </c>
      <c r="I32" s="4">
        <f t="shared" si="1"/>
        <v>3</v>
      </c>
    </row>
    <row r="33" ht="14.25" customHeight="1">
      <c r="A33" s="4" t="s">
        <v>131</v>
      </c>
      <c r="B33" s="4" t="s">
        <v>132</v>
      </c>
      <c r="C33" s="4">
        <v>31.0</v>
      </c>
      <c r="D33" s="4" t="s">
        <v>31</v>
      </c>
      <c r="E33" s="4" t="s">
        <v>133</v>
      </c>
      <c r="F33" s="4" t="s">
        <v>134</v>
      </c>
      <c r="G33" s="4" t="s">
        <v>13</v>
      </c>
      <c r="I33" s="4" t="str">
        <f t="shared" si="1"/>
        <v/>
      </c>
    </row>
    <row r="34" ht="14.25" customHeight="1">
      <c r="A34" s="4" t="s">
        <v>135</v>
      </c>
      <c r="B34" s="4" t="s">
        <v>136</v>
      </c>
      <c r="C34" s="4">
        <v>27.0</v>
      </c>
      <c r="D34" s="4" t="s">
        <v>10</v>
      </c>
      <c r="E34" s="4" t="s">
        <v>137</v>
      </c>
      <c r="F34" s="4" t="s">
        <v>104</v>
      </c>
      <c r="G34" s="4" t="s">
        <v>13</v>
      </c>
      <c r="H34" s="4" t="s">
        <v>14</v>
      </c>
      <c r="I34" s="4">
        <f t="shared" si="1"/>
        <v>1</v>
      </c>
    </row>
    <row r="35" ht="14.25" customHeight="1">
      <c r="A35" s="4" t="s">
        <v>138</v>
      </c>
      <c r="B35" s="4" t="s">
        <v>139</v>
      </c>
      <c r="C35" s="4">
        <v>54.0</v>
      </c>
      <c r="D35" s="4" t="s">
        <v>10</v>
      </c>
      <c r="E35" s="4" t="s">
        <v>140</v>
      </c>
      <c r="F35" s="4" t="s">
        <v>49</v>
      </c>
      <c r="G35" s="4" t="s">
        <v>13</v>
      </c>
      <c r="H35" s="4" t="s">
        <v>50</v>
      </c>
      <c r="I35" s="4">
        <f t="shared" si="1"/>
        <v>4</v>
      </c>
    </row>
    <row r="36" ht="14.25" customHeight="1">
      <c r="A36" s="4" t="s">
        <v>141</v>
      </c>
      <c r="B36" s="4" t="s">
        <v>142</v>
      </c>
      <c r="C36" s="4">
        <v>64.0</v>
      </c>
      <c r="D36" s="4" t="s">
        <v>10</v>
      </c>
      <c r="E36" s="4" t="s">
        <v>143</v>
      </c>
      <c r="F36" s="4" t="s">
        <v>68</v>
      </c>
      <c r="G36" s="4" t="s">
        <v>13</v>
      </c>
      <c r="H36" s="4" t="s">
        <v>19</v>
      </c>
      <c r="I36" s="4">
        <f t="shared" si="1"/>
        <v>2</v>
      </c>
    </row>
    <row r="37" ht="14.25" customHeight="1">
      <c r="A37" s="4" t="s">
        <v>144</v>
      </c>
      <c r="B37" s="4" t="s">
        <v>145</v>
      </c>
      <c r="C37" s="4">
        <v>41.0</v>
      </c>
      <c r="D37" s="4" t="s">
        <v>31</v>
      </c>
      <c r="E37" s="4" t="s">
        <v>146</v>
      </c>
      <c r="F37" s="4" t="s">
        <v>28</v>
      </c>
      <c r="G37" s="4" t="s">
        <v>13</v>
      </c>
      <c r="H37" s="4" t="s">
        <v>50</v>
      </c>
      <c r="I37" s="4">
        <f t="shared" si="1"/>
        <v>4</v>
      </c>
    </row>
    <row r="38" ht="14.25" customHeight="1">
      <c r="A38" s="4" t="s">
        <v>147</v>
      </c>
      <c r="B38" s="4" t="s">
        <v>148</v>
      </c>
      <c r="C38" s="4">
        <v>48.0</v>
      </c>
      <c r="D38" s="4" t="s">
        <v>10</v>
      </c>
      <c r="E38" s="4" t="s">
        <v>149</v>
      </c>
      <c r="F38" s="4" t="s">
        <v>150</v>
      </c>
      <c r="G38" s="4" t="s">
        <v>13</v>
      </c>
      <c r="H38" s="4" t="s">
        <v>24</v>
      </c>
      <c r="I38" s="4">
        <f t="shared" si="1"/>
        <v>3</v>
      </c>
    </row>
    <row r="39" ht="14.25" customHeight="1">
      <c r="A39" s="4" t="s">
        <v>151</v>
      </c>
      <c r="B39" s="4" t="s">
        <v>152</v>
      </c>
      <c r="C39" s="4">
        <v>25.0</v>
      </c>
      <c r="D39" s="4" t="s">
        <v>31</v>
      </c>
      <c r="E39" s="4" t="s">
        <v>153</v>
      </c>
      <c r="F39" s="4" t="s">
        <v>112</v>
      </c>
      <c r="G39" s="4" t="s">
        <v>13</v>
      </c>
      <c r="H39" s="4" t="s">
        <v>14</v>
      </c>
      <c r="I39" s="4">
        <f t="shared" si="1"/>
        <v>1</v>
      </c>
    </row>
    <row r="40" ht="14.25" customHeight="1">
      <c r="A40" s="4" t="s">
        <v>154</v>
      </c>
      <c r="B40" s="4" t="s">
        <v>155</v>
      </c>
      <c r="C40" s="4">
        <v>27.0</v>
      </c>
      <c r="D40" s="4" t="s">
        <v>10</v>
      </c>
      <c r="E40" s="4" t="s">
        <v>156</v>
      </c>
      <c r="F40" s="4" t="s">
        <v>157</v>
      </c>
      <c r="G40" s="4" t="s">
        <v>13</v>
      </c>
      <c r="H40" s="4" t="s">
        <v>14</v>
      </c>
      <c r="I40" s="4">
        <f t="shared" si="1"/>
        <v>1</v>
      </c>
    </row>
    <row r="41" ht="14.25" customHeight="1">
      <c r="A41" s="4" t="s">
        <v>158</v>
      </c>
      <c r="B41" s="4" t="s">
        <v>159</v>
      </c>
      <c r="C41" s="4">
        <v>52.0</v>
      </c>
      <c r="D41" s="4" t="s">
        <v>31</v>
      </c>
      <c r="E41" s="4" t="s">
        <v>160</v>
      </c>
      <c r="F41" s="4" t="s">
        <v>37</v>
      </c>
      <c r="G41" s="4" t="s">
        <v>13</v>
      </c>
      <c r="H41" s="4" t="s">
        <v>50</v>
      </c>
      <c r="I41" s="4">
        <f t="shared" si="1"/>
        <v>4</v>
      </c>
    </row>
    <row r="42" ht="14.25" customHeight="1">
      <c r="A42" s="4" t="s">
        <v>161</v>
      </c>
      <c r="B42" s="4" t="s">
        <v>162</v>
      </c>
      <c r="C42" s="4">
        <v>20.0</v>
      </c>
      <c r="D42" s="4" t="s">
        <v>10</v>
      </c>
      <c r="E42" s="4" t="s">
        <v>163</v>
      </c>
      <c r="F42" s="4" t="s">
        <v>97</v>
      </c>
      <c r="G42" s="4" t="s">
        <v>13</v>
      </c>
      <c r="H42" s="4" t="s">
        <v>24</v>
      </c>
      <c r="I42" s="4">
        <f t="shared" si="1"/>
        <v>3</v>
      </c>
    </row>
    <row r="43" ht="14.25" customHeight="1">
      <c r="A43" s="4" t="s">
        <v>164</v>
      </c>
      <c r="B43" s="4" t="s">
        <v>165</v>
      </c>
      <c r="C43" s="4">
        <v>27.0</v>
      </c>
      <c r="D43" s="4" t="s">
        <v>10</v>
      </c>
      <c r="E43" s="4" t="s">
        <v>166</v>
      </c>
      <c r="F43" s="4" t="s">
        <v>23</v>
      </c>
      <c r="G43" s="4" t="s">
        <v>13</v>
      </c>
      <c r="I43" s="4" t="str">
        <f t="shared" si="1"/>
        <v/>
      </c>
    </row>
    <row r="44" ht="14.25" customHeight="1">
      <c r="A44" s="4" t="s">
        <v>167</v>
      </c>
      <c r="B44" s="4" t="s">
        <v>168</v>
      </c>
      <c r="C44" s="4">
        <v>35.0</v>
      </c>
      <c r="D44" s="4" t="s">
        <v>10</v>
      </c>
      <c r="E44" s="4" t="s">
        <v>169</v>
      </c>
      <c r="F44" s="4" t="s">
        <v>37</v>
      </c>
      <c r="G44" s="4" t="s">
        <v>13</v>
      </c>
      <c r="H44" s="4" t="s">
        <v>19</v>
      </c>
      <c r="I44" s="4">
        <f t="shared" si="1"/>
        <v>2</v>
      </c>
    </row>
    <row r="45" ht="14.25" customHeight="1">
      <c r="A45" s="4" t="s">
        <v>170</v>
      </c>
      <c r="B45" s="4" t="s">
        <v>171</v>
      </c>
      <c r="C45" s="4">
        <v>55.0</v>
      </c>
      <c r="D45" s="4" t="s">
        <v>10</v>
      </c>
      <c r="E45" s="4" t="s">
        <v>172</v>
      </c>
      <c r="F45" s="4" t="s">
        <v>173</v>
      </c>
      <c r="G45" s="4" t="s">
        <v>13</v>
      </c>
      <c r="H45" s="4" t="s">
        <v>24</v>
      </c>
      <c r="I45" s="4">
        <f t="shared" si="1"/>
        <v>3</v>
      </c>
    </row>
    <row r="46" ht="14.25" customHeight="1">
      <c r="A46" s="4" t="s">
        <v>174</v>
      </c>
      <c r="B46" s="4" t="s">
        <v>175</v>
      </c>
      <c r="C46" s="4">
        <v>50.0</v>
      </c>
      <c r="D46" s="4" t="s">
        <v>31</v>
      </c>
      <c r="E46" s="4" t="s">
        <v>176</v>
      </c>
      <c r="F46" s="4" t="s">
        <v>79</v>
      </c>
      <c r="G46" s="4" t="s">
        <v>13</v>
      </c>
      <c r="H46" s="4" t="s">
        <v>24</v>
      </c>
      <c r="I46" s="4">
        <f t="shared" si="1"/>
        <v>3</v>
      </c>
    </row>
    <row r="47" ht="14.25" customHeight="1">
      <c r="A47" s="4" t="s">
        <v>177</v>
      </c>
      <c r="B47" s="4" t="s">
        <v>178</v>
      </c>
      <c r="C47" s="4">
        <v>21.0</v>
      </c>
      <c r="D47" s="4" t="s">
        <v>31</v>
      </c>
      <c r="E47" s="4" t="s">
        <v>179</v>
      </c>
      <c r="F47" s="4" t="s">
        <v>180</v>
      </c>
      <c r="G47" s="4" t="s">
        <v>13</v>
      </c>
      <c r="H47" s="4" t="s">
        <v>14</v>
      </c>
      <c r="I47" s="4">
        <f t="shared" si="1"/>
        <v>1</v>
      </c>
    </row>
    <row r="48" ht="14.25" customHeight="1">
      <c r="A48" s="4" t="s">
        <v>181</v>
      </c>
      <c r="B48" s="4" t="s">
        <v>182</v>
      </c>
      <c r="C48" s="4">
        <v>19.0</v>
      </c>
      <c r="D48" s="4" t="s">
        <v>31</v>
      </c>
      <c r="E48" s="4" t="s">
        <v>183</v>
      </c>
      <c r="F48" s="4" t="s">
        <v>184</v>
      </c>
      <c r="G48" s="4" t="s">
        <v>13</v>
      </c>
      <c r="H48" s="4" t="s">
        <v>14</v>
      </c>
      <c r="I48" s="4">
        <f t="shared" si="1"/>
        <v>1</v>
      </c>
    </row>
    <row r="49" ht="14.25" customHeight="1">
      <c r="A49" s="4" t="s">
        <v>185</v>
      </c>
      <c r="B49" s="4" t="s">
        <v>186</v>
      </c>
      <c r="C49" s="4">
        <v>45.0</v>
      </c>
      <c r="D49" s="4" t="s">
        <v>31</v>
      </c>
      <c r="E49" s="4" t="s">
        <v>187</v>
      </c>
      <c r="F49" s="4" t="s">
        <v>18</v>
      </c>
      <c r="G49" s="4" t="s">
        <v>13</v>
      </c>
      <c r="H49" s="4" t="s">
        <v>24</v>
      </c>
      <c r="I49" s="4">
        <f t="shared" si="1"/>
        <v>3</v>
      </c>
    </row>
    <row r="50" ht="14.25" customHeight="1">
      <c r="A50" s="4" t="s">
        <v>188</v>
      </c>
      <c r="B50" s="4" t="s">
        <v>189</v>
      </c>
      <c r="C50" s="4">
        <v>34.0</v>
      </c>
      <c r="D50" s="4" t="s">
        <v>31</v>
      </c>
      <c r="E50" s="4" t="s">
        <v>190</v>
      </c>
      <c r="F50" s="4" t="s">
        <v>116</v>
      </c>
      <c r="G50" s="4" t="s">
        <v>13</v>
      </c>
      <c r="H50" s="4" t="s">
        <v>19</v>
      </c>
      <c r="I50" s="4">
        <f t="shared" si="1"/>
        <v>2</v>
      </c>
    </row>
    <row r="51" ht="14.25" customHeight="1">
      <c r="A51" s="4" t="s">
        <v>191</v>
      </c>
      <c r="B51" s="4" t="s">
        <v>192</v>
      </c>
      <c r="C51" s="4">
        <v>54.0</v>
      </c>
      <c r="D51" s="4" t="s">
        <v>31</v>
      </c>
      <c r="E51" s="4" t="s">
        <v>193</v>
      </c>
      <c r="F51" s="4" t="s">
        <v>150</v>
      </c>
      <c r="G51" s="4" t="s">
        <v>13</v>
      </c>
      <c r="H51" s="4" t="s">
        <v>24</v>
      </c>
      <c r="I51" s="4">
        <f t="shared" si="1"/>
        <v>3</v>
      </c>
    </row>
    <row r="52" ht="14.25" customHeight="1">
      <c r="A52" s="4" t="s">
        <v>194</v>
      </c>
      <c r="B52" s="4" t="s">
        <v>195</v>
      </c>
      <c r="C52" s="4">
        <v>55.0</v>
      </c>
      <c r="D52" s="4" t="s">
        <v>10</v>
      </c>
      <c r="E52" s="4" t="s">
        <v>196</v>
      </c>
      <c r="F52" s="4" t="s">
        <v>45</v>
      </c>
      <c r="G52" s="4" t="s">
        <v>13</v>
      </c>
      <c r="H52" s="4" t="s">
        <v>14</v>
      </c>
      <c r="I52" s="4">
        <f t="shared" si="1"/>
        <v>1</v>
      </c>
    </row>
    <row r="53" ht="14.25" customHeight="1">
      <c r="A53" s="4" t="s">
        <v>197</v>
      </c>
      <c r="B53" s="4" t="s">
        <v>198</v>
      </c>
      <c r="C53" s="4">
        <v>54.0</v>
      </c>
      <c r="D53" s="4" t="s">
        <v>10</v>
      </c>
      <c r="E53" s="4" t="s">
        <v>199</v>
      </c>
      <c r="F53" s="4" t="s">
        <v>200</v>
      </c>
      <c r="G53" s="4" t="s">
        <v>13</v>
      </c>
      <c r="H53" s="4" t="s">
        <v>50</v>
      </c>
      <c r="I53" s="4">
        <f t="shared" si="1"/>
        <v>4</v>
      </c>
    </row>
    <row r="54" ht="14.25" customHeight="1">
      <c r="A54" s="4" t="s">
        <v>201</v>
      </c>
      <c r="B54" s="4" t="s">
        <v>202</v>
      </c>
      <c r="C54" s="4">
        <v>54.0</v>
      </c>
      <c r="D54" s="4" t="s">
        <v>31</v>
      </c>
      <c r="E54" s="4" t="s">
        <v>203</v>
      </c>
      <c r="F54" s="4" t="s">
        <v>33</v>
      </c>
      <c r="G54" s="4" t="s">
        <v>13</v>
      </c>
      <c r="H54" s="4" t="s">
        <v>14</v>
      </c>
      <c r="I54" s="4">
        <f t="shared" si="1"/>
        <v>1</v>
      </c>
    </row>
    <row r="55" ht="14.25" customHeight="1">
      <c r="A55" s="4" t="s">
        <v>204</v>
      </c>
      <c r="B55" s="4" t="s">
        <v>205</v>
      </c>
      <c r="C55" s="4">
        <v>45.0</v>
      </c>
      <c r="D55" s="4" t="s">
        <v>10</v>
      </c>
      <c r="E55" s="4" t="s">
        <v>206</v>
      </c>
      <c r="F55" s="4" t="s">
        <v>45</v>
      </c>
      <c r="G55" s="4" t="s">
        <v>13</v>
      </c>
      <c r="H55" s="4" t="s">
        <v>24</v>
      </c>
      <c r="I55" s="4">
        <f t="shared" si="1"/>
        <v>3</v>
      </c>
    </row>
    <row r="56" ht="14.25" customHeight="1">
      <c r="A56" s="4" t="s">
        <v>207</v>
      </c>
      <c r="B56" s="4" t="s">
        <v>208</v>
      </c>
      <c r="C56" s="4">
        <v>61.0</v>
      </c>
      <c r="D56" s="4" t="s">
        <v>10</v>
      </c>
      <c r="E56" s="4" t="s">
        <v>209</v>
      </c>
      <c r="F56" s="4" t="s">
        <v>210</v>
      </c>
      <c r="G56" s="4" t="s">
        <v>13</v>
      </c>
      <c r="H56" s="4" t="s">
        <v>24</v>
      </c>
      <c r="I56" s="4">
        <f t="shared" si="1"/>
        <v>3</v>
      </c>
    </row>
    <row r="57" ht="14.25" customHeight="1">
      <c r="A57" s="4" t="s">
        <v>211</v>
      </c>
      <c r="B57" s="4" t="s">
        <v>212</v>
      </c>
      <c r="C57" s="4">
        <v>23.0</v>
      </c>
      <c r="D57" s="4" t="s">
        <v>10</v>
      </c>
      <c r="E57" s="4" t="s">
        <v>213</v>
      </c>
      <c r="F57" s="4" t="s">
        <v>60</v>
      </c>
      <c r="G57" s="4" t="s">
        <v>13</v>
      </c>
      <c r="H57" s="4" t="s">
        <v>24</v>
      </c>
      <c r="I57" s="4">
        <f t="shared" si="1"/>
        <v>3</v>
      </c>
    </row>
    <row r="58" ht="14.25" customHeight="1">
      <c r="A58" s="4" t="s">
        <v>214</v>
      </c>
      <c r="B58" s="4" t="s">
        <v>215</v>
      </c>
      <c r="C58" s="4">
        <v>55.0</v>
      </c>
      <c r="D58" s="4" t="s">
        <v>31</v>
      </c>
      <c r="E58" s="4" t="s">
        <v>216</v>
      </c>
      <c r="F58" s="4" t="s">
        <v>217</v>
      </c>
      <c r="G58" s="4" t="s">
        <v>13</v>
      </c>
      <c r="H58" s="4" t="s">
        <v>19</v>
      </c>
      <c r="I58" s="4">
        <f t="shared" si="1"/>
        <v>2</v>
      </c>
    </row>
    <row r="59" ht="14.25" customHeight="1">
      <c r="A59" s="4" t="s">
        <v>218</v>
      </c>
      <c r="B59" s="4" t="s">
        <v>219</v>
      </c>
      <c r="C59" s="4">
        <v>37.0</v>
      </c>
      <c r="D59" s="4" t="s">
        <v>10</v>
      </c>
      <c r="E59" s="4" t="s">
        <v>220</v>
      </c>
      <c r="F59" s="4" t="s">
        <v>173</v>
      </c>
      <c r="G59" s="4" t="s">
        <v>13</v>
      </c>
      <c r="H59" s="4" t="s">
        <v>24</v>
      </c>
      <c r="I59" s="4">
        <f t="shared" si="1"/>
        <v>3</v>
      </c>
    </row>
    <row r="60" ht="14.25" customHeight="1">
      <c r="A60" s="4" t="s">
        <v>221</v>
      </c>
      <c r="B60" s="4" t="s">
        <v>222</v>
      </c>
      <c r="C60" s="4">
        <v>24.0</v>
      </c>
      <c r="D60" s="4" t="s">
        <v>31</v>
      </c>
      <c r="E60" s="4" t="s">
        <v>223</v>
      </c>
      <c r="F60" s="4" t="s">
        <v>112</v>
      </c>
      <c r="G60" s="4" t="s">
        <v>13</v>
      </c>
      <c r="H60" s="4" t="s">
        <v>14</v>
      </c>
      <c r="I60" s="4">
        <f t="shared" si="1"/>
        <v>1</v>
      </c>
    </row>
    <row r="61" ht="14.25" customHeight="1">
      <c r="A61" s="4" t="s">
        <v>224</v>
      </c>
      <c r="B61" s="4" t="s">
        <v>225</v>
      </c>
      <c r="C61" s="4">
        <v>56.0</v>
      </c>
      <c r="D61" s="4" t="s">
        <v>10</v>
      </c>
      <c r="E61" s="4" t="s">
        <v>226</v>
      </c>
      <c r="F61" s="4" t="s">
        <v>217</v>
      </c>
      <c r="G61" s="4" t="s">
        <v>13</v>
      </c>
      <c r="H61" s="4" t="s">
        <v>19</v>
      </c>
      <c r="I61" s="4">
        <f t="shared" si="1"/>
        <v>2</v>
      </c>
    </row>
    <row r="62" ht="14.25" customHeight="1">
      <c r="A62" s="4" t="s">
        <v>227</v>
      </c>
      <c r="B62" s="4" t="s">
        <v>228</v>
      </c>
      <c r="C62" s="4">
        <v>49.0</v>
      </c>
      <c r="D62" s="4" t="s">
        <v>10</v>
      </c>
      <c r="E62" s="4" t="s">
        <v>229</v>
      </c>
      <c r="F62" s="4" t="s">
        <v>68</v>
      </c>
      <c r="G62" s="4" t="s">
        <v>13</v>
      </c>
      <c r="H62" s="4" t="s">
        <v>24</v>
      </c>
      <c r="I62" s="4">
        <f t="shared" si="1"/>
        <v>3</v>
      </c>
    </row>
    <row r="63" ht="14.25" customHeight="1">
      <c r="A63" s="4" t="s">
        <v>230</v>
      </c>
      <c r="B63" s="4" t="s">
        <v>231</v>
      </c>
      <c r="C63" s="4">
        <v>43.0</v>
      </c>
      <c r="D63" s="4" t="s">
        <v>10</v>
      </c>
      <c r="E63" s="4" t="s">
        <v>232</v>
      </c>
      <c r="F63" s="4" t="s">
        <v>233</v>
      </c>
      <c r="G63" s="4" t="s">
        <v>13</v>
      </c>
      <c r="H63" s="4" t="s">
        <v>14</v>
      </c>
      <c r="I63" s="4">
        <f t="shared" si="1"/>
        <v>1</v>
      </c>
    </row>
    <row r="64" ht="14.25" customHeight="1">
      <c r="A64" s="4" t="s">
        <v>234</v>
      </c>
      <c r="B64" s="4" t="s">
        <v>235</v>
      </c>
      <c r="C64" s="4">
        <v>51.0</v>
      </c>
      <c r="D64" s="4" t="s">
        <v>31</v>
      </c>
      <c r="E64" s="4" t="s">
        <v>236</v>
      </c>
      <c r="F64" s="4" t="s">
        <v>157</v>
      </c>
      <c r="G64" s="4" t="s">
        <v>13</v>
      </c>
      <c r="H64" s="4" t="s">
        <v>14</v>
      </c>
      <c r="I64" s="4">
        <f t="shared" si="1"/>
        <v>1</v>
      </c>
    </row>
    <row r="65" ht="14.25" customHeight="1">
      <c r="A65" s="4" t="s">
        <v>237</v>
      </c>
      <c r="B65" s="4" t="s">
        <v>238</v>
      </c>
      <c r="C65" s="4">
        <v>53.0</v>
      </c>
      <c r="D65" s="4" t="s">
        <v>31</v>
      </c>
      <c r="E65" s="4" t="s">
        <v>239</v>
      </c>
      <c r="F65" s="4" t="s">
        <v>83</v>
      </c>
      <c r="G65" s="4" t="s">
        <v>13</v>
      </c>
      <c r="H65" s="4" t="s">
        <v>14</v>
      </c>
      <c r="I65" s="4">
        <f t="shared" si="1"/>
        <v>1</v>
      </c>
    </row>
    <row r="66" ht="14.25" customHeight="1">
      <c r="A66" s="4" t="s">
        <v>240</v>
      </c>
      <c r="B66" s="4" t="s">
        <v>241</v>
      </c>
      <c r="C66" s="4">
        <v>22.0</v>
      </c>
      <c r="D66" s="4" t="s">
        <v>10</v>
      </c>
      <c r="E66" s="4" t="s">
        <v>242</v>
      </c>
      <c r="F66" s="4" t="s">
        <v>180</v>
      </c>
      <c r="G66" s="4" t="s">
        <v>13</v>
      </c>
      <c r="H66" s="4" t="s">
        <v>50</v>
      </c>
      <c r="I66" s="4">
        <f t="shared" si="1"/>
        <v>4</v>
      </c>
    </row>
    <row r="67" ht="14.25" customHeight="1">
      <c r="A67" s="4" t="s">
        <v>243</v>
      </c>
      <c r="B67" s="4" t="s">
        <v>244</v>
      </c>
      <c r="C67" s="4">
        <v>23.0</v>
      </c>
      <c r="D67" s="4" t="s">
        <v>31</v>
      </c>
      <c r="E67" s="4" t="s">
        <v>245</v>
      </c>
      <c r="F67" s="4" t="s">
        <v>130</v>
      </c>
      <c r="G67" s="4" t="s">
        <v>13</v>
      </c>
      <c r="H67" s="4" t="s">
        <v>50</v>
      </c>
      <c r="I67" s="4">
        <f t="shared" si="1"/>
        <v>4</v>
      </c>
    </row>
    <row r="68" ht="14.25" customHeight="1">
      <c r="A68" s="4" t="s">
        <v>246</v>
      </c>
      <c r="B68" s="4" t="s">
        <v>247</v>
      </c>
      <c r="C68" s="4">
        <v>50.0</v>
      </c>
      <c r="D68" s="4" t="s">
        <v>31</v>
      </c>
      <c r="E68" s="4" t="s">
        <v>248</v>
      </c>
      <c r="F68" s="4" t="s">
        <v>249</v>
      </c>
      <c r="G68" s="4" t="s">
        <v>13</v>
      </c>
      <c r="H68" s="4" t="s">
        <v>19</v>
      </c>
      <c r="I68" s="4">
        <f t="shared" si="1"/>
        <v>2</v>
      </c>
    </row>
    <row r="69" ht="14.25" customHeight="1">
      <c r="A69" s="4" t="s">
        <v>250</v>
      </c>
      <c r="B69" s="4" t="s">
        <v>251</v>
      </c>
      <c r="C69" s="4">
        <v>51.0</v>
      </c>
      <c r="D69" s="4" t="s">
        <v>31</v>
      </c>
      <c r="E69" s="4" t="s">
        <v>252</v>
      </c>
      <c r="F69" s="4" t="s">
        <v>253</v>
      </c>
      <c r="G69" s="4" t="s">
        <v>13</v>
      </c>
      <c r="H69" s="4" t="s">
        <v>14</v>
      </c>
      <c r="I69" s="4">
        <f t="shared" si="1"/>
        <v>1</v>
      </c>
    </row>
    <row r="70" ht="14.25" customHeight="1">
      <c r="A70" s="4" t="s">
        <v>254</v>
      </c>
      <c r="B70" s="4" t="s">
        <v>255</v>
      </c>
      <c r="C70" s="4">
        <v>33.0</v>
      </c>
      <c r="D70" s="4" t="s">
        <v>31</v>
      </c>
      <c r="E70" s="4" t="s">
        <v>256</v>
      </c>
      <c r="F70" s="4" t="s">
        <v>150</v>
      </c>
      <c r="G70" s="4" t="s">
        <v>13</v>
      </c>
      <c r="H70" s="4" t="s">
        <v>24</v>
      </c>
      <c r="I70" s="4">
        <f t="shared" si="1"/>
        <v>3</v>
      </c>
    </row>
    <row r="71" ht="14.25" customHeight="1">
      <c r="A71" s="4" t="s">
        <v>257</v>
      </c>
      <c r="B71" s="4" t="s">
        <v>258</v>
      </c>
      <c r="C71" s="4">
        <v>21.0</v>
      </c>
      <c r="D71" s="4" t="s">
        <v>10</v>
      </c>
      <c r="E71" s="4" t="s">
        <v>259</v>
      </c>
      <c r="F71" s="4" t="s">
        <v>200</v>
      </c>
      <c r="G71" s="4" t="s">
        <v>13</v>
      </c>
      <c r="H71" s="4" t="s">
        <v>50</v>
      </c>
      <c r="I71" s="4">
        <f t="shared" si="1"/>
        <v>4</v>
      </c>
    </row>
    <row r="72" ht="14.25" customHeight="1">
      <c r="A72" s="4" t="s">
        <v>260</v>
      </c>
      <c r="B72" s="4" t="s">
        <v>261</v>
      </c>
      <c r="C72" s="4">
        <v>27.0</v>
      </c>
      <c r="D72" s="4" t="s">
        <v>10</v>
      </c>
      <c r="E72" s="4" t="s">
        <v>262</v>
      </c>
      <c r="F72" s="4" t="s">
        <v>64</v>
      </c>
      <c r="G72" s="4" t="s">
        <v>13</v>
      </c>
      <c r="H72" s="4" t="s">
        <v>50</v>
      </c>
      <c r="I72" s="4">
        <f t="shared" si="1"/>
        <v>4</v>
      </c>
    </row>
    <row r="73" ht="14.25" customHeight="1">
      <c r="A73" s="4" t="s">
        <v>263</v>
      </c>
      <c r="B73" s="4" t="s">
        <v>264</v>
      </c>
      <c r="C73" s="4">
        <v>58.0</v>
      </c>
      <c r="D73" s="4" t="s">
        <v>31</v>
      </c>
      <c r="E73" s="4" t="s">
        <v>265</v>
      </c>
      <c r="F73" s="4" t="s">
        <v>266</v>
      </c>
      <c r="G73" s="4" t="s">
        <v>13</v>
      </c>
      <c r="H73" s="4" t="s">
        <v>50</v>
      </c>
      <c r="I73" s="4">
        <f t="shared" si="1"/>
        <v>4</v>
      </c>
    </row>
    <row r="74" ht="14.25" customHeight="1">
      <c r="A74" s="4" t="s">
        <v>267</v>
      </c>
      <c r="B74" s="4" t="s">
        <v>268</v>
      </c>
      <c r="C74" s="4">
        <v>24.0</v>
      </c>
      <c r="D74" s="4" t="s">
        <v>10</v>
      </c>
      <c r="E74" s="4" t="s">
        <v>269</v>
      </c>
      <c r="F74" s="4" t="s">
        <v>270</v>
      </c>
      <c r="G74" s="4" t="s">
        <v>13</v>
      </c>
      <c r="H74" s="4" t="s">
        <v>50</v>
      </c>
      <c r="I74" s="4">
        <f t="shared" si="1"/>
        <v>4</v>
      </c>
    </row>
    <row r="75" ht="14.25" customHeight="1">
      <c r="A75" s="4" t="s">
        <v>271</v>
      </c>
      <c r="B75" s="4" t="s">
        <v>272</v>
      </c>
      <c r="C75" s="4">
        <v>24.0</v>
      </c>
      <c r="D75" s="4" t="s">
        <v>10</v>
      </c>
      <c r="E75" s="4" t="s">
        <v>273</v>
      </c>
      <c r="F75" s="4" t="s">
        <v>104</v>
      </c>
      <c r="G75" s="4" t="s">
        <v>13</v>
      </c>
      <c r="H75" s="4" t="s">
        <v>14</v>
      </c>
      <c r="I75" s="4">
        <f t="shared" si="1"/>
        <v>1</v>
      </c>
    </row>
    <row r="76" ht="14.25" customHeight="1">
      <c r="A76" s="4" t="s">
        <v>274</v>
      </c>
      <c r="B76" s="4" t="s">
        <v>275</v>
      </c>
      <c r="C76" s="4">
        <v>29.0</v>
      </c>
      <c r="D76" s="4" t="s">
        <v>10</v>
      </c>
      <c r="E76" s="4" t="s">
        <v>276</v>
      </c>
      <c r="F76" s="4" t="s">
        <v>249</v>
      </c>
      <c r="G76" s="4" t="s">
        <v>13</v>
      </c>
      <c r="H76" s="4" t="s">
        <v>24</v>
      </c>
      <c r="I76" s="4">
        <f t="shared" si="1"/>
        <v>3</v>
      </c>
    </row>
    <row r="77" ht="14.25" customHeight="1">
      <c r="A77" s="4" t="s">
        <v>277</v>
      </c>
      <c r="B77" s="4" t="s">
        <v>278</v>
      </c>
      <c r="C77" s="4">
        <v>61.0</v>
      </c>
      <c r="D77" s="4" t="s">
        <v>10</v>
      </c>
      <c r="E77" s="4" t="s">
        <v>279</v>
      </c>
      <c r="F77" s="4" t="s">
        <v>249</v>
      </c>
      <c r="G77" s="4" t="s">
        <v>13</v>
      </c>
      <c r="H77" s="4" t="s">
        <v>24</v>
      </c>
      <c r="I77" s="4">
        <f t="shared" si="1"/>
        <v>3</v>
      </c>
    </row>
    <row r="78" ht="14.25" customHeight="1">
      <c r="A78" s="4" t="s">
        <v>280</v>
      </c>
      <c r="B78" s="4" t="s">
        <v>281</v>
      </c>
      <c r="C78" s="4">
        <v>39.0</v>
      </c>
      <c r="D78" s="4" t="s">
        <v>10</v>
      </c>
      <c r="E78" s="4" t="s">
        <v>282</v>
      </c>
      <c r="F78" s="4" t="s">
        <v>283</v>
      </c>
      <c r="G78" s="4" t="s">
        <v>13</v>
      </c>
      <c r="H78" s="4" t="s">
        <v>24</v>
      </c>
      <c r="I78" s="4">
        <f t="shared" si="1"/>
        <v>3</v>
      </c>
    </row>
    <row r="79" ht="14.25" customHeight="1">
      <c r="A79" s="4" t="s">
        <v>284</v>
      </c>
      <c r="B79" s="4" t="s">
        <v>285</v>
      </c>
      <c r="C79" s="4">
        <v>56.0</v>
      </c>
      <c r="D79" s="4" t="s">
        <v>10</v>
      </c>
      <c r="E79" s="4" t="s">
        <v>286</v>
      </c>
      <c r="F79" s="4" t="s">
        <v>60</v>
      </c>
      <c r="G79" s="4" t="s">
        <v>13</v>
      </c>
      <c r="H79" s="4" t="s">
        <v>50</v>
      </c>
      <c r="I79" s="4">
        <f t="shared" si="1"/>
        <v>4</v>
      </c>
    </row>
    <row r="80" ht="14.25" customHeight="1">
      <c r="A80" s="4" t="s">
        <v>287</v>
      </c>
      <c r="B80" s="4" t="s">
        <v>288</v>
      </c>
      <c r="C80" s="4">
        <v>58.0</v>
      </c>
      <c r="D80" s="4" t="s">
        <v>31</v>
      </c>
      <c r="E80" s="4" t="s">
        <v>289</v>
      </c>
      <c r="F80" s="4" t="s">
        <v>290</v>
      </c>
      <c r="G80" s="4" t="s">
        <v>13</v>
      </c>
      <c r="H80" s="4" t="s">
        <v>19</v>
      </c>
      <c r="I80" s="4">
        <f t="shared" si="1"/>
        <v>2</v>
      </c>
    </row>
    <row r="81" ht="14.25" customHeight="1">
      <c r="A81" s="4" t="s">
        <v>291</v>
      </c>
      <c r="B81" s="4" t="s">
        <v>292</v>
      </c>
      <c r="C81" s="4">
        <v>61.0</v>
      </c>
      <c r="D81" s="4" t="s">
        <v>10</v>
      </c>
      <c r="E81" s="4" t="s">
        <v>293</v>
      </c>
      <c r="F81" s="4" t="s">
        <v>49</v>
      </c>
      <c r="G81" s="4" t="s">
        <v>13</v>
      </c>
      <c r="H81" s="4" t="s">
        <v>24</v>
      </c>
      <c r="I81" s="4">
        <f t="shared" si="1"/>
        <v>3</v>
      </c>
    </row>
    <row r="82" ht="14.25" customHeight="1">
      <c r="A82" s="4" t="s">
        <v>294</v>
      </c>
      <c r="B82" s="4" t="s">
        <v>295</v>
      </c>
      <c r="C82" s="4">
        <v>37.0</v>
      </c>
      <c r="D82" s="4" t="s">
        <v>31</v>
      </c>
      <c r="E82" s="4" t="s">
        <v>296</v>
      </c>
      <c r="F82" s="4" t="s">
        <v>112</v>
      </c>
      <c r="G82" s="4" t="s">
        <v>13</v>
      </c>
      <c r="H82" s="4" t="s">
        <v>24</v>
      </c>
      <c r="I82" s="4">
        <f t="shared" si="1"/>
        <v>3</v>
      </c>
    </row>
    <row r="83" ht="14.25" customHeight="1">
      <c r="A83" s="4" t="s">
        <v>297</v>
      </c>
      <c r="B83" s="4" t="s">
        <v>298</v>
      </c>
      <c r="C83" s="4">
        <v>29.0</v>
      </c>
      <c r="D83" s="4" t="s">
        <v>31</v>
      </c>
      <c r="E83" s="4" t="s">
        <v>299</v>
      </c>
      <c r="F83" s="4" t="s">
        <v>18</v>
      </c>
      <c r="G83" s="4" t="s">
        <v>13</v>
      </c>
      <c r="H83" s="4" t="s">
        <v>24</v>
      </c>
      <c r="I83" s="4">
        <f t="shared" si="1"/>
        <v>3</v>
      </c>
    </row>
    <row r="84" ht="14.25" customHeight="1">
      <c r="A84" s="4" t="s">
        <v>300</v>
      </c>
      <c r="B84" s="4" t="s">
        <v>301</v>
      </c>
      <c r="C84" s="4">
        <v>21.0</v>
      </c>
      <c r="D84" s="4" t="s">
        <v>31</v>
      </c>
      <c r="E84" s="4" t="s">
        <v>302</v>
      </c>
      <c r="F84" s="4" t="s">
        <v>303</v>
      </c>
      <c r="G84" s="4" t="s">
        <v>13</v>
      </c>
      <c r="H84" s="4" t="s">
        <v>24</v>
      </c>
      <c r="I84" s="4">
        <f t="shared" si="1"/>
        <v>3</v>
      </c>
    </row>
    <row r="85" ht="14.25" customHeight="1">
      <c r="A85" s="4" t="s">
        <v>304</v>
      </c>
      <c r="B85" s="4" t="s">
        <v>305</v>
      </c>
      <c r="C85" s="4">
        <v>22.0</v>
      </c>
      <c r="D85" s="4" t="s">
        <v>10</v>
      </c>
      <c r="E85" s="4" t="s">
        <v>306</v>
      </c>
      <c r="F85" s="4" t="s">
        <v>307</v>
      </c>
      <c r="G85" s="4" t="s">
        <v>13</v>
      </c>
      <c r="H85" s="4" t="s">
        <v>14</v>
      </c>
      <c r="I85" s="4">
        <f t="shared" si="1"/>
        <v>1</v>
      </c>
    </row>
    <row r="86" ht="14.25" customHeight="1">
      <c r="A86" s="4" t="s">
        <v>308</v>
      </c>
      <c r="B86" s="4" t="s">
        <v>309</v>
      </c>
      <c r="C86" s="4">
        <v>61.0</v>
      </c>
      <c r="D86" s="4" t="s">
        <v>10</v>
      </c>
      <c r="E86" s="4" t="s">
        <v>310</v>
      </c>
      <c r="F86" s="4" t="s">
        <v>249</v>
      </c>
      <c r="G86" s="4" t="s">
        <v>13</v>
      </c>
      <c r="H86" s="4" t="s">
        <v>19</v>
      </c>
      <c r="I86" s="4">
        <f t="shared" si="1"/>
        <v>2</v>
      </c>
    </row>
    <row r="87" ht="14.25" customHeight="1">
      <c r="A87" s="4" t="s">
        <v>311</v>
      </c>
      <c r="B87" s="4" t="s">
        <v>312</v>
      </c>
      <c r="C87" s="4">
        <v>34.0</v>
      </c>
      <c r="D87" s="4" t="s">
        <v>10</v>
      </c>
      <c r="E87" s="4" t="s">
        <v>313</v>
      </c>
      <c r="F87" s="4" t="s">
        <v>150</v>
      </c>
      <c r="G87" s="4" t="s">
        <v>13</v>
      </c>
      <c r="H87" s="4" t="s">
        <v>14</v>
      </c>
      <c r="I87" s="4">
        <f t="shared" si="1"/>
        <v>1</v>
      </c>
    </row>
    <row r="88" ht="14.25" customHeight="1">
      <c r="A88" s="4" t="s">
        <v>314</v>
      </c>
      <c r="B88" s="4" t="s">
        <v>315</v>
      </c>
      <c r="C88" s="4">
        <v>53.0</v>
      </c>
      <c r="D88" s="4" t="s">
        <v>31</v>
      </c>
      <c r="E88" s="4" t="s">
        <v>316</v>
      </c>
      <c r="F88" s="4" t="s">
        <v>266</v>
      </c>
      <c r="G88" s="4" t="s">
        <v>13</v>
      </c>
      <c r="H88" s="4" t="s">
        <v>19</v>
      </c>
      <c r="I88" s="4">
        <f t="shared" si="1"/>
        <v>2</v>
      </c>
    </row>
    <row r="89" ht="14.25" customHeight="1">
      <c r="A89" s="4" t="s">
        <v>317</v>
      </c>
      <c r="B89" s="4" t="s">
        <v>318</v>
      </c>
      <c r="C89" s="4">
        <v>48.0</v>
      </c>
      <c r="D89" s="4" t="s">
        <v>10</v>
      </c>
      <c r="E89" s="4" t="s">
        <v>319</v>
      </c>
      <c r="F89" s="4" t="s">
        <v>97</v>
      </c>
      <c r="G89" s="4" t="s">
        <v>13</v>
      </c>
      <c r="H89" s="4" t="s">
        <v>19</v>
      </c>
      <c r="I89" s="4">
        <f t="shared" si="1"/>
        <v>2</v>
      </c>
    </row>
    <row r="90" ht="14.25" customHeight="1">
      <c r="A90" s="4" t="s">
        <v>320</v>
      </c>
      <c r="B90" s="4" t="s">
        <v>321</v>
      </c>
      <c r="C90" s="4">
        <v>26.0</v>
      </c>
      <c r="D90" s="4" t="s">
        <v>10</v>
      </c>
      <c r="E90" s="4" t="s">
        <v>322</v>
      </c>
      <c r="F90" s="4" t="s">
        <v>270</v>
      </c>
      <c r="G90" s="4" t="s">
        <v>13</v>
      </c>
      <c r="H90" s="4" t="s">
        <v>14</v>
      </c>
      <c r="I90" s="4">
        <f t="shared" si="1"/>
        <v>1</v>
      </c>
    </row>
    <row r="91" ht="14.25" customHeight="1">
      <c r="A91" s="4" t="s">
        <v>323</v>
      </c>
      <c r="B91" s="4" t="s">
        <v>324</v>
      </c>
      <c r="C91" s="4">
        <v>36.0</v>
      </c>
      <c r="D91" s="4" t="s">
        <v>31</v>
      </c>
      <c r="E91" s="4" t="s">
        <v>325</v>
      </c>
      <c r="F91" s="4" t="s">
        <v>68</v>
      </c>
      <c r="G91" s="4" t="s">
        <v>13</v>
      </c>
      <c r="H91" s="4" t="s">
        <v>50</v>
      </c>
      <c r="I91" s="4">
        <f t="shared" si="1"/>
        <v>4</v>
      </c>
    </row>
    <row r="92" ht="14.25" customHeight="1">
      <c r="A92" s="4" t="s">
        <v>326</v>
      </c>
      <c r="B92" s="4" t="s">
        <v>327</v>
      </c>
      <c r="C92" s="4">
        <v>19.0</v>
      </c>
      <c r="D92" s="4" t="s">
        <v>10</v>
      </c>
      <c r="E92" s="4" t="s">
        <v>328</v>
      </c>
      <c r="F92" s="4" t="s">
        <v>329</v>
      </c>
      <c r="G92" s="4" t="s">
        <v>13</v>
      </c>
      <c r="H92" s="4" t="s">
        <v>24</v>
      </c>
      <c r="I92" s="4">
        <f t="shared" si="1"/>
        <v>3</v>
      </c>
    </row>
    <row r="93" ht="14.25" customHeight="1">
      <c r="A93" s="4" t="s">
        <v>330</v>
      </c>
      <c r="B93" s="4" t="s">
        <v>331</v>
      </c>
      <c r="C93" s="4">
        <v>58.0</v>
      </c>
      <c r="D93" s="4" t="s">
        <v>10</v>
      </c>
      <c r="E93" s="4" t="s">
        <v>332</v>
      </c>
      <c r="F93" s="4" t="s">
        <v>333</v>
      </c>
      <c r="G93" s="4" t="s">
        <v>13</v>
      </c>
      <c r="H93" s="4" t="s">
        <v>19</v>
      </c>
      <c r="I93" s="4">
        <f t="shared" si="1"/>
        <v>2</v>
      </c>
    </row>
    <row r="94" ht="14.25" customHeight="1">
      <c r="A94" s="4" t="s">
        <v>334</v>
      </c>
      <c r="B94" s="4" t="s">
        <v>335</v>
      </c>
      <c r="C94" s="4">
        <v>58.0</v>
      </c>
      <c r="D94" s="4" t="s">
        <v>31</v>
      </c>
      <c r="E94" s="4" t="s">
        <v>336</v>
      </c>
      <c r="F94" s="4" t="s">
        <v>307</v>
      </c>
      <c r="G94" s="4" t="s">
        <v>13</v>
      </c>
      <c r="H94" s="4" t="s">
        <v>50</v>
      </c>
      <c r="I94" s="4">
        <f t="shared" si="1"/>
        <v>4</v>
      </c>
    </row>
    <row r="95" ht="14.25" customHeight="1">
      <c r="A95" s="4" t="s">
        <v>337</v>
      </c>
      <c r="B95" s="4" t="s">
        <v>338</v>
      </c>
      <c r="C95" s="4">
        <v>43.0</v>
      </c>
      <c r="D95" s="4" t="s">
        <v>31</v>
      </c>
      <c r="E95" s="4" t="s">
        <v>339</v>
      </c>
      <c r="F95" s="4" t="s">
        <v>340</v>
      </c>
      <c r="G95" s="4" t="s">
        <v>13</v>
      </c>
      <c r="H95" s="4" t="s">
        <v>14</v>
      </c>
      <c r="I95" s="4">
        <f t="shared" si="1"/>
        <v>1</v>
      </c>
    </row>
    <row r="96" ht="14.25" customHeight="1">
      <c r="A96" s="4" t="s">
        <v>341</v>
      </c>
      <c r="B96" s="4" t="s">
        <v>342</v>
      </c>
      <c r="C96" s="4">
        <v>58.0</v>
      </c>
      <c r="D96" s="4" t="s">
        <v>10</v>
      </c>
      <c r="E96" s="4" t="s">
        <v>343</v>
      </c>
      <c r="F96" s="4" t="s">
        <v>344</v>
      </c>
      <c r="G96" s="4" t="s">
        <v>13</v>
      </c>
      <c r="H96" s="4" t="s">
        <v>14</v>
      </c>
      <c r="I96" s="4">
        <f t="shared" si="1"/>
        <v>1</v>
      </c>
    </row>
    <row r="97" ht="14.25" customHeight="1">
      <c r="A97" s="4" t="s">
        <v>345</v>
      </c>
      <c r="B97" s="4" t="s">
        <v>346</v>
      </c>
      <c r="C97" s="4">
        <v>29.0</v>
      </c>
      <c r="D97" s="4" t="s">
        <v>10</v>
      </c>
      <c r="E97" s="4" t="s">
        <v>347</v>
      </c>
      <c r="F97" s="4" t="s">
        <v>150</v>
      </c>
      <c r="G97" s="4" t="s">
        <v>13</v>
      </c>
      <c r="H97" s="4" t="s">
        <v>50</v>
      </c>
      <c r="I97" s="4">
        <f t="shared" si="1"/>
        <v>4</v>
      </c>
    </row>
    <row r="98" ht="14.25" customHeight="1">
      <c r="A98" s="4" t="s">
        <v>348</v>
      </c>
      <c r="B98" s="4" t="s">
        <v>349</v>
      </c>
      <c r="C98" s="4">
        <v>44.0</v>
      </c>
      <c r="D98" s="4" t="s">
        <v>10</v>
      </c>
      <c r="E98" s="4" t="s">
        <v>350</v>
      </c>
      <c r="F98" s="4" t="s">
        <v>253</v>
      </c>
      <c r="G98" s="4" t="s">
        <v>13</v>
      </c>
      <c r="H98" s="4" t="s">
        <v>14</v>
      </c>
      <c r="I98" s="4">
        <f t="shared" si="1"/>
        <v>1</v>
      </c>
    </row>
    <row r="99" ht="14.25" customHeight="1">
      <c r="A99" s="4" t="s">
        <v>351</v>
      </c>
      <c r="B99" s="4" t="s">
        <v>352</v>
      </c>
      <c r="C99" s="4">
        <v>28.0</v>
      </c>
      <c r="D99" s="4" t="s">
        <v>10</v>
      </c>
      <c r="E99" s="4" t="s">
        <v>353</v>
      </c>
      <c r="F99" s="4" t="s">
        <v>333</v>
      </c>
      <c r="G99" s="4" t="s">
        <v>13</v>
      </c>
      <c r="H99" s="4" t="s">
        <v>24</v>
      </c>
      <c r="I99" s="4">
        <f t="shared" si="1"/>
        <v>3</v>
      </c>
    </row>
    <row r="100" ht="14.25" customHeight="1">
      <c r="A100" s="4" t="s">
        <v>354</v>
      </c>
      <c r="B100" s="4" t="s">
        <v>355</v>
      </c>
      <c r="C100" s="4">
        <v>43.0</v>
      </c>
      <c r="D100" s="4" t="s">
        <v>10</v>
      </c>
      <c r="E100" s="4" t="s">
        <v>356</v>
      </c>
      <c r="F100" s="4" t="s">
        <v>200</v>
      </c>
      <c r="G100" s="4" t="s">
        <v>13</v>
      </c>
      <c r="H100" s="4" t="s">
        <v>24</v>
      </c>
      <c r="I100" s="4">
        <f t="shared" si="1"/>
        <v>3</v>
      </c>
    </row>
    <row r="101" ht="14.25" customHeight="1">
      <c r="A101" s="4" t="s">
        <v>357</v>
      </c>
      <c r="B101" s="4" t="s">
        <v>358</v>
      </c>
      <c r="C101" s="4">
        <v>62.0</v>
      </c>
      <c r="D101" s="4" t="s">
        <v>10</v>
      </c>
      <c r="E101" s="4" t="s">
        <v>359</v>
      </c>
      <c r="F101" s="4" t="s">
        <v>75</v>
      </c>
      <c r="G101" s="4" t="s">
        <v>13</v>
      </c>
      <c r="H101" s="4" t="s">
        <v>14</v>
      </c>
      <c r="I101" s="4">
        <f t="shared" si="1"/>
        <v>1</v>
      </c>
    </row>
    <row r="102" ht="14.25" customHeight="1">
      <c r="A102" s="4" t="s">
        <v>360</v>
      </c>
      <c r="B102" s="4" t="s">
        <v>361</v>
      </c>
      <c r="C102" s="4">
        <v>30.0</v>
      </c>
      <c r="D102" s="4" t="s">
        <v>10</v>
      </c>
      <c r="E102" s="4" t="s">
        <v>362</v>
      </c>
      <c r="F102" s="4" t="s">
        <v>344</v>
      </c>
      <c r="G102" s="4" t="s">
        <v>13</v>
      </c>
      <c r="H102" s="4" t="s">
        <v>14</v>
      </c>
      <c r="I102" s="4">
        <f t="shared" si="1"/>
        <v>1</v>
      </c>
    </row>
    <row r="103" ht="14.25" customHeight="1">
      <c r="A103" s="4" t="s">
        <v>363</v>
      </c>
      <c r="B103" s="4" t="s">
        <v>364</v>
      </c>
      <c r="C103" s="4">
        <v>36.0</v>
      </c>
      <c r="D103" s="4" t="s">
        <v>31</v>
      </c>
      <c r="E103" s="4" t="s">
        <v>365</v>
      </c>
      <c r="F103" s="4" t="s">
        <v>23</v>
      </c>
      <c r="G103" s="4" t="s">
        <v>13</v>
      </c>
      <c r="H103" s="4" t="s">
        <v>50</v>
      </c>
      <c r="I103" s="4">
        <f t="shared" si="1"/>
        <v>4</v>
      </c>
    </row>
    <row r="104" ht="14.25" customHeight="1">
      <c r="A104" s="4" t="s">
        <v>366</v>
      </c>
      <c r="B104" s="4" t="s">
        <v>367</v>
      </c>
      <c r="C104" s="4">
        <v>24.0</v>
      </c>
      <c r="D104" s="4" t="s">
        <v>31</v>
      </c>
      <c r="E104" s="4" t="s">
        <v>368</v>
      </c>
      <c r="F104" s="4" t="s">
        <v>180</v>
      </c>
      <c r="G104" s="4" t="s">
        <v>13</v>
      </c>
      <c r="H104" s="4" t="s">
        <v>24</v>
      </c>
      <c r="I104" s="4">
        <f t="shared" si="1"/>
        <v>3</v>
      </c>
    </row>
    <row r="105" ht="14.25" customHeight="1">
      <c r="A105" s="4" t="s">
        <v>369</v>
      </c>
      <c r="B105" s="4" t="s">
        <v>370</v>
      </c>
      <c r="C105" s="4">
        <v>35.0</v>
      </c>
      <c r="D105" s="4" t="s">
        <v>31</v>
      </c>
      <c r="E105" s="4" t="s">
        <v>371</v>
      </c>
      <c r="F105" s="4" t="s">
        <v>253</v>
      </c>
      <c r="G105" s="4" t="s">
        <v>13</v>
      </c>
      <c r="H105" s="4" t="s">
        <v>50</v>
      </c>
      <c r="I105" s="4">
        <f t="shared" si="1"/>
        <v>4</v>
      </c>
    </row>
    <row r="106" ht="14.25" customHeight="1">
      <c r="A106" s="4" t="s">
        <v>372</v>
      </c>
      <c r="B106" s="4" t="s">
        <v>373</v>
      </c>
      <c r="C106" s="4">
        <v>53.0</v>
      </c>
      <c r="D106" s="4" t="s">
        <v>10</v>
      </c>
      <c r="E106" s="4" t="s">
        <v>374</v>
      </c>
      <c r="F106" s="4" t="s">
        <v>375</v>
      </c>
      <c r="G106" s="4" t="s">
        <v>13</v>
      </c>
      <c r="H106" s="4" t="s">
        <v>14</v>
      </c>
      <c r="I106" s="4">
        <f t="shared" si="1"/>
        <v>1</v>
      </c>
    </row>
    <row r="107" ht="14.25" customHeight="1">
      <c r="A107" s="4" t="s">
        <v>376</v>
      </c>
      <c r="B107" s="4" t="s">
        <v>377</v>
      </c>
      <c r="C107" s="4">
        <v>29.0</v>
      </c>
      <c r="D107" s="4" t="s">
        <v>31</v>
      </c>
      <c r="E107" s="4" t="s">
        <v>378</v>
      </c>
      <c r="F107" s="4" t="s">
        <v>134</v>
      </c>
      <c r="G107" s="4" t="s">
        <v>13</v>
      </c>
      <c r="H107" s="4" t="s">
        <v>24</v>
      </c>
      <c r="I107" s="4">
        <f t="shared" si="1"/>
        <v>3</v>
      </c>
    </row>
    <row r="108" ht="14.25" customHeight="1">
      <c r="A108" s="4" t="s">
        <v>379</v>
      </c>
      <c r="B108" s="4" t="s">
        <v>380</v>
      </c>
      <c r="C108" s="4">
        <v>34.0</v>
      </c>
      <c r="D108" s="4" t="s">
        <v>10</v>
      </c>
      <c r="E108" s="4" t="s">
        <v>381</v>
      </c>
      <c r="F108" s="4" t="s">
        <v>68</v>
      </c>
      <c r="G108" s="4" t="s">
        <v>13</v>
      </c>
      <c r="H108" s="4" t="s">
        <v>19</v>
      </c>
      <c r="I108" s="4">
        <f t="shared" si="1"/>
        <v>2</v>
      </c>
    </row>
    <row r="109" ht="14.25" customHeight="1">
      <c r="A109" s="4" t="s">
        <v>382</v>
      </c>
      <c r="B109" s="4" t="s">
        <v>383</v>
      </c>
      <c r="C109" s="4">
        <v>21.0</v>
      </c>
      <c r="D109" s="4" t="s">
        <v>31</v>
      </c>
      <c r="E109" s="4" t="s">
        <v>384</v>
      </c>
      <c r="F109" s="4" t="s">
        <v>184</v>
      </c>
      <c r="G109" s="4" t="s">
        <v>13</v>
      </c>
      <c r="H109" s="4" t="s">
        <v>19</v>
      </c>
      <c r="I109" s="4">
        <f t="shared" si="1"/>
        <v>2</v>
      </c>
    </row>
    <row r="110" ht="14.25" customHeight="1">
      <c r="A110" s="4" t="s">
        <v>385</v>
      </c>
      <c r="B110" s="4" t="s">
        <v>386</v>
      </c>
      <c r="C110" s="4">
        <v>64.0</v>
      </c>
      <c r="D110" s="4" t="s">
        <v>31</v>
      </c>
      <c r="E110" s="4" t="s">
        <v>387</v>
      </c>
      <c r="F110" s="4" t="s">
        <v>97</v>
      </c>
      <c r="G110" s="4" t="s">
        <v>13</v>
      </c>
      <c r="H110" s="4" t="s">
        <v>50</v>
      </c>
      <c r="I110" s="4">
        <f t="shared" si="1"/>
        <v>4</v>
      </c>
    </row>
    <row r="111" ht="14.25" customHeight="1">
      <c r="A111" s="4" t="s">
        <v>388</v>
      </c>
      <c r="B111" s="4" t="s">
        <v>389</v>
      </c>
      <c r="C111" s="4">
        <v>50.0</v>
      </c>
      <c r="D111" s="4" t="s">
        <v>10</v>
      </c>
      <c r="E111" s="4" t="s">
        <v>390</v>
      </c>
      <c r="F111" s="4" t="s">
        <v>266</v>
      </c>
      <c r="G111" s="4" t="s">
        <v>13</v>
      </c>
      <c r="H111" s="4" t="s">
        <v>24</v>
      </c>
      <c r="I111" s="4">
        <f t="shared" si="1"/>
        <v>3</v>
      </c>
    </row>
    <row r="112" ht="14.25" customHeight="1">
      <c r="A112" s="4" t="s">
        <v>391</v>
      </c>
      <c r="B112" s="4" t="s">
        <v>392</v>
      </c>
      <c r="C112" s="4">
        <v>53.0</v>
      </c>
      <c r="D112" s="4" t="s">
        <v>10</v>
      </c>
      <c r="E112" s="4" t="s">
        <v>393</v>
      </c>
      <c r="F112" s="4" t="s">
        <v>233</v>
      </c>
      <c r="G112" s="4" t="s">
        <v>13</v>
      </c>
      <c r="H112" s="4" t="s">
        <v>19</v>
      </c>
      <c r="I112" s="4">
        <f t="shared" si="1"/>
        <v>2</v>
      </c>
    </row>
    <row r="113" ht="14.25" customHeight="1">
      <c r="A113" s="4" t="s">
        <v>394</v>
      </c>
      <c r="B113" s="4" t="s">
        <v>395</v>
      </c>
      <c r="C113" s="4">
        <v>62.0</v>
      </c>
      <c r="D113" s="4" t="s">
        <v>10</v>
      </c>
      <c r="E113" s="4" t="s">
        <v>396</v>
      </c>
      <c r="F113" s="4" t="s">
        <v>37</v>
      </c>
      <c r="G113" s="4" t="s">
        <v>13</v>
      </c>
      <c r="H113" s="4" t="s">
        <v>14</v>
      </c>
      <c r="I113" s="4">
        <f t="shared" si="1"/>
        <v>1</v>
      </c>
    </row>
    <row r="114" ht="14.25" customHeight="1">
      <c r="A114" s="4" t="s">
        <v>397</v>
      </c>
      <c r="B114" s="4" t="s">
        <v>398</v>
      </c>
      <c r="C114" s="4">
        <v>38.0</v>
      </c>
      <c r="D114" s="4" t="s">
        <v>31</v>
      </c>
      <c r="E114" s="4" t="s">
        <v>399</v>
      </c>
      <c r="F114" s="4" t="s">
        <v>64</v>
      </c>
      <c r="G114" s="4" t="s">
        <v>13</v>
      </c>
      <c r="H114" s="4" t="s">
        <v>19</v>
      </c>
      <c r="I114" s="4">
        <f t="shared" si="1"/>
        <v>2</v>
      </c>
    </row>
    <row r="115" ht="14.25" customHeight="1">
      <c r="A115" s="4" t="s">
        <v>400</v>
      </c>
      <c r="B115" s="4" t="s">
        <v>401</v>
      </c>
      <c r="C115" s="4">
        <v>27.0</v>
      </c>
      <c r="D115" s="4" t="s">
        <v>31</v>
      </c>
      <c r="E115" s="4" t="s">
        <v>402</v>
      </c>
      <c r="F115" s="4" t="s">
        <v>60</v>
      </c>
      <c r="G115" s="4" t="s">
        <v>13</v>
      </c>
      <c r="H115" s="4" t="s">
        <v>50</v>
      </c>
      <c r="I115" s="4">
        <f t="shared" si="1"/>
        <v>4</v>
      </c>
    </row>
    <row r="116" ht="14.25" customHeight="1">
      <c r="A116" s="4" t="s">
        <v>403</v>
      </c>
      <c r="B116" s="4" t="s">
        <v>404</v>
      </c>
      <c r="C116" s="4">
        <v>40.0</v>
      </c>
      <c r="D116" s="4" t="s">
        <v>10</v>
      </c>
      <c r="E116" s="4" t="s">
        <v>405</v>
      </c>
      <c r="F116" s="4" t="s">
        <v>157</v>
      </c>
      <c r="G116" s="4" t="s">
        <v>13</v>
      </c>
      <c r="H116" s="4" t="s">
        <v>24</v>
      </c>
      <c r="I116" s="4">
        <f t="shared" si="1"/>
        <v>3</v>
      </c>
    </row>
    <row r="117" ht="14.25" customHeight="1">
      <c r="A117" s="4" t="s">
        <v>406</v>
      </c>
      <c r="B117" s="4" t="s">
        <v>407</v>
      </c>
      <c r="C117" s="4">
        <v>18.0</v>
      </c>
      <c r="D117" s="4" t="s">
        <v>10</v>
      </c>
      <c r="E117" s="4" t="s">
        <v>408</v>
      </c>
      <c r="F117" s="4" t="s">
        <v>150</v>
      </c>
      <c r="G117" s="4" t="s">
        <v>13</v>
      </c>
      <c r="H117" s="4" t="s">
        <v>14</v>
      </c>
      <c r="I117" s="4">
        <f t="shared" si="1"/>
        <v>1</v>
      </c>
    </row>
    <row r="118" ht="14.25" customHeight="1">
      <c r="A118" s="4" t="s">
        <v>409</v>
      </c>
      <c r="B118" s="4" t="s">
        <v>410</v>
      </c>
      <c r="C118" s="4">
        <v>27.0</v>
      </c>
      <c r="D118" s="4" t="s">
        <v>10</v>
      </c>
      <c r="E118" s="4" t="s">
        <v>411</v>
      </c>
      <c r="F118" s="4" t="s">
        <v>173</v>
      </c>
      <c r="G118" s="4" t="s">
        <v>13</v>
      </c>
      <c r="H118" s="4" t="s">
        <v>50</v>
      </c>
      <c r="I118" s="4">
        <f t="shared" si="1"/>
        <v>4</v>
      </c>
    </row>
    <row r="119" ht="14.25" customHeight="1">
      <c r="A119" s="4" t="s">
        <v>412</v>
      </c>
      <c r="B119" s="4" t="s">
        <v>413</v>
      </c>
      <c r="C119" s="4">
        <v>51.0</v>
      </c>
      <c r="D119" s="4" t="s">
        <v>31</v>
      </c>
      <c r="E119" s="4" t="s">
        <v>414</v>
      </c>
      <c r="F119" s="4" t="s">
        <v>249</v>
      </c>
      <c r="G119" s="4" t="s">
        <v>13</v>
      </c>
      <c r="H119" s="4" t="s">
        <v>24</v>
      </c>
      <c r="I119" s="4">
        <f t="shared" si="1"/>
        <v>3</v>
      </c>
    </row>
    <row r="120" ht="14.25" customHeight="1">
      <c r="A120" s="4" t="s">
        <v>415</v>
      </c>
      <c r="B120" s="4" t="s">
        <v>416</v>
      </c>
      <c r="C120" s="4">
        <v>30.0</v>
      </c>
      <c r="D120" s="4" t="s">
        <v>31</v>
      </c>
      <c r="E120" s="4" t="s">
        <v>417</v>
      </c>
      <c r="F120" s="4" t="s">
        <v>200</v>
      </c>
      <c r="G120" s="4" t="s">
        <v>13</v>
      </c>
      <c r="H120" s="4" t="s">
        <v>19</v>
      </c>
      <c r="I120" s="4">
        <f t="shared" si="1"/>
        <v>2</v>
      </c>
    </row>
    <row r="121" ht="14.25" customHeight="1">
      <c r="A121" s="4" t="s">
        <v>418</v>
      </c>
      <c r="B121" s="4" t="s">
        <v>419</v>
      </c>
      <c r="C121" s="4">
        <v>53.0</v>
      </c>
      <c r="D121" s="4" t="s">
        <v>10</v>
      </c>
      <c r="E121" s="4" t="s">
        <v>420</v>
      </c>
      <c r="F121" s="4" t="s">
        <v>37</v>
      </c>
      <c r="G121" s="4" t="s">
        <v>13</v>
      </c>
      <c r="H121" s="4" t="s">
        <v>14</v>
      </c>
      <c r="I121" s="4">
        <f t="shared" si="1"/>
        <v>1</v>
      </c>
    </row>
    <row r="122" ht="14.25" customHeight="1">
      <c r="A122" s="4" t="s">
        <v>421</v>
      </c>
      <c r="B122" s="4" t="s">
        <v>422</v>
      </c>
      <c r="C122" s="4">
        <v>18.0</v>
      </c>
      <c r="D122" s="4" t="s">
        <v>10</v>
      </c>
      <c r="E122" s="4" t="s">
        <v>423</v>
      </c>
      <c r="F122" s="4" t="s">
        <v>233</v>
      </c>
      <c r="G122" s="4" t="s">
        <v>13</v>
      </c>
      <c r="H122" s="4" t="s">
        <v>14</v>
      </c>
      <c r="I122" s="4">
        <f t="shared" si="1"/>
        <v>1</v>
      </c>
    </row>
    <row r="123" ht="14.25" customHeight="1">
      <c r="A123" s="4" t="s">
        <v>424</v>
      </c>
      <c r="B123" s="4" t="s">
        <v>425</v>
      </c>
      <c r="C123" s="4">
        <v>21.0</v>
      </c>
      <c r="D123" s="4" t="s">
        <v>10</v>
      </c>
      <c r="E123" s="4" t="s">
        <v>426</v>
      </c>
      <c r="F123" s="4" t="s">
        <v>12</v>
      </c>
      <c r="G123" s="4" t="s">
        <v>13</v>
      </c>
      <c r="H123" s="4" t="s">
        <v>14</v>
      </c>
      <c r="I123" s="4">
        <f t="shared" si="1"/>
        <v>1</v>
      </c>
    </row>
    <row r="124" ht="14.25" customHeight="1">
      <c r="A124" s="4" t="s">
        <v>427</v>
      </c>
      <c r="B124" s="4" t="s">
        <v>428</v>
      </c>
      <c r="C124" s="4">
        <v>36.0</v>
      </c>
      <c r="D124" s="4" t="s">
        <v>31</v>
      </c>
      <c r="E124" s="4" t="s">
        <v>429</v>
      </c>
      <c r="F124" s="4" t="s">
        <v>87</v>
      </c>
      <c r="G124" s="4" t="s">
        <v>13</v>
      </c>
      <c r="H124" s="4" t="s">
        <v>14</v>
      </c>
      <c r="I124" s="4">
        <f t="shared" si="1"/>
        <v>1</v>
      </c>
    </row>
    <row r="125" ht="14.25" customHeight="1">
      <c r="A125" s="4" t="s">
        <v>430</v>
      </c>
      <c r="B125" s="4" t="s">
        <v>431</v>
      </c>
      <c r="C125" s="4">
        <v>40.0</v>
      </c>
      <c r="D125" s="4" t="s">
        <v>31</v>
      </c>
      <c r="E125" s="4" t="s">
        <v>432</v>
      </c>
      <c r="F125" s="4" t="s">
        <v>253</v>
      </c>
      <c r="G125" s="4" t="s">
        <v>13</v>
      </c>
      <c r="H125" s="4" t="s">
        <v>19</v>
      </c>
      <c r="I125" s="4">
        <f t="shared" si="1"/>
        <v>2</v>
      </c>
    </row>
    <row r="126" ht="14.25" customHeight="1">
      <c r="A126" s="4" t="s">
        <v>433</v>
      </c>
      <c r="B126" s="4" t="s">
        <v>434</v>
      </c>
      <c r="C126" s="4">
        <v>44.0</v>
      </c>
      <c r="D126" s="4" t="s">
        <v>10</v>
      </c>
      <c r="E126" s="4" t="s">
        <v>435</v>
      </c>
      <c r="F126" s="4" t="s">
        <v>68</v>
      </c>
      <c r="G126" s="4" t="s">
        <v>13</v>
      </c>
      <c r="H126" s="4" t="s">
        <v>14</v>
      </c>
      <c r="I126" s="4">
        <f t="shared" si="1"/>
        <v>1</v>
      </c>
    </row>
    <row r="127" ht="14.25" customHeight="1">
      <c r="A127" s="4" t="s">
        <v>436</v>
      </c>
      <c r="B127" s="4" t="s">
        <v>437</v>
      </c>
      <c r="C127" s="4">
        <v>62.0</v>
      </c>
      <c r="D127" s="4" t="s">
        <v>31</v>
      </c>
      <c r="E127" s="4" t="s">
        <v>438</v>
      </c>
      <c r="F127" s="4" t="s">
        <v>116</v>
      </c>
      <c r="G127" s="4" t="s">
        <v>13</v>
      </c>
      <c r="H127" s="4" t="s">
        <v>14</v>
      </c>
      <c r="I127" s="4">
        <f t="shared" si="1"/>
        <v>1</v>
      </c>
    </row>
    <row r="128" ht="14.25" customHeight="1">
      <c r="A128" s="4" t="s">
        <v>439</v>
      </c>
      <c r="B128" s="4" t="s">
        <v>440</v>
      </c>
      <c r="C128" s="4">
        <v>50.0</v>
      </c>
      <c r="D128" s="4" t="s">
        <v>31</v>
      </c>
      <c r="E128" s="4" t="s">
        <v>441</v>
      </c>
      <c r="F128" s="4" t="s">
        <v>33</v>
      </c>
      <c r="G128" s="4" t="s">
        <v>13</v>
      </c>
      <c r="H128" s="4" t="s">
        <v>14</v>
      </c>
      <c r="I128" s="4">
        <f t="shared" si="1"/>
        <v>1</v>
      </c>
    </row>
    <row r="129" ht="14.25" customHeight="1">
      <c r="A129" s="4" t="s">
        <v>442</v>
      </c>
      <c r="B129" s="4" t="s">
        <v>443</v>
      </c>
      <c r="C129" s="4">
        <v>40.0</v>
      </c>
      <c r="D129" s="4" t="s">
        <v>31</v>
      </c>
      <c r="E129" s="4" t="s">
        <v>444</v>
      </c>
      <c r="F129" s="4" t="s">
        <v>283</v>
      </c>
      <c r="G129" s="4" t="s">
        <v>13</v>
      </c>
      <c r="H129" s="4" t="s">
        <v>50</v>
      </c>
      <c r="I129" s="4">
        <f t="shared" si="1"/>
        <v>4</v>
      </c>
    </row>
    <row r="130" ht="14.25" customHeight="1">
      <c r="A130" s="4" t="s">
        <v>445</v>
      </c>
      <c r="B130" s="4" t="s">
        <v>446</v>
      </c>
      <c r="C130" s="4">
        <v>26.0</v>
      </c>
      <c r="D130" s="4" t="s">
        <v>31</v>
      </c>
      <c r="E130" s="4" t="s">
        <v>447</v>
      </c>
      <c r="F130" s="4" t="s">
        <v>210</v>
      </c>
      <c r="G130" s="4" t="s">
        <v>13</v>
      </c>
      <c r="H130" s="4" t="s">
        <v>19</v>
      </c>
      <c r="I130" s="4">
        <f t="shared" si="1"/>
        <v>2</v>
      </c>
    </row>
    <row r="131" ht="14.25" customHeight="1">
      <c r="A131" s="4" t="s">
        <v>448</v>
      </c>
      <c r="B131" s="4" t="s">
        <v>449</v>
      </c>
      <c r="C131" s="4">
        <v>64.0</v>
      </c>
      <c r="D131" s="4" t="s">
        <v>10</v>
      </c>
      <c r="E131" s="4" t="s">
        <v>450</v>
      </c>
      <c r="F131" s="4" t="s">
        <v>451</v>
      </c>
      <c r="G131" s="4" t="s">
        <v>13</v>
      </c>
      <c r="H131" s="4" t="s">
        <v>14</v>
      </c>
      <c r="I131" s="4">
        <f t="shared" si="1"/>
        <v>1</v>
      </c>
    </row>
    <row r="132" ht="14.25" customHeight="1">
      <c r="A132" s="4" t="s">
        <v>452</v>
      </c>
      <c r="B132" s="4" t="s">
        <v>453</v>
      </c>
      <c r="C132" s="4">
        <v>62.0</v>
      </c>
      <c r="D132" s="4" t="s">
        <v>10</v>
      </c>
      <c r="E132" s="4" t="s">
        <v>454</v>
      </c>
      <c r="F132" s="4" t="s">
        <v>150</v>
      </c>
      <c r="G132" s="4" t="s">
        <v>13</v>
      </c>
      <c r="H132" s="4" t="s">
        <v>24</v>
      </c>
      <c r="I132" s="4">
        <f t="shared" si="1"/>
        <v>3</v>
      </c>
    </row>
    <row r="133" ht="14.25" customHeight="1">
      <c r="A133" s="4" t="s">
        <v>455</v>
      </c>
      <c r="B133" s="4" t="s">
        <v>456</v>
      </c>
      <c r="C133" s="4">
        <v>39.0</v>
      </c>
      <c r="D133" s="4" t="s">
        <v>31</v>
      </c>
      <c r="E133" s="4" t="s">
        <v>457</v>
      </c>
      <c r="F133" s="4" t="s">
        <v>18</v>
      </c>
      <c r="G133" s="4" t="s">
        <v>13</v>
      </c>
      <c r="H133" s="4" t="s">
        <v>14</v>
      </c>
      <c r="I133" s="4">
        <f t="shared" si="1"/>
        <v>1</v>
      </c>
    </row>
    <row r="134" ht="14.25" customHeight="1">
      <c r="A134" s="4" t="s">
        <v>458</v>
      </c>
      <c r="B134" s="4" t="s">
        <v>459</v>
      </c>
      <c r="C134" s="4">
        <v>45.0</v>
      </c>
      <c r="D134" s="4" t="s">
        <v>31</v>
      </c>
      <c r="E134" s="4" t="s">
        <v>460</v>
      </c>
      <c r="F134" s="4" t="s">
        <v>307</v>
      </c>
      <c r="G134" s="4" t="s">
        <v>13</v>
      </c>
      <c r="H134" s="4" t="s">
        <v>50</v>
      </c>
      <c r="I134" s="4">
        <f t="shared" si="1"/>
        <v>4</v>
      </c>
    </row>
    <row r="135" ht="14.25" customHeight="1">
      <c r="A135" s="4" t="s">
        <v>461</v>
      </c>
      <c r="B135" s="4" t="s">
        <v>462</v>
      </c>
      <c r="C135" s="4">
        <v>43.0</v>
      </c>
      <c r="D135" s="4" t="s">
        <v>10</v>
      </c>
      <c r="E135" s="4" t="s">
        <v>463</v>
      </c>
      <c r="F135" s="4" t="s">
        <v>23</v>
      </c>
      <c r="G135" s="4" t="s">
        <v>13</v>
      </c>
      <c r="H135" s="4" t="s">
        <v>50</v>
      </c>
      <c r="I135" s="4">
        <f t="shared" si="1"/>
        <v>4</v>
      </c>
    </row>
    <row r="136" ht="14.25" customHeight="1">
      <c r="A136" s="4" t="s">
        <v>464</v>
      </c>
      <c r="B136" s="4" t="s">
        <v>465</v>
      </c>
      <c r="C136" s="4">
        <v>29.0</v>
      </c>
      <c r="D136" s="4" t="s">
        <v>31</v>
      </c>
      <c r="E136" s="4" t="s">
        <v>466</v>
      </c>
      <c r="F136" s="4" t="s">
        <v>184</v>
      </c>
      <c r="G136" s="4" t="s">
        <v>467</v>
      </c>
      <c r="H136" s="4" t="s">
        <v>14</v>
      </c>
      <c r="I136" s="4">
        <f t="shared" si="1"/>
        <v>1</v>
      </c>
    </row>
    <row r="137" ht="14.25" customHeight="1">
      <c r="A137" s="4" t="s">
        <v>468</v>
      </c>
      <c r="B137" s="4" t="s">
        <v>469</v>
      </c>
      <c r="C137" s="4">
        <v>34.0</v>
      </c>
      <c r="D137" s="4" t="s">
        <v>10</v>
      </c>
      <c r="E137" s="4" t="s">
        <v>470</v>
      </c>
      <c r="F137" s="4" t="s">
        <v>41</v>
      </c>
      <c r="G137" s="4" t="s">
        <v>13</v>
      </c>
      <c r="H137" s="4" t="s">
        <v>19</v>
      </c>
      <c r="I137" s="4">
        <f t="shared" si="1"/>
        <v>2</v>
      </c>
    </row>
    <row r="138" ht="14.25" customHeight="1">
      <c r="A138" s="4" t="s">
        <v>471</v>
      </c>
      <c r="B138" s="4" t="s">
        <v>472</v>
      </c>
      <c r="C138" s="4">
        <v>57.0</v>
      </c>
      <c r="D138" s="4" t="s">
        <v>10</v>
      </c>
      <c r="E138" s="4" t="s">
        <v>473</v>
      </c>
      <c r="F138" s="4" t="s">
        <v>45</v>
      </c>
      <c r="G138" s="4" t="s">
        <v>13</v>
      </c>
      <c r="H138" s="4" t="s">
        <v>24</v>
      </c>
      <c r="I138" s="4">
        <f t="shared" si="1"/>
        <v>3</v>
      </c>
    </row>
    <row r="139" ht="14.25" customHeight="1">
      <c r="A139" s="4" t="s">
        <v>474</v>
      </c>
      <c r="B139" s="4" t="s">
        <v>475</v>
      </c>
      <c r="C139" s="4">
        <v>62.0</v>
      </c>
      <c r="D139" s="4" t="s">
        <v>10</v>
      </c>
      <c r="E139" s="4" t="s">
        <v>476</v>
      </c>
      <c r="F139" s="4" t="s">
        <v>266</v>
      </c>
      <c r="G139" s="4" t="s">
        <v>13</v>
      </c>
      <c r="H139" s="4" t="s">
        <v>19</v>
      </c>
      <c r="I139" s="4">
        <f t="shared" si="1"/>
        <v>2</v>
      </c>
    </row>
    <row r="140" ht="14.25" customHeight="1">
      <c r="A140" s="4" t="s">
        <v>477</v>
      </c>
      <c r="B140" s="4" t="s">
        <v>478</v>
      </c>
      <c r="C140" s="4">
        <v>54.0</v>
      </c>
      <c r="D140" s="4" t="s">
        <v>31</v>
      </c>
      <c r="E140" s="4" t="s">
        <v>479</v>
      </c>
      <c r="F140" s="4" t="s">
        <v>12</v>
      </c>
      <c r="G140" s="4" t="s">
        <v>13</v>
      </c>
      <c r="H140" s="4" t="s">
        <v>24</v>
      </c>
      <c r="I140" s="4">
        <f t="shared" si="1"/>
        <v>3</v>
      </c>
    </row>
    <row r="141" ht="14.25" customHeight="1">
      <c r="A141" s="4" t="s">
        <v>480</v>
      </c>
      <c r="B141" s="4" t="s">
        <v>481</v>
      </c>
      <c r="C141" s="4">
        <v>33.0</v>
      </c>
      <c r="D141" s="4" t="s">
        <v>10</v>
      </c>
      <c r="E141" s="4" t="s">
        <v>482</v>
      </c>
      <c r="F141" s="4" t="s">
        <v>173</v>
      </c>
      <c r="G141" s="4" t="s">
        <v>13</v>
      </c>
      <c r="H141" s="4" t="s">
        <v>14</v>
      </c>
      <c r="I141" s="4">
        <f t="shared" si="1"/>
        <v>1</v>
      </c>
    </row>
    <row r="142" ht="14.25" customHeight="1">
      <c r="A142" s="4" t="s">
        <v>483</v>
      </c>
      <c r="B142" s="4" t="s">
        <v>484</v>
      </c>
      <c r="C142" s="4">
        <v>29.0</v>
      </c>
      <c r="D142" s="4" t="s">
        <v>31</v>
      </c>
      <c r="E142" s="4" t="s">
        <v>485</v>
      </c>
      <c r="F142" s="4" t="s">
        <v>87</v>
      </c>
      <c r="G142" s="4" t="s">
        <v>13</v>
      </c>
      <c r="H142" s="4" t="s">
        <v>50</v>
      </c>
      <c r="I142" s="4">
        <f t="shared" si="1"/>
        <v>4</v>
      </c>
    </row>
    <row r="143" ht="14.25" customHeight="1">
      <c r="A143" s="4" t="s">
        <v>486</v>
      </c>
      <c r="B143" s="4" t="s">
        <v>487</v>
      </c>
      <c r="C143" s="4">
        <v>55.0</v>
      </c>
      <c r="D143" s="4" t="s">
        <v>10</v>
      </c>
      <c r="E143" s="4" t="s">
        <v>488</v>
      </c>
      <c r="F143" s="4" t="s">
        <v>45</v>
      </c>
      <c r="G143" s="4" t="s">
        <v>13</v>
      </c>
      <c r="H143" s="4" t="s">
        <v>14</v>
      </c>
      <c r="I143" s="4">
        <f t="shared" si="1"/>
        <v>1</v>
      </c>
    </row>
    <row r="144" ht="14.25" customHeight="1">
      <c r="A144" s="4" t="s">
        <v>489</v>
      </c>
      <c r="B144" s="4" t="s">
        <v>490</v>
      </c>
      <c r="C144" s="4">
        <v>43.0</v>
      </c>
      <c r="D144" s="4" t="s">
        <v>31</v>
      </c>
      <c r="E144" s="4" t="s">
        <v>411</v>
      </c>
      <c r="F144" s="4" t="s">
        <v>303</v>
      </c>
      <c r="G144" s="4" t="s">
        <v>13</v>
      </c>
      <c r="H144" s="4" t="s">
        <v>24</v>
      </c>
      <c r="I144" s="4">
        <f t="shared" si="1"/>
        <v>3</v>
      </c>
    </row>
    <row r="145" ht="14.25" customHeight="1">
      <c r="A145" s="4" t="s">
        <v>491</v>
      </c>
      <c r="B145" s="4" t="s">
        <v>492</v>
      </c>
      <c r="C145" s="4">
        <v>32.0</v>
      </c>
      <c r="D145" s="4" t="s">
        <v>31</v>
      </c>
      <c r="E145" s="4" t="s">
        <v>493</v>
      </c>
      <c r="F145" s="4" t="s">
        <v>134</v>
      </c>
      <c r="G145" s="4" t="s">
        <v>13</v>
      </c>
      <c r="H145" s="4" t="s">
        <v>19</v>
      </c>
      <c r="I145" s="4">
        <f t="shared" si="1"/>
        <v>2</v>
      </c>
    </row>
    <row r="146" ht="14.25" customHeight="1">
      <c r="A146" s="4" t="s">
        <v>494</v>
      </c>
      <c r="B146" s="4" t="s">
        <v>495</v>
      </c>
      <c r="C146" s="4">
        <v>63.0</v>
      </c>
      <c r="D146" s="4" t="s">
        <v>10</v>
      </c>
      <c r="E146" s="4" t="s">
        <v>496</v>
      </c>
      <c r="F146" s="4" t="s">
        <v>68</v>
      </c>
      <c r="G146" s="4" t="s">
        <v>13</v>
      </c>
      <c r="H146" s="4" t="s">
        <v>24</v>
      </c>
      <c r="I146" s="4">
        <f t="shared" si="1"/>
        <v>3</v>
      </c>
    </row>
    <row r="147" ht="14.25" customHeight="1">
      <c r="A147" s="4" t="s">
        <v>497</v>
      </c>
      <c r="B147" s="4" t="s">
        <v>498</v>
      </c>
      <c r="C147" s="4">
        <v>30.0</v>
      </c>
      <c r="D147" s="4" t="s">
        <v>31</v>
      </c>
      <c r="E147" s="4" t="s">
        <v>499</v>
      </c>
      <c r="F147" s="4" t="s">
        <v>49</v>
      </c>
      <c r="G147" s="4" t="s">
        <v>467</v>
      </c>
      <c r="H147" s="4" t="s">
        <v>19</v>
      </c>
      <c r="I147" s="4">
        <f t="shared" si="1"/>
        <v>2</v>
      </c>
    </row>
    <row r="148" ht="14.25" customHeight="1">
      <c r="A148" s="4" t="s">
        <v>500</v>
      </c>
      <c r="B148" s="4" t="s">
        <v>501</v>
      </c>
      <c r="C148" s="4">
        <v>37.0</v>
      </c>
      <c r="D148" s="4" t="s">
        <v>31</v>
      </c>
      <c r="E148" s="4" t="s">
        <v>502</v>
      </c>
      <c r="F148" s="4" t="s">
        <v>83</v>
      </c>
      <c r="G148" s="4" t="s">
        <v>13</v>
      </c>
      <c r="H148" s="4" t="s">
        <v>19</v>
      </c>
      <c r="I148" s="4">
        <f t="shared" si="1"/>
        <v>2</v>
      </c>
    </row>
    <row r="149" ht="14.25" customHeight="1">
      <c r="A149" s="4" t="s">
        <v>503</v>
      </c>
      <c r="B149" s="4" t="s">
        <v>504</v>
      </c>
      <c r="C149" s="4">
        <v>46.0</v>
      </c>
      <c r="D149" s="4" t="s">
        <v>31</v>
      </c>
      <c r="E149" s="4" t="s">
        <v>505</v>
      </c>
      <c r="F149" s="4" t="s">
        <v>41</v>
      </c>
      <c r="G149" s="4" t="s">
        <v>13</v>
      </c>
      <c r="H149" s="4" t="s">
        <v>19</v>
      </c>
      <c r="I149" s="4">
        <f t="shared" si="1"/>
        <v>2</v>
      </c>
    </row>
    <row r="150" ht="14.25" customHeight="1">
      <c r="A150" s="4" t="s">
        <v>506</v>
      </c>
      <c r="B150" s="4" t="s">
        <v>507</v>
      </c>
      <c r="C150" s="4">
        <v>62.0</v>
      </c>
      <c r="D150" s="4" t="s">
        <v>10</v>
      </c>
      <c r="E150" s="4" t="s">
        <v>508</v>
      </c>
      <c r="F150" s="4" t="s">
        <v>200</v>
      </c>
      <c r="G150" s="4" t="s">
        <v>13</v>
      </c>
      <c r="H150" s="4" t="s">
        <v>19</v>
      </c>
      <c r="I150" s="4">
        <f t="shared" si="1"/>
        <v>2</v>
      </c>
    </row>
    <row r="151" ht="14.25" customHeight="1">
      <c r="A151" s="4" t="s">
        <v>509</v>
      </c>
      <c r="B151" s="4" t="s">
        <v>510</v>
      </c>
      <c r="C151" s="4">
        <v>46.0</v>
      </c>
      <c r="D151" s="4" t="s">
        <v>31</v>
      </c>
      <c r="E151" s="4" t="s">
        <v>511</v>
      </c>
      <c r="F151" s="4" t="s">
        <v>270</v>
      </c>
      <c r="G151" s="4" t="s">
        <v>13</v>
      </c>
      <c r="H151" s="4" t="s">
        <v>14</v>
      </c>
      <c r="I151" s="4">
        <f t="shared" si="1"/>
        <v>1</v>
      </c>
    </row>
    <row r="152" ht="14.25" customHeight="1">
      <c r="A152" s="4" t="s">
        <v>512</v>
      </c>
      <c r="B152" s="4" t="s">
        <v>513</v>
      </c>
      <c r="C152" s="4">
        <v>32.0</v>
      </c>
      <c r="D152" s="4" t="s">
        <v>10</v>
      </c>
      <c r="E152" s="4" t="s">
        <v>514</v>
      </c>
      <c r="F152" s="4" t="s">
        <v>333</v>
      </c>
      <c r="G152" s="4" t="s">
        <v>13</v>
      </c>
      <c r="H152" s="4" t="s">
        <v>24</v>
      </c>
      <c r="I152" s="4">
        <f t="shared" si="1"/>
        <v>3</v>
      </c>
    </row>
    <row r="153" ht="14.25" customHeight="1">
      <c r="A153" s="4" t="s">
        <v>515</v>
      </c>
      <c r="B153" s="4" t="s">
        <v>516</v>
      </c>
      <c r="C153" s="4">
        <v>49.0</v>
      </c>
      <c r="D153" s="4" t="s">
        <v>10</v>
      </c>
      <c r="E153" s="4" t="s">
        <v>517</v>
      </c>
      <c r="F153" s="4" t="s">
        <v>180</v>
      </c>
      <c r="G153" s="4" t="s">
        <v>13</v>
      </c>
      <c r="H153" s="4" t="s">
        <v>14</v>
      </c>
      <c r="I153" s="4">
        <f t="shared" si="1"/>
        <v>1</v>
      </c>
    </row>
    <row r="154" ht="14.25" customHeight="1">
      <c r="A154" s="4" t="s">
        <v>518</v>
      </c>
      <c r="B154" s="4" t="s">
        <v>519</v>
      </c>
      <c r="C154" s="4">
        <v>42.0</v>
      </c>
      <c r="D154" s="4" t="s">
        <v>10</v>
      </c>
      <c r="E154" s="4" t="s">
        <v>520</v>
      </c>
      <c r="F154" s="4" t="s">
        <v>340</v>
      </c>
      <c r="G154" s="4" t="s">
        <v>13</v>
      </c>
      <c r="H154" s="4" t="s">
        <v>19</v>
      </c>
      <c r="I154" s="4">
        <f t="shared" si="1"/>
        <v>2</v>
      </c>
    </row>
    <row r="155" ht="14.25" customHeight="1">
      <c r="A155" s="4" t="s">
        <v>521</v>
      </c>
      <c r="B155" s="4" t="s">
        <v>522</v>
      </c>
      <c r="C155" s="4">
        <v>33.0</v>
      </c>
      <c r="D155" s="4" t="s">
        <v>31</v>
      </c>
      <c r="E155" s="4" t="s">
        <v>523</v>
      </c>
      <c r="F155" s="4" t="s">
        <v>266</v>
      </c>
      <c r="G155" s="4" t="s">
        <v>13</v>
      </c>
      <c r="H155" s="4" t="s">
        <v>14</v>
      </c>
      <c r="I155" s="4">
        <f t="shared" si="1"/>
        <v>1</v>
      </c>
    </row>
    <row r="156" ht="14.25" customHeight="1">
      <c r="A156" s="4" t="s">
        <v>524</v>
      </c>
      <c r="B156" s="4" t="s">
        <v>525</v>
      </c>
      <c r="C156" s="4">
        <v>24.0</v>
      </c>
      <c r="D156" s="4" t="s">
        <v>31</v>
      </c>
      <c r="E156" s="4" t="s">
        <v>526</v>
      </c>
      <c r="F156" s="4" t="s">
        <v>329</v>
      </c>
      <c r="G156" s="4" t="s">
        <v>13</v>
      </c>
      <c r="H156" s="4" t="s">
        <v>24</v>
      </c>
      <c r="I156" s="4">
        <f t="shared" si="1"/>
        <v>3</v>
      </c>
    </row>
    <row r="157" ht="14.25" customHeight="1">
      <c r="A157" s="4" t="s">
        <v>527</v>
      </c>
      <c r="B157" s="4" t="s">
        <v>528</v>
      </c>
      <c r="C157" s="4">
        <v>25.0</v>
      </c>
      <c r="D157" s="4" t="s">
        <v>10</v>
      </c>
      <c r="E157" s="4" t="s">
        <v>529</v>
      </c>
      <c r="F157" s="4" t="s">
        <v>28</v>
      </c>
      <c r="G157" s="4" t="s">
        <v>13</v>
      </c>
      <c r="H157" s="4" t="s">
        <v>24</v>
      </c>
      <c r="I157" s="4">
        <f t="shared" si="1"/>
        <v>3</v>
      </c>
    </row>
    <row r="158" ht="14.25" customHeight="1">
      <c r="A158" s="4" t="s">
        <v>530</v>
      </c>
      <c r="B158" s="4" t="s">
        <v>531</v>
      </c>
      <c r="C158" s="4">
        <v>41.0</v>
      </c>
      <c r="D158" s="4" t="s">
        <v>10</v>
      </c>
      <c r="E158" s="4" t="s">
        <v>532</v>
      </c>
      <c r="F158" s="4" t="s">
        <v>130</v>
      </c>
      <c r="G158" s="4" t="s">
        <v>13</v>
      </c>
      <c r="H158" s="4" t="s">
        <v>14</v>
      </c>
      <c r="I158" s="4">
        <f t="shared" si="1"/>
        <v>1</v>
      </c>
    </row>
    <row r="159" ht="14.25" customHeight="1">
      <c r="A159" s="4" t="s">
        <v>533</v>
      </c>
      <c r="B159" s="4" t="s">
        <v>534</v>
      </c>
      <c r="C159" s="4">
        <v>31.0</v>
      </c>
      <c r="D159" s="4" t="s">
        <v>31</v>
      </c>
      <c r="E159" s="4" t="s">
        <v>535</v>
      </c>
      <c r="F159" s="4" t="s">
        <v>37</v>
      </c>
      <c r="G159" s="4" t="s">
        <v>13</v>
      </c>
      <c r="H159" s="4" t="s">
        <v>19</v>
      </c>
      <c r="I159" s="4">
        <f t="shared" si="1"/>
        <v>2</v>
      </c>
    </row>
    <row r="160" ht="14.25" customHeight="1">
      <c r="A160" s="4" t="s">
        <v>536</v>
      </c>
      <c r="B160" s="4" t="s">
        <v>537</v>
      </c>
      <c r="C160" s="4">
        <v>35.0</v>
      </c>
      <c r="D160" s="4" t="s">
        <v>10</v>
      </c>
      <c r="E160" s="4" t="s">
        <v>538</v>
      </c>
      <c r="F160" s="4" t="s">
        <v>18</v>
      </c>
      <c r="G160" s="4" t="s">
        <v>13</v>
      </c>
      <c r="H160" s="4" t="s">
        <v>24</v>
      </c>
      <c r="I160" s="4">
        <f t="shared" si="1"/>
        <v>3</v>
      </c>
    </row>
    <row r="161" ht="14.25" customHeight="1">
      <c r="A161" s="4" t="s">
        <v>539</v>
      </c>
      <c r="B161" s="4" t="s">
        <v>540</v>
      </c>
      <c r="C161" s="4">
        <v>60.0</v>
      </c>
      <c r="D161" s="4" t="s">
        <v>10</v>
      </c>
      <c r="E161" s="4" t="s">
        <v>541</v>
      </c>
      <c r="F161" s="4" t="s">
        <v>283</v>
      </c>
      <c r="G161" s="4" t="s">
        <v>13</v>
      </c>
      <c r="H161" s="4" t="s">
        <v>24</v>
      </c>
      <c r="I161" s="4">
        <f t="shared" si="1"/>
        <v>3</v>
      </c>
    </row>
    <row r="162" ht="14.25" customHeight="1">
      <c r="A162" s="4" t="s">
        <v>542</v>
      </c>
      <c r="B162" s="4" t="s">
        <v>543</v>
      </c>
      <c r="C162" s="4">
        <v>46.0</v>
      </c>
      <c r="D162" s="4" t="s">
        <v>31</v>
      </c>
      <c r="E162" s="4" t="s">
        <v>544</v>
      </c>
      <c r="F162" s="4" t="s">
        <v>37</v>
      </c>
      <c r="G162" s="4" t="s">
        <v>13</v>
      </c>
      <c r="H162" s="4" t="s">
        <v>19</v>
      </c>
      <c r="I162" s="4">
        <f t="shared" si="1"/>
        <v>2</v>
      </c>
    </row>
    <row r="163" ht="14.25" customHeight="1">
      <c r="A163" s="4" t="s">
        <v>545</v>
      </c>
      <c r="B163" s="4" t="s">
        <v>546</v>
      </c>
      <c r="C163" s="4">
        <v>59.0</v>
      </c>
      <c r="D163" s="4" t="s">
        <v>31</v>
      </c>
      <c r="E163" s="4" t="s">
        <v>547</v>
      </c>
      <c r="F163" s="4" t="s">
        <v>37</v>
      </c>
      <c r="G163" s="4" t="s">
        <v>13</v>
      </c>
      <c r="H163" s="4" t="s">
        <v>14</v>
      </c>
      <c r="I163" s="4">
        <f t="shared" si="1"/>
        <v>1</v>
      </c>
    </row>
    <row r="164" ht="14.25" customHeight="1">
      <c r="A164" s="4" t="s">
        <v>548</v>
      </c>
      <c r="B164" s="4" t="s">
        <v>549</v>
      </c>
      <c r="C164" s="4">
        <v>43.0</v>
      </c>
      <c r="D164" s="4" t="s">
        <v>31</v>
      </c>
      <c r="E164" s="4" t="s">
        <v>550</v>
      </c>
      <c r="F164" s="4" t="s">
        <v>18</v>
      </c>
      <c r="G164" s="4" t="s">
        <v>13</v>
      </c>
      <c r="H164" s="4" t="s">
        <v>19</v>
      </c>
      <c r="I164" s="4">
        <f t="shared" si="1"/>
        <v>2</v>
      </c>
    </row>
    <row r="165" ht="14.25" customHeight="1">
      <c r="A165" s="4" t="s">
        <v>551</v>
      </c>
      <c r="B165" s="4" t="s">
        <v>552</v>
      </c>
      <c r="C165" s="4">
        <v>46.0</v>
      </c>
      <c r="D165" s="4" t="s">
        <v>10</v>
      </c>
      <c r="E165" s="4" t="s">
        <v>553</v>
      </c>
      <c r="F165" s="4" t="s">
        <v>104</v>
      </c>
      <c r="G165" s="4" t="s">
        <v>13</v>
      </c>
      <c r="H165" s="4" t="s">
        <v>24</v>
      </c>
      <c r="I165" s="4">
        <f t="shared" si="1"/>
        <v>3</v>
      </c>
    </row>
    <row r="166" ht="14.25" customHeight="1">
      <c r="A166" s="4" t="s">
        <v>554</v>
      </c>
      <c r="B166" s="4" t="s">
        <v>555</v>
      </c>
      <c r="C166" s="4">
        <v>41.0</v>
      </c>
      <c r="D166" s="4" t="s">
        <v>10</v>
      </c>
      <c r="E166" s="4" t="s">
        <v>556</v>
      </c>
      <c r="F166" s="4" t="s">
        <v>33</v>
      </c>
      <c r="G166" s="4" t="s">
        <v>13</v>
      </c>
      <c r="H166" s="4" t="s">
        <v>14</v>
      </c>
      <c r="I166" s="4">
        <f t="shared" si="1"/>
        <v>1</v>
      </c>
    </row>
    <row r="167" ht="14.25" customHeight="1">
      <c r="A167" s="4" t="s">
        <v>557</v>
      </c>
      <c r="B167" s="4" t="s">
        <v>558</v>
      </c>
      <c r="C167" s="4">
        <v>18.0</v>
      </c>
      <c r="D167" s="4" t="s">
        <v>10</v>
      </c>
      <c r="E167" s="4" t="s">
        <v>559</v>
      </c>
      <c r="F167" s="4" t="s">
        <v>150</v>
      </c>
      <c r="G167" s="4" t="s">
        <v>13</v>
      </c>
      <c r="H167" s="4" t="s">
        <v>50</v>
      </c>
      <c r="I167" s="4">
        <f t="shared" si="1"/>
        <v>4</v>
      </c>
    </row>
    <row r="168" ht="14.25" customHeight="1">
      <c r="A168" s="4" t="s">
        <v>560</v>
      </c>
      <c r="B168" s="4" t="s">
        <v>561</v>
      </c>
      <c r="C168" s="4">
        <v>37.0</v>
      </c>
      <c r="D168" s="4" t="s">
        <v>31</v>
      </c>
      <c r="E168" s="4" t="s">
        <v>562</v>
      </c>
      <c r="F168" s="4" t="s">
        <v>253</v>
      </c>
      <c r="G168" s="4" t="s">
        <v>467</v>
      </c>
      <c r="H168" s="4" t="s">
        <v>50</v>
      </c>
      <c r="I168" s="4">
        <f t="shared" si="1"/>
        <v>4</v>
      </c>
    </row>
    <row r="169" ht="14.25" customHeight="1">
      <c r="A169" s="4" t="s">
        <v>563</v>
      </c>
      <c r="B169" s="4" t="s">
        <v>564</v>
      </c>
      <c r="C169" s="4">
        <v>21.0</v>
      </c>
      <c r="D169" s="4" t="s">
        <v>31</v>
      </c>
      <c r="E169" s="4" t="s">
        <v>565</v>
      </c>
      <c r="F169" s="4" t="s">
        <v>210</v>
      </c>
      <c r="G169" s="4" t="s">
        <v>13</v>
      </c>
      <c r="H169" s="4" t="s">
        <v>19</v>
      </c>
      <c r="I169" s="4">
        <f t="shared" si="1"/>
        <v>2</v>
      </c>
    </row>
    <row r="170" ht="14.25" customHeight="1">
      <c r="A170" s="4" t="s">
        <v>566</v>
      </c>
      <c r="B170" s="4" t="s">
        <v>567</v>
      </c>
      <c r="C170" s="4">
        <v>39.0</v>
      </c>
      <c r="D170" s="4" t="s">
        <v>10</v>
      </c>
      <c r="E170" s="4" t="s">
        <v>568</v>
      </c>
      <c r="F170" s="4" t="s">
        <v>97</v>
      </c>
      <c r="G170" s="4" t="s">
        <v>13</v>
      </c>
      <c r="H170" s="4" t="s">
        <v>50</v>
      </c>
      <c r="I170" s="4">
        <f t="shared" si="1"/>
        <v>4</v>
      </c>
    </row>
    <row r="171" ht="14.25" customHeight="1">
      <c r="A171" s="4" t="s">
        <v>569</v>
      </c>
      <c r="B171" s="4" t="s">
        <v>570</v>
      </c>
      <c r="C171" s="4">
        <v>47.0</v>
      </c>
      <c r="D171" s="4" t="s">
        <v>10</v>
      </c>
      <c r="E171" s="4" t="s">
        <v>571</v>
      </c>
      <c r="F171" s="4" t="s">
        <v>210</v>
      </c>
      <c r="G171" s="4" t="s">
        <v>13</v>
      </c>
      <c r="H171" s="4" t="s">
        <v>14</v>
      </c>
      <c r="I171" s="4">
        <f t="shared" si="1"/>
        <v>1</v>
      </c>
    </row>
    <row r="172" ht="14.25" customHeight="1">
      <c r="A172" s="4" t="s">
        <v>572</v>
      </c>
      <c r="B172" s="4" t="s">
        <v>573</v>
      </c>
      <c r="C172" s="4">
        <v>25.0</v>
      </c>
      <c r="D172" s="4" t="s">
        <v>10</v>
      </c>
      <c r="E172" s="4" t="s">
        <v>574</v>
      </c>
      <c r="F172" s="4" t="s">
        <v>173</v>
      </c>
      <c r="G172" s="4" t="s">
        <v>13</v>
      </c>
      <c r="H172" s="4" t="s">
        <v>50</v>
      </c>
      <c r="I172" s="4">
        <f t="shared" si="1"/>
        <v>4</v>
      </c>
    </row>
    <row r="173" ht="14.25" customHeight="1">
      <c r="A173" s="4" t="s">
        <v>575</v>
      </c>
      <c r="B173" s="4" t="s">
        <v>576</v>
      </c>
      <c r="C173" s="4">
        <v>36.0</v>
      </c>
      <c r="D173" s="4" t="s">
        <v>10</v>
      </c>
      <c r="E173" s="4" t="s">
        <v>577</v>
      </c>
      <c r="F173" s="4" t="s">
        <v>253</v>
      </c>
      <c r="G173" s="4" t="s">
        <v>13</v>
      </c>
      <c r="H173" s="4" t="s">
        <v>24</v>
      </c>
      <c r="I173" s="4">
        <f t="shared" si="1"/>
        <v>3</v>
      </c>
    </row>
    <row r="174" ht="14.25" customHeight="1">
      <c r="A174" s="4" t="s">
        <v>578</v>
      </c>
      <c r="B174" s="4" t="s">
        <v>579</v>
      </c>
      <c r="C174" s="4">
        <v>36.0</v>
      </c>
      <c r="D174" s="4" t="s">
        <v>10</v>
      </c>
      <c r="E174" s="4" t="s">
        <v>580</v>
      </c>
      <c r="F174" s="4" t="s">
        <v>266</v>
      </c>
      <c r="G174" s="4" t="s">
        <v>13</v>
      </c>
      <c r="H174" s="4" t="s">
        <v>14</v>
      </c>
      <c r="I174" s="4">
        <f t="shared" si="1"/>
        <v>1</v>
      </c>
    </row>
    <row r="175" ht="14.25" customHeight="1">
      <c r="A175" s="4" t="s">
        <v>581</v>
      </c>
      <c r="B175" s="4" t="s">
        <v>582</v>
      </c>
      <c r="C175" s="4">
        <v>64.0</v>
      </c>
      <c r="D175" s="4" t="s">
        <v>31</v>
      </c>
      <c r="E175" s="4" t="s">
        <v>583</v>
      </c>
      <c r="F175" s="4" t="s">
        <v>64</v>
      </c>
      <c r="G175" s="4" t="s">
        <v>13</v>
      </c>
      <c r="H175" s="4" t="s">
        <v>19</v>
      </c>
      <c r="I175" s="4">
        <f t="shared" si="1"/>
        <v>2</v>
      </c>
    </row>
    <row r="176" ht="14.25" customHeight="1">
      <c r="A176" s="4" t="s">
        <v>584</v>
      </c>
      <c r="B176" s="4" t="s">
        <v>585</v>
      </c>
      <c r="C176" s="4">
        <v>18.0</v>
      </c>
      <c r="D176" s="4" t="s">
        <v>31</v>
      </c>
      <c r="E176" s="4" t="s">
        <v>586</v>
      </c>
      <c r="F176" s="4" t="s">
        <v>130</v>
      </c>
      <c r="G176" s="4" t="s">
        <v>13</v>
      </c>
      <c r="H176" s="4" t="s">
        <v>24</v>
      </c>
      <c r="I176" s="4">
        <f t="shared" si="1"/>
        <v>3</v>
      </c>
    </row>
    <row r="177" ht="14.25" customHeight="1">
      <c r="A177" s="4" t="s">
        <v>587</v>
      </c>
      <c r="B177" s="4" t="s">
        <v>588</v>
      </c>
      <c r="C177" s="4">
        <v>44.0</v>
      </c>
      <c r="D177" s="4" t="s">
        <v>10</v>
      </c>
      <c r="E177" s="4" t="s">
        <v>589</v>
      </c>
      <c r="F177" s="4" t="s">
        <v>270</v>
      </c>
      <c r="G177" s="4" t="s">
        <v>13</v>
      </c>
      <c r="H177" s="4" t="s">
        <v>14</v>
      </c>
      <c r="I177" s="4">
        <f t="shared" si="1"/>
        <v>1</v>
      </c>
    </row>
    <row r="178" ht="14.25" customHeight="1">
      <c r="A178" s="4" t="s">
        <v>590</v>
      </c>
      <c r="B178" s="4" t="s">
        <v>591</v>
      </c>
      <c r="C178" s="4">
        <v>41.0</v>
      </c>
      <c r="D178" s="4" t="s">
        <v>10</v>
      </c>
      <c r="E178" s="4" t="s">
        <v>592</v>
      </c>
      <c r="F178" s="4" t="s">
        <v>60</v>
      </c>
      <c r="G178" s="4" t="s">
        <v>13</v>
      </c>
      <c r="H178" s="4" t="s">
        <v>19</v>
      </c>
      <c r="I178" s="4">
        <f t="shared" si="1"/>
        <v>2</v>
      </c>
    </row>
    <row r="179" ht="14.25" customHeight="1">
      <c r="A179" s="4" t="s">
        <v>593</v>
      </c>
      <c r="B179" s="4" t="s">
        <v>594</v>
      </c>
      <c r="C179" s="4">
        <v>41.0</v>
      </c>
      <c r="D179" s="4" t="s">
        <v>10</v>
      </c>
      <c r="E179" s="4" t="s">
        <v>414</v>
      </c>
      <c r="F179" s="4" t="s">
        <v>283</v>
      </c>
      <c r="G179" s="4" t="s">
        <v>595</v>
      </c>
      <c r="H179" s="4" t="s">
        <v>14</v>
      </c>
      <c r="I179" s="4">
        <f t="shared" si="1"/>
        <v>1</v>
      </c>
    </row>
    <row r="180" ht="14.25" customHeight="1">
      <c r="A180" s="4" t="s">
        <v>596</v>
      </c>
      <c r="B180" s="4" t="s">
        <v>597</v>
      </c>
      <c r="C180" s="4">
        <v>26.0</v>
      </c>
      <c r="D180" s="4" t="s">
        <v>10</v>
      </c>
      <c r="E180" s="4" t="s">
        <v>598</v>
      </c>
      <c r="F180" s="4" t="s">
        <v>18</v>
      </c>
      <c r="G180" s="4" t="s">
        <v>13</v>
      </c>
      <c r="H180" s="4" t="s">
        <v>24</v>
      </c>
      <c r="I180" s="4">
        <f t="shared" si="1"/>
        <v>3</v>
      </c>
    </row>
    <row r="181" ht="14.25" customHeight="1">
      <c r="A181" s="4" t="s">
        <v>599</v>
      </c>
      <c r="B181" s="4" t="s">
        <v>600</v>
      </c>
      <c r="C181" s="4">
        <v>56.0</v>
      </c>
      <c r="D181" s="4" t="s">
        <v>31</v>
      </c>
      <c r="E181" s="4" t="s">
        <v>601</v>
      </c>
      <c r="F181" s="4" t="s">
        <v>116</v>
      </c>
      <c r="G181" s="4" t="s">
        <v>13</v>
      </c>
      <c r="H181" s="4" t="s">
        <v>14</v>
      </c>
      <c r="I181" s="4">
        <f t="shared" si="1"/>
        <v>1</v>
      </c>
    </row>
    <row r="182" ht="14.25" customHeight="1">
      <c r="A182" s="4" t="s">
        <v>602</v>
      </c>
      <c r="B182" s="4" t="s">
        <v>603</v>
      </c>
      <c r="C182" s="4">
        <v>48.0</v>
      </c>
      <c r="D182" s="4" t="s">
        <v>31</v>
      </c>
      <c r="E182" s="4" t="s">
        <v>604</v>
      </c>
      <c r="F182" s="4" t="s">
        <v>18</v>
      </c>
      <c r="G182" s="4" t="s">
        <v>13</v>
      </c>
      <c r="H182" s="4" t="s">
        <v>50</v>
      </c>
      <c r="I182" s="4">
        <f t="shared" si="1"/>
        <v>4</v>
      </c>
    </row>
    <row r="183" ht="14.25" customHeight="1">
      <c r="A183" s="4" t="s">
        <v>605</v>
      </c>
      <c r="B183" s="4" t="s">
        <v>606</v>
      </c>
      <c r="C183" s="4">
        <v>55.0</v>
      </c>
      <c r="D183" s="4" t="s">
        <v>31</v>
      </c>
      <c r="E183" s="4" t="s">
        <v>607</v>
      </c>
      <c r="F183" s="4" t="s">
        <v>608</v>
      </c>
      <c r="G183" s="4" t="s">
        <v>13</v>
      </c>
      <c r="H183" s="4" t="s">
        <v>14</v>
      </c>
      <c r="I183" s="4">
        <f t="shared" si="1"/>
        <v>1</v>
      </c>
    </row>
    <row r="184" ht="14.25" customHeight="1">
      <c r="A184" s="4" t="s">
        <v>609</v>
      </c>
      <c r="B184" s="4" t="s">
        <v>610</v>
      </c>
      <c r="C184" s="4">
        <v>33.0</v>
      </c>
      <c r="D184" s="4" t="s">
        <v>10</v>
      </c>
      <c r="E184" s="4" t="s">
        <v>611</v>
      </c>
      <c r="F184" s="4" t="s">
        <v>333</v>
      </c>
      <c r="G184" s="4" t="s">
        <v>13</v>
      </c>
      <c r="H184" s="4" t="s">
        <v>19</v>
      </c>
      <c r="I184" s="4">
        <f t="shared" si="1"/>
        <v>2</v>
      </c>
    </row>
    <row r="185" ht="14.25" customHeight="1">
      <c r="A185" s="4" t="s">
        <v>612</v>
      </c>
      <c r="B185" s="4" t="s">
        <v>613</v>
      </c>
      <c r="C185" s="4">
        <v>43.0</v>
      </c>
      <c r="D185" s="4" t="s">
        <v>10</v>
      </c>
      <c r="E185" s="4" t="s">
        <v>614</v>
      </c>
      <c r="F185" s="4" t="s">
        <v>134</v>
      </c>
      <c r="G185" s="4" t="s">
        <v>13</v>
      </c>
      <c r="H185" s="4" t="s">
        <v>50</v>
      </c>
      <c r="I185" s="4">
        <f t="shared" si="1"/>
        <v>4</v>
      </c>
    </row>
    <row r="186" ht="14.25" customHeight="1">
      <c r="A186" s="4" t="s">
        <v>615</v>
      </c>
      <c r="B186" s="4" t="s">
        <v>616</v>
      </c>
      <c r="C186" s="4">
        <v>38.0</v>
      </c>
      <c r="D186" s="4" t="s">
        <v>31</v>
      </c>
      <c r="E186" s="4" t="s">
        <v>617</v>
      </c>
      <c r="F186" s="4" t="s">
        <v>451</v>
      </c>
      <c r="G186" s="4" t="s">
        <v>13</v>
      </c>
      <c r="H186" s="4" t="s">
        <v>19</v>
      </c>
      <c r="I186" s="4">
        <f t="shared" si="1"/>
        <v>2</v>
      </c>
    </row>
    <row r="187" ht="14.25" customHeight="1">
      <c r="A187" s="4" t="s">
        <v>618</v>
      </c>
      <c r="B187" s="4" t="s">
        <v>619</v>
      </c>
      <c r="C187" s="4">
        <v>60.0</v>
      </c>
      <c r="D187" s="4" t="s">
        <v>31</v>
      </c>
      <c r="E187" s="4" t="s">
        <v>620</v>
      </c>
      <c r="F187" s="4" t="s">
        <v>75</v>
      </c>
      <c r="G187" s="4" t="s">
        <v>13</v>
      </c>
      <c r="H187" s="4" t="s">
        <v>19</v>
      </c>
      <c r="I187" s="4">
        <f t="shared" si="1"/>
        <v>2</v>
      </c>
    </row>
    <row r="188" ht="14.25" customHeight="1">
      <c r="A188" s="4" t="s">
        <v>621</v>
      </c>
      <c r="B188" s="4" t="s">
        <v>622</v>
      </c>
      <c r="C188" s="4">
        <v>23.0</v>
      </c>
      <c r="D188" s="4" t="s">
        <v>10</v>
      </c>
      <c r="E188" s="4" t="s">
        <v>623</v>
      </c>
      <c r="F188" s="4" t="s">
        <v>112</v>
      </c>
      <c r="G188" s="4" t="s">
        <v>13</v>
      </c>
      <c r="H188" s="4" t="s">
        <v>50</v>
      </c>
      <c r="I188" s="4">
        <f t="shared" si="1"/>
        <v>4</v>
      </c>
    </row>
    <row r="189" ht="14.25" customHeight="1">
      <c r="A189" s="4" t="s">
        <v>624</v>
      </c>
      <c r="B189" s="4" t="s">
        <v>625</v>
      </c>
      <c r="C189" s="4">
        <v>18.0</v>
      </c>
      <c r="D189" s="4" t="s">
        <v>31</v>
      </c>
      <c r="E189" s="4" t="s">
        <v>626</v>
      </c>
      <c r="F189" s="4" t="s">
        <v>75</v>
      </c>
      <c r="G189" s="4" t="s">
        <v>13</v>
      </c>
      <c r="H189" s="4" t="s">
        <v>14</v>
      </c>
      <c r="I189" s="4">
        <f t="shared" si="1"/>
        <v>1</v>
      </c>
    </row>
    <row r="190" ht="14.25" customHeight="1">
      <c r="A190" s="4" t="s">
        <v>627</v>
      </c>
      <c r="B190" s="4" t="s">
        <v>628</v>
      </c>
      <c r="C190" s="4">
        <v>46.0</v>
      </c>
      <c r="D190" s="4" t="s">
        <v>10</v>
      </c>
      <c r="E190" s="4" t="s">
        <v>629</v>
      </c>
      <c r="F190" s="4" t="s">
        <v>37</v>
      </c>
      <c r="G190" s="4" t="s">
        <v>13</v>
      </c>
      <c r="H190" s="4" t="s">
        <v>50</v>
      </c>
      <c r="I190" s="4">
        <f t="shared" si="1"/>
        <v>4</v>
      </c>
    </row>
    <row r="191" ht="14.25" customHeight="1">
      <c r="A191" s="4" t="s">
        <v>630</v>
      </c>
      <c r="B191" s="4" t="s">
        <v>631</v>
      </c>
      <c r="C191" s="4">
        <v>54.0</v>
      </c>
      <c r="D191" s="4" t="s">
        <v>10</v>
      </c>
      <c r="E191" s="4" t="s">
        <v>632</v>
      </c>
      <c r="F191" s="4" t="s">
        <v>104</v>
      </c>
      <c r="G191" s="4" t="s">
        <v>13</v>
      </c>
      <c r="H191" s="4" t="s">
        <v>14</v>
      </c>
      <c r="I191" s="4">
        <f t="shared" si="1"/>
        <v>1</v>
      </c>
    </row>
    <row r="192" ht="14.25" customHeight="1">
      <c r="A192" s="4" t="s">
        <v>633</v>
      </c>
      <c r="B192" s="4" t="s">
        <v>634</v>
      </c>
      <c r="C192" s="4">
        <v>53.0</v>
      </c>
      <c r="D192" s="4" t="s">
        <v>31</v>
      </c>
      <c r="E192" s="4" t="s">
        <v>635</v>
      </c>
      <c r="F192" s="4" t="s">
        <v>130</v>
      </c>
      <c r="G192" s="4" t="s">
        <v>13</v>
      </c>
      <c r="H192" s="4" t="s">
        <v>50</v>
      </c>
      <c r="I192" s="4">
        <f t="shared" si="1"/>
        <v>4</v>
      </c>
    </row>
    <row r="193" ht="14.25" customHeight="1">
      <c r="A193" s="4" t="s">
        <v>636</v>
      </c>
      <c r="B193" s="4" t="s">
        <v>637</v>
      </c>
      <c r="C193" s="4">
        <v>60.0</v>
      </c>
      <c r="D193" s="4" t="s">
        <v>10</v>
      </c>
      <c r="E193" s="4" t="s">
        <v>638</v>
      </c>
      <c r="F193" s="4" t="s">
        <v>41</v>
      </c>
      <c r="G193" s="4" t="s">
        <v>13</v>
      </c>
      <c r="H193" s="4" t="s">
        <v>14</v>
      </c>
      <c r="I193" s="4">
        <f t="shared" si="1"/>
        <v>1</v>
      </c>
    </row>
    <row r="194" ht="14.25" customHeight="1">
      <c r="A194" s="4" t="s">
        <v>639</v>
      </c>
      <c r="B194" s="4" t="s">
        <v>640</v>
      </c>
      <c r="C194" s="4">
        <v>42.0</v>
      </c>
      <c r="D194" s="4" t="s">
        <v>31</v>
      </c>
      <c r="E194" s="4" t="s">
        <v>641</v>
      </c>
      <c r="F194" s="4" t="s">
        <v>249</v>
      </c>
      <c r="G194" s="4" t="s">
        <v>13</v>
      </c>
      <c r="H194" s="4" t="s">
        <v>50</v>
      </c>
      <c r="I194" s="4">
        <f t="shared" si="1"/>
        <v>4</v>
      </c>
    </row>
    <row r="195" ht="14.25" customHeight="1">
      <c r="A195" s="4" t="s">
        <v>642</v>
      </c>
      <c r="B195" s="4" t="s">
        <v>643</v>
      </c>
      <c r="C195" s="4">
        <v>29.0</v>
      </c>
      <c r="D195" s="4" t="s">
        <v>31</v>
      </c>
      <c r="E195" s="4" t="s">
        <v>644</v>
      </c>
      <c r="F195" s="4" t="s">
        <v>608</v>
      </c>
      <c r="G195" s="4" t="s">
        <v>13</v>
      </c>
      <c r="H195" s="4" t="s">
        <v>24</v>
      </c>
      <c r="I195" s="4">
        <f t="shared" si="1"/>
        <v>3</v>
      </c>
    </row>
    <row r="196" ht="14.25" customHeight="1">
      <c r="A196" s="4" t="s">
        <v>645</v>
      </c>
      <c r="B196" s="4" t="s">
        <v>646</v>
      </c>
      <c r="C196" s="4">
        <v>21.0</v>
      </c>
      <c r="D196" s="4" t="s">
        <v>31</v>
      </c>
      <c r="E196" s="4" t="s">
        <v>647</v>
      </c>
      <c r="F196" s="4" t="s">
        <v>75</v>
      </c>
      <c r="G196" s="4" t="s">
        <v>13</v>
      </c>
      <c r="H196" s="4" t="s">
        <v>19</v>
      </c>
      <c r="I196" s="4">
        <f t="shared" si="1"/>
        <v>2</v>
      </c>
    </row>
    <row r="197" ht="14.25" customHeight="1">
      <c r="A197" s="4" t="s">
        <v>648</v>
      </c>
      <c r="B197" s="4" t="s">
        <v>649</v>
      </c>
      <c r="C197" s="4">
        <v>29.0</v>
      </c>
      <c r="D197" s="4" t="s">
        <v>10</v>
      </c>
      <c r="E197" s="4" t="s">
        <v>650</v>
      </c>
      <c r="F197" s="4" t="s">
        <v>45</v>
      </c>
      <c r="G197" s="4" t="s">
        <v>13</v>
      </c>
      <c r="H197" s="4" t="s">
        <v>19</v>
      </c>
      <c r="I197" s="4">
        <f t="shared" si="1"/>
        <v>2</v>
      </c>
    </row>
    <row r="198" ht="14.25" customHeight="1">
      <c r="A198" s="4" t="s">
        <v>651</v>
      </c>
      <c r="B198" s="4" t="s">
        <v>652</v>
      </c>
      <c r="C198" s="4">
        <v>26.0</v>
      </c>
      <c r="D198" s="4" t="s">
        <v>31</v>
      </c>
      <c r="E198" s="4" t="s">
        <v>653</v>
      </c>
      <c r="F198" s="4" t="s">
        <v>123</v>
      </c>
      <c r="G198" s="4" t="s">
        <v>13</v>
      </c>
      <c r="H198" s="4" t="s">
        <v>24</v>
      </c>
      <c r="I198" s="4">
        <f t="shared" si="1"/>
        <v>3</v>
      </c>
    </row>
    <row r="199" ht="14.25" customHeight="1">
      <c r="A199" s="4" t="s">
        <v>654</v>
      </c>
      <c r="B199" s="4" t="s">
        <v>655</v>
      </c>
      <c r="C199" s="4">
        <v>38.0</v>
      </c>
      <c r="D199" s="4" t="s">
        <v>31</v>
      </c>
      <c r="E199" s="4" t="s">
        <v>656</v>
      </c>
      <c r="F199" s="4" t="s">
        <v>97</v>
      </c>
      <c r="G199" s="4" t="s">
        <v>13</v>
      </c>
      <c r="H199" s="4" t="s">
        <v>24</v>
      </c>
      <c r="I199" s="4">
        <f t="shared" si="1"/>
        <v>3</v>
      </c>
    </row>
    <row r="200" ht="14.25" customHeight="1">
      <c r="A200" s="4" t="s">
        <v>657</v>
      </c>
      <c r="B200" s="4" t="s">
        <v>658</v>
      </c>
      <c r="C200" s="4">
        <v>46.0</v>
      </c>
      <c r="D200" s="4" t="s">
        <v>31</v>
      </c>
      <c r="E200" s="4" t="s">
        <v>659</v>
      </c>
      <c r="F200" s="4" t="s">
        <v>68</v>
      </c>
      <c r="G200" s="4" t="s">
        <v>13</v>
      </c>
      <c r="H200" s="4" t="s">
        <v>24</v>
      </c>
      <c r="I200" s="4">
        <f t="shared" si="1"/>
        <v>3</v>
      </c>
    </row>
    <row r="201" ht="14.25" customHeight="1">
      <c r="A201" s="4" t="s">
        <v>660</v>
      </c>
      <c r="B201" s="4" t="s">
        <v>661</v>
      </c>
      <c r="C201" s="4">
        <v>60.0</v>
      </c>
      <c r="D201" s="4" t="s">
        <v>31</v>
      </c>
      <c r="E201" s="4" t="s">
        <v>662</v>
      </c>
      <c r="F201" s="4" t="s">
        <v>150</v>
      </c>
      <c r="G201" s="4" t="s">
        <v>13</v>
      </c>
      <c r="H201" s="4" t="s">
        <v>50</v>
      </c>
      <c r="I201" s="4">
        <f t="shared" si="1"/>
        <v>4</v>
      </c>
    </row>
    <row r="202" ht="14.25" customHeight="1">
      <c r="A202" s="4" t="s">
        <v>663</v>
      </c>
      <c r="B202" s="4" t="s">
        <v>664</v>
      </c>
      <c r="C202" s="4">
        <v>18.0</v>
      </c>
      <c r="D202" s="4" t="s">
        <v>10</v>
      </c>
      <c r="E202" s="4" t="s">
        <v>665</v>
      </c>
      <c r="F202" s="4" t="s">
        <v>180</v>
      </c>
      <c r="G202" s="4" t="s">
        <v>13</v>
      </c>
      <c r="H202" s="4" t="s">
        <v>14</v>
      </c>
      <c r="I202" s="4">
        <f t="shared" si="1"/>
        <v>1</v>
      </c>
    </row>
    <row r="203" ht="14.25" customHeight="1">
      <c r="A203" s="4" t="s">
        <v>666</v>
      </c>
      <c r="B203" s="4" t="s">
        <v>667</v>
      </c>
      <c r="C203" s="4">
        <v>45.0</v>
      </c>
      <c r="D203" s="4" t="s">
        <v>10</v>
      </c>
      <c r="E203" s="4" t="s">
        <v>223</v>
      </c>
      <c r="F203" s="4" t="s">
        <v>217</v>
      </c>
      <c r="G203" s="4" t="s">
        <v>13</v>
      </c>
      <c r="H203" s="4" t="s">
        <v>14</v>
      </c>
      <c r="I203" s="4">
        <f t="shared" si="1"/>
        <v>1</v>
      </c>
    </row>
    <row r="204" ht="14.25" customHeight="1">
      <c r="A204" s="4" t="s">
        <v>668</v>
      </c>
      <c r="B204" s="4" t="s">
        <v>669</v>
      </c>
      <c r="C204" s="4">
        <v>54.0</v>
      </c>
      <c r="D204" s="4" t="s">
        <v>31</v>
      </c>
      <c r="E204" s="4" t="s">
        <v>670</v>
      </c>
      <c r="F204" s="4" t="s">
        <v>18</v>
      </c>
      <c r="G204" s="4" t="s">
        <v>13</v>
      </c>
      <c r="H204" s="4" t="s">
        <v>19</v>
      </c>
      <c r="I204" s="4">
        <f t="shared" si="1"/>
        <v>2</v>
      </c>
    </row>
    <row r="205" ht="14.25" customHeight="1">
      <c r="A205" s="4" t="s">
        <v>671</v>
      </c>
      <c r="B205" s="4" t="s">
        <v>672</v>
      </c>
      <c r="C205" s="4">
        <v>46.0</v>
      </c>
      <c r="D205" s="4" t="s">
        <v>31</v>
      </c>
      <c r="E205" s="4" t="s">
        <v>673</v>
      </c>
      <c r="F205" s="4" t="s">
        <v>253</v>
      </c>
      <c r="G205" s="4" t="s">
        <v>13</v>
      </c>
      <c r="H205" s="4" t="s">
        <v>19</v>
      </c>
      <c r="I205" s="4">
        <f t="shared" si="1"/>
        <v>2</v>
      </c>
    </row>
    <row r="206" ht="14.25" customHeight="1">
      <c r="A206" s="4" t="s">
        <v>674</v>
      </c>
      <c r="B206" s="4" t="s">
        <v>675</v>
      </c>
      <c r="C206" s="4">
        <v>30.0</v>
      </c>
      <c r="D206" s="4" t="s">
        <v>31</v>
      </c>
      <c r="E206" s="4" t="s">
        <v>676</v>
      </c>
      <c r="F206" s="4" t="s">
        <v>451</v>
      </c>
      <c r="G206" s="4" t="s">
        <v>13</v>
      </c>
      <c r="H206" s="4" t="s">
        <v>14</v>
      </c>
      <c r="I206" s="4">
        <f t="shared" si="1"/>
        <v>1</v>
      </c>
    </row>
    <row r="207" ht="14.25" customHeight="1">
      <c r="A207" s="4" t="s">
        <v>677</v>
      </c>
      <c r="B207" s="4" t="s">
        <v>678</v>
      </c>
      <c r="C207" s="4">
        <v>25.0</v>
      </c>
      <c r="D207" s="4" t="s">
        <v>10</v>
      </c>
      <c r="E207" s="4" t="s">
        <v>679</v>
      </c>
      <c r="F207" s="4" t="s">
        <v>173</v>
      </c>
      <c r="G207" s="4" t="s">
        <v>13</v>
      </c>
      <c r="H207" s="4" t="s">
        <v>19</v>
      </c>
      <c r="I207" s="4">
        <f t="shared" si="1"/>
        <v>2</v>
      </c>
    </row>
    <row r="208" ht="14.25" customHeight="1">
      <c r="A208" s="4" t="s">
        <v>680</v>
      </c>
      <c r="B208" s="4" t="s">
        <v>681</v>
      </c>
      <c r="C208" s="4">
        <v>37.0</v>
      </c>
      <c r="D208" s="4" t="s">
        <v>10</v>
      </c>
      <c r="E208" s="4" t="s">
        <v>682</v>
      </c>
      <c r="F208" s="4" t="s">
        <v>79</v>
      </c>
      <c r="G208" s="4" t="s">
        <v>13</v>
      </c>
      <c r="H208" s="4" t="s">
        <v>14</v>
      </c>
      <c r="I208" s="4">
        <f t="shared" si="1"/>
        <v>1</v>
      </c>
    </row>
    <row r="209" ht="14.25" customHeight="1">
      <c r="A209" s="4" t="s">
        <v>683</v>
      </c>
      <c r="B209" s="4" t="s">
        <v>684</v>
      </c>
      <c r="C209" s="4">
        <v>47.0</v>
      </c>
      <c r="D209" s="4" t="s">
        <v>31</v>
      </c>
      <c r="E209" s="4" t="s">
        <v>685</v>
      </c>
      <c r="F209" s="4" t="s">
        <v>283</v>
      </c>
      <c r="G209" s="4" t="s">
        <v>13</v>
      </c>
      <c r="H209" s="4" t="s">
        <v>14</v>
      </c>
      <c r="I209" s="4">
        <f t="shared" si="1"/>
        <v>1</v>
      </c>
    </row>
    <row r="210" ht="14.25" customHeight="1">
      <c r="A210" s="4" t="s">
        <v>686</v>
      </c>
      <c r="B210" s="4" t="s">
        <v>687</v>
      </c>
      <c r="C210" s="4">
        <v>52.0</v>
      </c>
      <c r="D210" s="4" t="s">
        <v>31</v>
      </c>
      <c r="E210" s="4" t="s">
        <v>688</v>
      </c>
      <c r="F210" s="4" t="s">
        <v>303</v>
      </c>
      <c r="G210" s="4" t="s">
        <v>13</v>
      </c>
      <c r="H210" s="4" t="s">
        <v>14</v>
      </c>
      <c r="I210" s="4">
        <f t="shared" si="1"/>
        <v>1</v>
      </c>
    </row>
    <row r="211" ht="14.25" customHeight="1">
      <c r="A211" s="4" t="s">
        <v>689</v>
      </c>
      <c r="B211" s="4" t="s">
        <v>690</v>
      </c>
      <c r="C211" s="4">
        <v>44.0</v>
      </c>
      <c r="D211" s="4" t="s">
        <v>10</v>
      </c>
      <c r="E211" s="4" t="s">
        <v>691</v>
      </c>
      <c r="F211" s="4" t="s">
        <v>104</v>
      </c>
      <c r="G211" s="4" t="s">
        <v>13</v>
      </c>
      <c r="H211" s="4" t="s">
        <v>24</v>
      </c>
      <c r="I211" s="4">
        <f t="shared" si="1"/>
        <v>3</v>
      </c>
    </row>
    <row r="212" ht="14.25" customHeight="1">
      <c r="A212" s="4" t="s">
        <v>692</v>
      </c>
      <c r="B212" s="4" t="s">
        <v>693</v>
      </c>
      <c r="C212" s="4">
        <v>26.0</v>
      </c>
      <c r="D212" s="4" t="s">
        <v>10</v>
      </c>
      <c r="E212" s="4" t="s">
        <v>694</v>
      </c>
      <c r="F212" s="4" t="s">
        <v>253</v>
      </c>
      <c r="G212" s="4" t="s">
        <v>13</v>
      </c>
      <c r="H212" s="4" t="s">
        <v>50</v>
      </c>
      <c r="I212" s="4">
        <f t="shared" si="1"/>
        <v>4</v>
      </c>
    </row>
    <row r="213" ht="14.25" customHeight="1">
      <c r="A213" s="4" t="s">
        <v>695</v>
      </c>
      <c r="B213" s="4" t="s">
        <v>696</v>
      </c>
      <c r="C213" s="4">
        <v>28.0</v>
      </c>
      <c r="D213" s="4" t="s">
        <v>10</v>
      </c>
      <c r="E213" s="4" t="s">
        <v>697</v>
      </c>
      <c r="F213" s="4" t="s">
        <v>104</v>
      </c>
      <c r="G213" s="4" t="s">
        <v>13</v>
      </c>
      <c r="H213" s="4" t="s">
        <v>19</v>
      </c>
      <c r="I213" s="4">
        <f t="shared" si="1"/>
        <v>2</v>
      </c>
    </row>
    <row r="214" ht="14.25" customHeight="1">
      <c r="A214" s="4" t="s">
        <v>698</v>
      </c>
      <c r="B214" s="4" t="s">
        <v>699</v>
      </c>
      <c r="C214" s="4">
        <v>54.0</v>
      </c>
      <c r="D214" s="4" t="s">
        <v>31</v>
      </c>
      <c r="E214" s="4" t="s">
        <v>700</v>
      </c>
      <c r="F214" s="4" t="s">
        <v>344</v>
      </c>
      <c r="G214" s="4" t="s">
        <v>13</v>
      </c>
      <c r="H214" s="4" t="s">
        <v>14</v>
      </c>
      <c r="I214" s="4">
        <f t="shared" si="1"/>
        <v>1</v>
      </c>
    </row>
    <row r="215" ht="14.25" customHeight="1">
      <c r="A215" s="4" t="s">
        <v>701</v>
      </c>
      <c r="B215" s="4" t="s">
        <v>702</v>
      </c>
      <c r="C215" s="4">
        <v>50.0</v>
      </c>
      <c r="D215" s="4" t="s">
        <v>10</v>
      </c>
      <c r="E215" s="4" t="s">
        <v>703</v>
      </c>
      <c r="F215" s="4" t="s">
        <v>451</v>
      </c>
      <c r="G215" s="4" t="s">
        <v>13</v>
      </c>
      <c r="H215" s="4" t="s">
        <v>14</v>
      </c>
      <c r="I215" s="4">
        <f t="shared" si="1"/>
        <v>1</v>
      </c>
    </row>
    <row r="216" ht="14.25" customHeight="1">
      <c r="A216" s="4" t="s">
        <v>704</v>
      </c>
      <c r="B216" s="4" t="s">
        <v>705</v>
      </c>
      <c r="C216" s="4">
        <v>48.0</v>
      </c>
      <c r="D216" s="4" t="s">
        <v>31</v>
      </c>
      <c r="E216" s="4" t="s">
        <v>706</v>
      </c>
      <c r="F216" s="4" t="s">
        <v>97</v>
      </c>
      <c r="G216" s="4" t="s">
        <v>13</v>
      </c>
      <c r="H216" s="4" t="s">
        <v>50</v>
      </c>
      <c r="I216" s="4">
        <f t="shared" si="1"/>
        <v>4</v>
      </c>
    </row>
    <row r="217" ht="14.25" customHeight="1">
      <c r="A217" s="4" t="s">
        <v>707</v>
      </c>
      <c r="B217" s="4" t="s">
        <v>708</v>
      </c>
      <c r="C217" s="4">
        <v>20.0</v>
      </c>
      <c r="D217" s="4" t="s">
        <v>10</v>
      </c>
      <c r="E217" s="4" t="s">
        <v>709</v>
      </c>
      <c r="F217" s="4" t="s">
        <v>108</v>
      </c>
      <c r="G217" s="4" t="s">
        <v>13</v>
      </c>
      <c r="H217" s="4" t="s">
        <v>50</v>
      </c>
      <c r="I217" s="4">
        <f t="shared" si="1"/>
        <v>4</v>
      </c>
    </row>
    <row r="218" ht="14.25" customHeight="1">
      <c r="A218" s="4" t="s">
        <v>710</v>
      </c>
      <c r="B218" s="4" t="s">
        <v>711</v>
      </c>
      <c r="C218" s="4">
        <v>63.0</v>
      </c>
      <c r="D218" s="4" t="s">
        <v>10</v>
      </c>
      <c r="E218" s="4" t="s">
        <v>712</v>
      </c>
      <c r="F218" s="4" t="s">
        <v>12</v>
      </c>
      <c r="G218" s="4" t="s">
        <v>13</v>
      </c>
      <c r="H218" s="4" t="s">
        <v>14</v>
      </c>
      <c r="I218" s="4">
        <f t="shared" si="1"/>
        <v>1</v>
      </c>
    </row>
    <row r="219" ht="14.25" customHeight="1">
      <c r="A219" s="4" t="s">
        <v>713</v>
      </c>
      <c r="B219" s="4" t="s">
        <v>714</v>
      </c>
      <c r="C219" s="4">
        <v>42.0</v>
      </c>
      <c r="D219" s="4" t="s">
        <v>10</v>
      </c>
      <c r="E219" s="4" t="s">
        <v>715</v>
      </c>
      <c r="F219" s="4" t="s">
        <v>37</v>
      </c>
      <c r="G219" s="4" t="s">
        <v>13</v>
      </c>
      <c r="H219" s="4" t="s">
        <v>14</v>
      </c>
      <c r="I219" s="4">
        <f t="shared" si="1"/>
        <v>1</v>
      </c>
    </row>
    <row r="220" ht="14.25" customHeight="1">
      <c r="A220" s="4" t="s">
        <v>716</v>
      </c>
      <c r="B220" s="4" t="s">
        <v>717</v>
      </c>
      <c r="C220" s="4">
        <v>61.0</v>
      </c>
      <c r="D220" s="4" t="s">
        <v>31</v>
      </c>
      <c r="E220" s="4" t="s">
        <v>718</v>
      </c>
      <c r="F220" s="4" t="s">
        <v>83</v>
      </c>
      <c r="G220" s="4" t="s">
        <v>13</v>
      </c>
      <c r="H220" s="4" t="s">
        <v>24</v>
      </c>
      <c r="I220" s="4">
        <f t="shared" si="1"/>
        <v>3</v>
      </c>
    </row>
    <row r="221" ht="14.25" customHeight="1">
      <c r="A221" s="4" t="s">
        <v>719</v>
      </c>
      <c r="B221" s="4" t="s">
        <v>720</v>
      </c>
      <c r="C221" s="4">
        <v>50.0</v>
      </c>
      <c r="D221" s="4" t="s">
        <v>10</v>
      </c>
      <c r="E221" s="4" t="s">
        <v>721</v>
      </c>
      <c r="F221" s="4" t="s">
        <v>28</v>
      </c>
      <c r="G221" s="4" t="s">
        <v>13</v>
      </c>
      <c r="H221" s="4" t="s">
        <v>24</v>
      </c>
      <c r="I221" s="4">
        <f t="shared" si="1"/>
        <v>3</v>
      </c>
    </row>
    <row r="222" ht="14.25" customHeight="1">
      <c r="A222" s="4" t="s">
        <v>722</v>
      </c>
      <c r="B222" s="4" t="s">
        <v>723</v>
      </c>
      <c r="C222" s="4">
        <v>44.0</v>
      </c>
      <c r="D222" s="4" t="s">
        <v>31</v>
      </c>
      <c r="E222" s="4" t="s">
        <v>724</v>
      </c>
      <c r="F222" s="4" t="s">
        <v>49</v>
      </c>
      <c r="G222" s="4" t="s">
        <v>13</v>
      </c>
      <c r="H222" s="4" t="s">
        <v>14</v>
      </c>
      <c r="I222" s="4">
        <f t="shared" si="1"/>
        <v>1</v>
      </c>
    </row>
    <row r="223" ht="14.25" customHeight="1">
      <c r="A223" s="4" t="s">
        <v>725</v>
      </c>
      <c r="B223" s="4" t="s">
        <v>726</v>
      </c>
      <c r="C223" s="4">
        <v>42.0</v>
      </c>
      <c r="D223" s="4" t="s">
        <v>31</v>
      </c>
      <c r="E223" s="4" t="s">
        <v>727</v>
      </c>
      <c r="F223" s="4" t="s">
        <v>130</v>
      </c>
      <c r="G223" s="4" t="s">
        <v>13</v>
      </c>
      <c r="H223" s="4" t="s">
        <v>50</v>
      </c>
      <c r="I223" s="4">
        <f t="shared" si="1"/>
        <v>4</v>
      </c>
    </row>
    <row r="224" ht="14.25" customHeight="1">
      <c r="A224" s="4" t="s">
        <v>728</v>
      </c>
      <c r="B224" s="4" t="s">
        <v>729</v>
      </c>
      <c r="C224" s="4">
        <v>46.0</v>
      </c>
      <c r="D224" s="4" t="s">
        <v>31</v>
      </c>
      <c r="E224" s="4" t="s">
        <v>730</v>
      </c>
      <c r="F224" s="4" t="s">
        <v>49</v>
      </c>
      <c r="G224" s="4" t="s">
        <v>13</v>
      </c>
      <c r="H224" s="4" t="s">
        <v>14</v>
      </c>
      <c r="I224" s="4">
        <f t="shared" si="1"/>
        <v>1</v>
      </c>
    </row>
    <row r="225" ht="14.25" customHeight="1">
      <c r="A225" s="4" t="s">
        <v>731</v>
      </c>
      <c r="B225" s="4" t="s">
        <v>732</v>
      </c>
      <c r="C225" s="4">
        <v>47.0</v>
      </c>
      <c r="D225" s="4" t="s">
        <v>10</v>
      </c>
      <c r="E225" s="4" t="s">
        <v>733</v>
      </c>
      <c r="F225" s="4" t="s">
        <v>104</v>
      </c>
      <c r="G225" s="4" t="s">
        <v>13</v>
      </c>
      <c r="H225" s="4" t="s">
        <v>24</v>
      </c>
      <c r="I225" s="4">
        <f t="shared" si="1"/>
        <v>3</v>
      </c>
    </row>
    <row r="226" ht="14.25" customHeight="1">
      <c r="A226" s="4" t="s">
        <v>734</v>
      </c>
      <c r="B226" s="4" t="s">
        <v>735</v>
      </c>
      <c r="C226" s="4">
        <v>50.0</v>
      </c>
      <c r="D226" s="4" t="s">
        <v>10</v>
      </c>
      <c r="E226" s="4" t="s">
        <v>736</v>
      </c>
      <c r="F226" s="4" t="s">
        <v>737</v>
      </c>
      <c r="G226" s="4" t="s">
        <v>595</v>
      </c>
      <c r="H226" s="4" t="s">
        <v>19</v>
      </c>
      <c r="I226" s="4">
        <f t="shared" si="1"/>
        <v>2</v>
      </c>
    </row>
    <row r="227" ht="14.25" customHeight="1">
      <c r="A227" s="4" t="s">
        <v>738</v>
      </c>
      <c r="B227" s="4" t="s">
        <v>739</v>
      </c>
      <c r="C227" s="4">
        <v>38.0</v>
      </c>
      <c r="D227" s="4" t="s">
        <v>31</v>
      </c>
      <c r="E227" s="4" t="s">
        <v>740</v>
      </c>
      <c r="F227" s="4" t="s">
        <v>97</v>
      </c>
      <c r="G227" s="4" t="s">
        <v>13</v>
      </c>
      <c r="H227" s="4" t="s">
        <v>14</v>
      </c>
      <c r="I227" s="4">
        <f t="shared" si="1"/>
        <v>1</v>
      </c>
    </row>
    <row r="228" ht="14.25" customHeight="1">
      <c r="A228" s="4" t="s">
        <v>741</v>
      </c>
      <c r="B228" s="4" t="s">
        <v>742</v>
      </c>
      <c r="C228" s="4">
        <v>35.0</v>
      </c>
      <c r="D228" s="4" t="s">
        <v>31</v>
      </c>
      <c r="E228" s="4" t="s">
        <v>743</v>
      </c>
      <c r="F228" s="4" t="s">
        <v>249</v>
      </c>
      <c r="G228" s="4" t="s">
        <v>13</v>
      </c>
      <c r="H228" s="4" t="s">
        <v>14</v>
      </c>
      <c r="I228" s="4">
        <f t="shared" si="1"/>
        <v>1</v>
      </c>
    </row>
    <row r="229" ht="14.25" customHeight="1">
      <c r="A229" s="4" t="s">
        <v>744</v>
      </c>
      <c r="B229" s="4" t="s">
        <v>745</v>
      </c>
      <c r="C229" s="4">
        <v>50.0</v>
      </c>
      <c r="D229" s="4" t="s">
        <v>31</v>
      </c>
      <c r="E229" s="4" t="s">
        <v>746</v>
      </c>
      <c r="F229" s="4" t="s">
        <v>283</v>
      </c>
      <c r="G229" s="4" t="s">
        <v>13</v>
      </c>
      <c r="H229" s="4" t="s">
        <v>14</v>
      </c>
      <c r="I229" s="4">
        <f t="shared" si="1"/>
        <v>1</v>
      </c>
    </row>
    <row r="230" ht="14.25" customHeight="1">
      <c r="A230" s="4" t="s">
        <v>747</v>
      </c>
      <c r="B230" s="4" t="s">
        <v>748</v>
      </c>
      <c r="C230" s="4">
        <v>29.0</v>
      </c>
      <c r="D230" s="4" t="s">
        <v>31</v>
      </c>
      <c r="E230" s="4" t="s">
        <v>749</v>
      </c>
      <c r="F230" s="4" t="s">
        <v>130</v>
      </c>
      <c r="G230" s="4" t="s">
        <v>13</v>
      </c>
      <c r="H230" s="4" t="s">
        <v>50</v>
      </c>
      <c r="I230" s="4">
        <f t="shared" si="1"/>
        <v>4</v>
      </c>
    </row>
    <row r="231" ht="14.25" customHeight="1">
      <c r="A231" s="4" t="s">
        <v>750</v>
      </c>
      <c r="B231" s="4" t="s">
        <v>751</v>
      </c>
      <c r="C231" s="4">
        <v>46.0</v>
      </c>
      <c r="D231" s="4" t="s">
        <v>10</v>
      </c>
      <c r="E231" s="4" t="s">
        <v>752</v>
      </c>
      <c r="F231" s="4" t="s">
        <v>134</v>
      </c>
      <c r="G231" s="4" t="s">
        <v>13</v>
      </c>
      <c r="H231" s="4" t="s">
        <v>14</v>
      </c>
      <c r="I231" s="4">
        <f t="shared" si="1"/>
        <v>1</v>
      </c>
    </row>
    <row r="232" ht="14.25" customHeight="1">
      <c r="A232" s="4" t="s">
        <v>753</v>
      </c>
      <c r="B232" s="4" t="s">
        <v>754</v>
      </c>
      <c r="C232" s="4">
        <v>54.0</v>
      </c>
      <c r="D232" s="4" t="s">
        <v>31</v>
      </c>
      <c r="E232" s="4" t="s">
        <v>232</v>
      </c>
      <c r="F232" s="4" t="s">
        <v>180</v>
      </c>
      <c r="G232" s="4" t="s">
        <v>13</v>
      </c>
      <c r="H232" s="4" t="s">
        <v>24</v>
      </c>
      <c r="I232" s="4">
        <f t="shared" si="1"/>
        <v>3</v>
      </c>
    </row>
    <row r="233" ht="14.25" customHeight="1">
      <c r="A233" s="4" t="s">
        <v>755</v>
      </c>
      <c r="B233" s="4" t="s">
        <v>756</v>
      </c>
      <c r="C233" s="4">
        <v>63.0</v>
      </c>
      <c r="D233" s="4" t="s">
        <v>10</v>
      </c>
      <c r="E233" s="4" t="s">
        <v>757</v>
      </c>
      <c r="F233" s="4" t="s">
        <v>79</v>
      </c>
      <c r="G233" s="4" t="s">
        <v>13</v>
      </c>
      <c r="H233" s="4" t="s">
        <v>24</v>
      </c>
      <c r="I233" s="4">
        <f t="shared" si="1"/>
        <v>3</v>
      </c>
    </row>
    <row r="234" ht="14.25" customHeight="1">
      <c r="A234" s="4" t="s">
        <v>758</v>
      </c>
      <c r="B234" s="4" t="s">
        <v>759</v>
      </c>
      <c r="C234" s="4">
        <v>52.0</v>
      </c>
      <c r="D234" s="4" t="s">
        <v>10</v>
      </c>
      <c r="E234" s="4" t="s">
        <v>411</v>
      </c>
      <c r="F234" s="4" t="s">
        <v>134</v>
      </c>
      <c r="G234" s="4" t="s">
        <v>13</v>
      </c>
      <c r="H234" s="4" t="s">
        <v>24</v>
      </c>
      <c r="I234" s="4">
        <f t="shared" si="1"/>
        <v>3</v>
      </c>
    </row>
    <row r="235" ht="14.25" customHeight="1">
      <c r="A235" s="4" t="s">
        <v>760</v>
      </c>
      <c r="B235" s="4" t="s">
        <v>761</v>
      </c>
      <c r="C235" s="4">
        <v>32.0</v>
      </c>
      <c r="D235" s="4" t="s">
        <v>10</v>
      </c>
      <c r="E235" s="4" t="s">
        <v>762</v>
      </c>
      <c r="F235" s="4" t="s">
        <v>157</v>
      </c>
      <c r="G235" s="4" t="s">
        <v>13</v>
      </c>
      <c r="H235" s="4" t="s">
        <v>19</v>
      </c>
      <c r="I235" s="4">
        <f t="shared" si="1"/>
        <v>2</v>
      </c>
    </row>
    <row r="236" ht="14.25" customHeight="1">
      <c r="A236" s="4" t="s">
        <v>763</v>
      </c>
      <c r="B236" s="4" t="s">
        <v>764</v>
      </c>
      <c r="C236" s="4">
        <v>29.0</v>
      </c>
      <c r="D236" s="4" t="s">
        <v>31</v>
      </c>
      <c r="E236" s="4" t="s">
        <v>765</v>
      </c>
      <c r="F236" s="4" t="s">
        <v>266</v>
      </c>
      <c r="G236" s="4" t="s">
        <v>13</v>
      </c>
      <c r="H236" s="4" t="s">
        <v>19</v>
      </c>
      <c r="I236" s="4">
        <f t="shared" si="1"/>
        <v>2</v>
      </c>
    </row>
    <row r="237" ht="14.25" customHeight="1">
      <c r="A237" s="4" t="s">
        <v>766</v>
      </c>
      <c r="B237" s="4" t="s">
        <v>767</v>
      </c>
      <c r="C237" s="4">
        <v>22.0</v>
      </c>
      <c r="D237" s="4" t="s">
        <v>10</v>
      </c>
      <c r="E237" s="4" t="s">
        <v>768</v>
      </c>
      <c r="F237" s="4" t="s">
        <v>333</v>
      </c>
      <c r="G237" s="4" t="s">
        <v>13</v>
      </c>
      <c r="H237" s="4" t="s">
        <v>19</v>
      </c>
      <c r="I237" s="4">
        <f t="shared" si="1"/>
        <v>2</v>
      </c>
    </row>
    <row r="238" ht="14.25" customHeight="1">
      <c r="A238" s="4" t="s">
        <v>769</v>
      </c>
      <c r="B238" s="4" t="s">
        <v>770</v>
      </c>
      <c r="C238" s="4">
        <v>27.0</v>
      </c>
      <c r="D238" s="4" t="s">
        <v>10</v>
      </c>
      <c r="E238" s="4" t="s">
        <v>771</v>
      </c>
      <c r="F238" s="4" t="s">
        <v>104</v>
      </c>
      <c r="G238" s="4" t="s">
        <v>13</v>
      </c>
      <c r="H238" s="4" t="s">
        <v>14</v>
      </c>
      <c r="I238" s="4">
        <f t="shared" si="1"/>
        <v>1</v>
      </c>
    </row>
    <row r="239" ht="14.25" customHeight="1">
      <c r="A239" s="4" t="s">
        <v>772</v>
      </c>
      <c r="B239" s="4" t="s">
        <v>773</v>
      </c>
      <c r="C239" s="4">
        <v>59.0</v>
      </c>
      <c r="D239" s="4" t="s">
        <v>31</v>
      </c>
      <c r="E239" s="4" t="s">
        <v>774</v>
      </c>
      <c r="F239" s="4" t="s">
        <v>60</v>
      </c>
      <c r="G239" s="4" t="s">
        <v>13</v>
      </c>
      <c r="H239" s="4" t="s">
        <v>50</v>
      </c>
      <c r="I239" s="4">
        <f t="shared" si="1"/>
        <v>4</v>
      </c>
    </row>
    <row r="240" ht="14.25" customHeight="1">
      <c r="A240" s="4" t="s">
        <v>775</v>
      </c>
      <c r="B240" s="4" t="s">
        <v>776</v>
      </c>
      <c r="C240" s="4">
        <v>43.0</v>
      </c>
      <c r="D240" s="4" t="s">
        <v>10</v>
      </c>
      <c r="E240" s="4" t="s">
        <v>777</v>
      </c>
      <c r="F240" s="4" t="s">
        <v>79</v>
      </c>
      <c r="G240" s="4" t="s">
        <v>13</v>
      </c>
      <c r="H240" s="4" t="s">
        <v>24</v>
      </c>
      <c r="I240" s="4">
        <f t="shared" si="1"/>
        <v>3</v>
      </c>
    </row>
    <row r="241" ht="14.25" customHeight="1">
      <c r="A241" s="4" t="s">
        <v>778</v>
      </c>
      <c r="B241" s="4" t="s">
        <v>779</v>
      </c>
      <c r="C241" s="4">
        <v>28.0</v>
      </c>
      <c r="D241" s="4" t="s">
        <v>10</v>
      </c>
      <c r="E241" s="4" t="s">
        <v>780</v>
      </c>
      <c r="F241" s="4" t="s">
        <v>108</v>
      </c>
      <c r="G241" s="4" t="s">
        <v>13</v>
      </c>
      <c r="H241" s="4" t="s">
        <v>19</v>
      </c>
      <c r="I241" s="4">
        <f t="shared" si="1"/>
        <v>2</v>
      </c>
    </row>
    <row r="242" ht="14.25" customHeight="1">
      <c r="A242" s="4" t="s">
        <v>781</v>
      </c>
      <c r="B242" s="4" t="s">
        <v>782</v>
      </c>
      <c r="C242" s="4">
        <v>42.0</v>
      </c>
      <c r="D242" s="4" t="s">
        <v>10</v>
      </c>
      <c r="E242" s="4" t="s">
        <v>783</v>
      </c>
      <c r="F242" s="4" t="s">
        <v>303</v>
      </c>
      <c r="G242" s="4" t="s">
        <v>13</v>
      </c>
      <c r="H242" s="4" t="s">
        <v>19</v>
      </c>
      <c r="I242" s="4">
        <f t="shared" si="1"/>
        <v>2</v>
      </c>
    </row>
    <row r="243" ht="14.25" customHeight="1">
      <c r="A243" s="4" t="s">
        <v>784</v>
      </c>
      <c r="B243" s="4" t="s">
        <v>785</v>
      </c>
      <c r="C243" s="4">
        <v>41.0</v>
      </c>
      <c r="D243" s="4" t="s">
        <v>10</v>
      </c>
      <c r="E243" s="4" t="s">
        <v>786</v>
      </c>
      <c r="F243" s="4" t="s">
        <v>83</v>
      </c>
      <c r="G243" s="4" t="s">
        <v>13</v>
      </c>
      <c r="H243" s="4" t="s">
        <v>24</v>
      </c>
      <c r="I243" s="4">
        <f t="shared" si="1"/>
        <v>3</v>
      </c>
    </row>
    <row r="244" ht="14.25" customHeight="1">
      <c r="A244" s="4" t="s">
        <v>787</v>
      </c>
      <c r="B244" s="4" t="s">
        <v>788</v>
      </c>
      <c r="C244" s="4">
        <v>40.0</v>
      </c>
      <c r="D244" s="4" t="s">
        <v>31</v>
      </c>
      <c r="E244" s="4" t="s">
        <v>789</v>
      </c>
      <c r="F244" s="4" t="s">
        <v>60</v>
      </c>
      <c r="G244" s="4" t="s">
        <v>13</v>
      </c>
      <c r="H244" s="4" t="s">
        <v>14</v>
      </c>
      <c r="I244" s="4">
        <f t="shared" si="1"/>
        <v>1</v>
      </c>
    </row>
    <row r="245" ht="14.25" customHeight="1">
      <c r="A245" s="4" t="s">
        <v>790</v>
      </c>
      <c r="B245" s="4" t="s">
        <v>791</v>
      </c>
      <c r="C245" s="4">
        <v>58.0</v>
      </c>
      <c r="D245" s="4" t="s">
        <v>10</v>
      </c>
      <c r="E245" s="4" t="s">
        <v>792</v>
      </c>
      <c r="F245" s="4" t="s">
        <v>200</v>
      </c>
      <c r="G245" s="4" t="s">
        <v>13</v>
      </c>
      <c r="H245" s="4" t="s">
        <v>14</v>
      </c>
      <c r="I245" s="4">
        <f t="shared" si="1"/>
        <v>1</v>
      </c>
    </row>
    <row r="246" ht="14.25" customHeight="1">
      <c r="A246" s="4" t="s">
        <v>793</v>
      </c>
      <c r="B246" s="4" t="s">
        <v>794</v>
      </c>
      <c r="C246" s="4">
        <v>59.0</v>
      </c>
      <c r="D246" s="4" t="s">
        <v>10</v>
      </c>
      <c r="E246" s="4" t="s">
        <v>795</v>
      </c>
      <c r="F246" s="4" t="s">
        <v>173</v>
      </c>
      <c r="G246" s="4" t="s">
        <v>13</v>
      </c>
      <c r="H246" s="4" t="s">
        <v>14</v>
      </c>
      <c r="I246" s="4">
        <f t="shared" si="1"/>
        <v>1</v>
      </c>
    </row>
    <row r="247" ht="14.25" customHeight="1">
      <c r="A247" s="4" t="s">
        <v>796</v>
      </c>
      <c r="B247" s="4" t="s">
        <v>797</v>
      </c>
      <c r="C247" s="4">
        <v>31.0</v>
      </c>
      <c r="D247" s="4" t="s">
        <v>31</v>
      </c>
      <c r="E247" s="4" t="s">
        <v>798</v>
      </c>
      <c r="F247" s="4" t="s">
        <v>303</v>
      </c>
      <c r="G247" s="4" t="s">
        <v>13</v>
      </c>
      <c r="H247" s="4" t="s">
        <v>14</v>
      </c>
      <c r="I247" s="4">
        <f t="shared" si="1"/>
        <v>1</v>
      </c>
    </row>
    <row r="248" ht="14.25" customHeight="1">
      <c r="A248" s="4" t="s">
        <v>799</v>
      </c>
      <c r="B248" s="4" t="s">
        <v>800</v>
      </c>
      <c r="C248" s="4">
        <v>58.0</v>
      </c>
      <c r="D248" s="4" t="s">
        <v>10</v>
      </c>
      <c r="E248" s="4" t="s">
        <v>801</v>
      </c>
      <c r="F248" s="4" t="s">
        <v>184</v>
      </c>
      <c r="G248" s="4" t="s">
        <v>13</v>
      </c>
      <c r="H248" s="4" t="s">
        <v>50</v>
      </c>
      <c r="I248" s="4">
        <f t="shared" si="1"/>
        <v>4</v>
      </c>
    </row>
    <row r="249" ht="14.25" customHeight="1">
      <c r="A249" s="4" t="s">
        <v>802</v>
      </c>
      <c r="B249" s="4" t="s">
        <v>803</v>
      </c>
      <c r="C249" s="4">
        <v>56.0</v>
      </c>
      <c r="D249" s="4" t="s">
        <v>10</v>
      </c>
      <c r="E249" s="4" t="s">
        <v>804</v>
      </c>
      <c r="F249" s="4" t="s">
        <v>375</v>
      </c>
      <c r="G249" s="4" t="s">
        <v>13</v>
      </c>
      <c r="H249" s="4" t="s">
        <v>24</v>
      </c>
      <c r="I249" s="4">
        <f t="shared" si="1"/>
        <v>3</v>
      </c>
    </row>
    <row r="250" ht="14.25" customHeight="1">
      <c r="A250" s="4" t="s">
        <v>805</v>
      </c>
      <c r="B250" s="4" t="s">
        <v>806</v>
      </c>
      <c r="C250" s="4">
        <v>19.0</v>
      </c>
      <c r="D250" s="4" t="s">
        <v>31</v>
      </c>
      <c r="E250" s="4" t="s">
        <v>807</v>
      </c>
      <c r="F250" s="4" t="s">
        <v>134</v>
      </c>
      <c r="G250" s="4" t="s">
        <v>13</v>
      </c>
      <c r="H250" s="4" t="s">
        <v>19</v>
      </c>
      <c r="I250" s="4">
        <f t="shared" si="1"/>
        <v>2</v>
      </c>
    </row>
    <row r="251" ht="14.25" customHeight="1">
      <c r="A251" s="4" t="s">
        <v>808</v>
      </c>
      <c r="B251" s="4" t="s">
        <v>809</v>
      </c>
      <c r="C251" s="4">
        <v>57.0</v>
      </c>
      <c r="D251" s="4" t="s">
        <v>10</v>
      </c>
      <c r="E251" s="4" t="s">
        <v>810</v>
      </c>
      <c r="F251" s="4" t="s">
        <v>173</v>
      </c>
      <c r="G251" s="4" t="s">
        <v>13</v>
      </c>
      <c r="H251" s="4" t="s">
        <v>14</v>
      </c>
      <c r="I251" s="4">
        <f t="shared" si="1"/>
        <v>1</v>
      </c>
    </row>
    <row r="252" ht="14.25" customHeight="1">
      <c r="A252" s="4" t="s">
        <v>811</v>
      </c>
      <c r="B252" s="4" t="s">
        <v>812</v>
      </c>
      <c r="C252" s="4">
        <v>58.0</v>
      </c>
      <c r="D252" s="4" t="s">
        <v>31</v>
      </c>
      <c r="E252" s="4" t="s">
        <v>813</v>
      </c>
      <c r="F252" s="4" t="s">
        <v>307</v>
      </c>
      <c r="G252" s="4" t="s">
        <v>13</v>
      </c>
      <c r="H252" s="4" t="s">
        <v>19</v>
      </c>
      <c r="I252" s="4">
        <f t="shared" si="1"/>
        <v>2</v>
      </c>
    </row>
    <row r="253" ht="14.25" customHeight="1">
      <c r="A253" s="4" t="s">
        <v>814</v>
      </c>
      <c r="B253" s="4" t="s">
        <v>815</v>
      </c>
      <c r="C253" s="4">
        <v>32.0</v>
      </c>
      <c r="D253" s="4" t="s">
        <v>31</v>
      </c>
      <c r="E253" s="4" t="s">
        <v>816</v>
      </c>
      <c r="F253" s="4" t="s">
        <v>64</v>
      </c>
      <c r="G253" s="4" t="s">
        <v>13</v>
      </c>
      <c r="H253" s="4" t="s">
        <v>14</v>
      </c>
      <c r="I253" s="4">
        <f t="shared" si="1"/>
        <v>1</v>
      </c>
    </row>
    <row r="254" ht="14.25" customHeight="1">
      <c r="A254" s="4" t="s">
        <v>817</v>
      </c>
      <c r="B254" s="4" t="s">
        <v>818</v>
      </c>
      <c r="C254" s="4">
        <v>19.0</v>
      </c>
      <c r="D254" s="4" t="s">
        <v>31</v>
      </c>
      <c r="E254" s="4" t="s">
        <v>819</v>
      </c>
      <c r="F254" s="4" t="s">
        <v>200</v>
      </c>
      <c r="G254" s="4" t="s">
        <v>13</v>
      </c>
      <c r="H254" s="4" t="s">
        <v>24</v>
      </c>
      <c r="I254" s="4">
        <f t="shared" si="1"/>
        <v>3</v>
      </c>
    </row>
    <row r="255" ht="14.25" customHeight="1">
      <c r="A255" s="4" t="s">
        <v>820</v>
      </c>
      <c r="B255" s="4" t="s">
        <v>821</v>
      </c>
      <c r="C255" s="4">
        <v>41.0</v>
      </c>
      <c r="D255" s="4" t="s">
        <v>10</v>
      </c>
      <c r="E255" s="4" t="s">
        <v>822</v>
      </c>
      <c r="F255" s="4" t="s">
        <v>75</v>
      </c>
      <c r="G255" s="4" t="s">
        <v>13</v>
      </c>
      <c r="H255" s="4" t="s">
        <v>24</v>
      </c>
      <c r="I255" s="4">
        <f t="shared" si="1"/>
        <v>3</v>
      </c>
    </row>
    <row r="256" ht="14.25" customHeight="1">
      <c r="A256" s="4" t="s">
        <v>823</v>
      </c>
      <c r="B256" s="4" t="s">
        <v>824</v>
      </c>
      <c r="C256" s="4">
        <v>48.0</v>
      </c>
      <c r="D256" s="4" t="s">
        <v>31</v>
      </c>
      <c r="E256" s="4" t="s">
        <v>825</v>
      </c>
      <c r="F256" s="4" t="s">
        <v>108</v>
      </c>
      <c r="G256" s="4" t="s">
        <v>13</v>
      </c>
      <c r="H256" s="4" t="s">
        <v>14</v>
      </c>
      <c r="I256" s="4">
        <f t="shared" si="1"/>
        <v>1</v>
      </c>
    </row>
    <row r="257" ht="14.25" customHeight="1">
      <c r="A257" s="4" t="s">
        <v>826</v>
      </c>
      <c r="B257" s="4" t="s">
        <v>827</v>
      </c>
      <c r="C257" s="4">
        <v>64.0</v>
      </c>
      <c r="D257" s="4" t="s">
        <v>31</v>
      </c>
      <c r="E257" s="4" t="s">
        <v>828</v>
      </c>
      <c r="F257" s="4" t="s">
        <v>41</v>
      </c>
      <c r="G257" s="4" t="s">
        <v>13</v>
      </c>
      <c r="H257" s="4" t="s">
        <v>50</v>
      </c>
      <c r="I257" s="4">
        <f t="shared" si="1"/>
        <v>4</v>
      </c>
    </row>
    <row r="258" ht="14.25" customHeight="1">
      <c r="A258" s="4" t="s">
        <v>829</v>
      </c>
      <c r="B258" s="4" t="s">
        <v>830</v>
      </c>
      <c r="C258" s="4">
        <v>26.0</v>
      </c>
      <c r="D258" s="4" t="s">
        <v>31</v>
      </c>
      <c r="E258" s="4" t="s">
        <v>831</v>
      </c>
      <c r="F258" s="4" t="s">
        <v>23</v>
      </c>
      <c r="G258" s="4" t="s">
        <v>13</v>
      </c>
      <c r="H258" s="4" t="s">
        <v>50</v>
      </c>
      <c r="I258" s="4">
        <f t="shared" si="1"/>
        <v>4</v>
      </c>
    </row>
    <row r="259" ht="14.25" customHeight="1">
      <c r="A259" s="4" t="s">
        <v>832</v>
      </c>
      <c r="B259" s="4" t="s">
        <v>833</v>
      </c>
      <c r="C259" s="4">
        <v>32.0</v>
      </c>
      <c r="D259" s="4" t="s">
        <v>31</v>
      </c>
      <c r="E259" s="4" t="s">
        <v>834</v>
      </c>
      <c r="F259" s="4" t="s">
        <v>340</v>
      </c>
      <c r="G259" s="4" t="s">
        <v>13</v>
      </c>
      <c r="H259" s="4" t="s">
        <v>19</v>
      </c>
      <c r="I259" s="4">
        <f t="shared" si="1"/>
        <v>2</v>
      </c>
    </row>
    <row r="260" ht="14.25" customHeight="1">
      <c r="A260" s="4" t="s">
        <v>835</v>
      </c>
      <c r="B260" s="4" t="s">
        <v>836</v>
      </c>
      <c r="C260" s="4">
        <v>34.0</v>
      </c>
      <c r="D260" s="4" t="s">
        <v>31</v>
      </c>
      <c r="E260" s="4" t="s">
        <v>837</v>
      </c>
      <c r="F260" s="4" t="s">
        <v>180</v>
      </c>
      <c r="G260" s="4" t="s">
        <v>13</v>
      </c>
      <c r="H260" s="4" t="s">
        <v>50</v>
      </c>
      <c r="I260" s="4">
        <f t="shared" si="1"/>
        <v>4</v>
      </c>
    </row>
    <row r="261" ht="14.25" customHeight="1">
      <c r="A261" s="4" t="s">
        <v>838</v>
      </c>
      <c r="B261" s="4" t="s">
        <v>839</v>
      </c>
      <c r="C261" s="4">
        <v>21.0</v>
      </c>
      <c r="D261" s="4" t="s">
        <v>31</v>
      </c>
      <c r="E261" s="4" t="s">
        <v>840</v>
      </c>
      <c r="F261" s="4" t="s">
        <v>45</v>
      </c>
      <c r="G261" s="4" t="s">
        <v>13</v>
      </c>
      <c r="H261" s="4" t="s">
        <v>24</v>
      </c>
      <c r="I261" s="4">
        <f t="shared" si="1"/>
        <v>3</v>
      </c>
    </row>
    <row r="262" ht="14.25" customHeight="1">
      <c r="A262" s="4" t="s">
        <v>841</v>
      </c>
      <c r="B262" s="4" t="s">
        <v>842</v>
      </c>
      <c r="C262" s="4">
        <v>57.0</v>
      </c>
      <c r="D262" s="4" t="s">
        <v>31</v>
      </c>
      <c r="E262" s="4" t="s">
        <v>843</v>
      </c>
      <c r="F262" s="4" t="s">
        <v>307</v>
      </c>
      <c r="G262" s="4" t="s">
        <v>13</v>
      </c>
      <c r="H262" s="4" t="s">
        <v>14</v>
      </c>
      <c r="I262" s="4">
        <f t="shared" si="1"/>
        <v>1</v>
      </c>
    </row>
    <row r="263" ht="14.25" customHeight="1">
      <c r="A263" s="4" t="s">
        <v>844</v>
      </c>
      <c r="B263" s="4" t="s">
        <v>845</v>
      </c>
      <c r="C263" s="4">
        <v>42.0</v>
      </c>
      <c r="D263" s="4" t="s">
        <v>31</v>
      </c>
      <c r="E263" s="4" t="s">
        <v>846</v>
      </c>
      <c r="F263" s="4" t="s">
        <v>737</v>
      </c>
      <c r="G263" s="4" t="s">
        <v>13</v>
      </c>
      <c r="H263" s="4" t="s">
        <v>50</v>
      </c>
      <c r="I263" s="4">
        <f t="shared" si="1"/>
        <v>4</v>
      </c>
    </row>
    <row r="264" ht="14.25" customHeight="1">
      <c r="A264" s="4" t="s">
        <v>847</v>
      </c>
      <c r="B264" s="4" t="s">
        <v>848</v>
      </c>
      <c r="C264" s="4">
        <v>24.0</v>
      </c>
      <c r="D264" s="4" t="s">
        <v>10</v>
      </c>
      <c r="E264" s="4" t="s">
        <v>849</v>
      </c>
      <c r="F264" s="4" t="s">
        <v>375</v>
      </c>
      <c r="G264" s="4" t="s">
        <v>13</v>
      </c>
      <c r="H264" s="4" t="s">
        <v>14</v>
      </c>
      <c r="I264" s="4">
        <f t="shared" si="1"/>
        <v>1</v>
      </c>
    </row>
    <row r="265" ht="14.25" customHeight="1">
      <c r="A265" s="4" t="s">
        <v>850</v>
      </c>
      <c r="B265" s="4" t="s">
        <v>851</v>
      </c>
      <c r="C265" s="4">
        <v>32.0</v>
      </c>
      <c r="D265" s="4" t="s">
        <v>10</v>
      </c>
      <c r="E265" s="4" t="s">
        <v>852</v>
      </c>
      <c r="F265" s="4" t="s">
        <v>112</v>
      </c>
      <c r="G265" s="4" t="s">
        <v>13</v>
      </c>
      <c r="H265" s="4" t="s">
        <v>50</v>
      </c>
      <c r="I265" s="4">
        <f t="shared" si="1"/>
        <v>4</v>
      </c>
    </row>
    <row r="266" ht="14.25" customHeight="1">
      <c r="A266" s="4" t="s">
        <v>853</v>
      </c>
      <c r="B266" s="4" t="s">
        <v>854</v>
      </c>
      <c r="C266" s="4">
        <v>63.0</v>
      </c>
      <c r="D266" s="4" t="s">
        <v>10</v>
      </c>
      <c r="E266" s="4" t="s">
        <v>855</v>
      </c>
      <c r="F266" s="4" t="s">
        <v>150</v>
      </c>
      <c r="G266" s="4" t="s">
        <v>13</v>
      </c>
      <c r="H266" s="4" t="s">
        <v>14</v>
      </c>
      <c r="I266" s="4">
        <f t="shared" si="1"/>
        <v>1</v>
      </c>
    </row>
    <row r="267" ht="14.25" customHeight="1">
      <c r="A267" s="4" t="s">
        <v>856</v>
      </c>
      <c r="B267" s="4" t="s">
        <v>857</v>
      </c>
      <c r="C267" s="4">
        <v>27.0</v>
      </c>
      <c r="D267" s="4" t="s">
        <v>10</v>
      </c>
      <c r="E267" s="4" t="s">
        <v>858</v>
      </c>
      <c r="F267" s="4" t="s">
        <v>28</v>
      </c>
      <c r="G267" s="4" t="s">
        <v>13</v>
      </c>
      <c r="H267" s="4" t="s">
        <v>50</v>
      </c>
      <c r="I267" s="4">
        <f t="shared" si="1"/>
        <v>4</v>
      </c>
    </row>
    <row r="268" ht="14.25" customHeight="1">
      <c r="A268" s="4" t="s">
        <v>859</v>
      </c>
      <c r="B268" s="4" t="s">
        <v>860</v>
      </c>
      <c r="C268" s="4">
        <v>60.0</v>
      </c>
      <c r="D268" s="4" t="s">
        <v>10</v>
      </c>
      <c r="E268" s="4" t="s">
        <v>861</v>
      </c>
      <c r="F268" s="4" t="s">
        <v>83</v>
      </c>
      <c r="G268" s="4" t="s">
        <v>13</v>
      </c>
      <c r="H268" s="4" t="s">
        <v>50</v>
      </c>
      <c r="I268" s="4">
        <f t="shared" si="1"/>
        <v>4</v>
      </c>
    </row>
    <row r="269" ht="14.25" customHeight="1">
      <c r="A269" s="4" t="s">
        <v>862</v>
      </c>
      <c r="B269" s="4" t="s">
        <v>863</v>
      </c>
      <c r="C269" s="4">
        <v>50.0</v>
      </c>
      <c r="D269" s="4" t="s">
        <v>31</v>
      </c>
      <c r="E269" s="4" t="s">
        <v>864</v>
      </c>
      <c r="F269" s="4" t="s">
        <v>344</v>
      </c>
      <c r="G269" s="4" t="s">
        <v>13</v>
      </c>
      <c r="H269" s="4" t="s">
        <v>19</v>
      </c>
      <c r="I269" s="4">
        <f t="shared" si="1"/>
        <v>2</v>
      </c>
    </row>
    <row r="270" ht="14.25" customHeight="1">
      <c r="A270" s="4" t="s">
        <v>865</v>
      </c>
      <c r="B270" s="4" t="s">
        <v>866</v>
      </c>
      <c r="C270" s="4">
        <v>25.0</v>
      </c>
      <c r="D270" s="4" t="s">
        <v>31</v>
      </c>
      <c r="E270" s="4" t="s">
        <v>867</v>
      </c>
      <c r="F270" s="4" t="s">
        <v>868</v>
      </c>
      <c r="G270" s="4" t="s">
        <v>13</v>
      </c>
      <c r="H270" s="4" t="s">
        <v>24</v>
      </c>
      <c r="I270" s="4">
        <f t="shared" si="1"/>
        <v>3</v>
      </c>
    </row>
    <row r="271" ht="14.25" customHeight="1">
      <c r="A271" s="4" t="s">
        <v>869</v>
      </c>
      <c r="B271" s="4" t="s">
        <v>870</v>
      </c>
      <c r="C271" s="4">
        <v>38.0</v>
      </c>
      <c r="D271" s="4" t="s">
        <v>31</v>
      </c>
      <c r="E271" s="4" t="s">
        <v>871</v>
      </c>
      <c r="F271" s="4" t="s">
        <v>253</v>
      </c>
      <c r="G271" s="4" t="s">
        <v>13</v>
      </c>
      <c r="H271" s="4" t="s">
        <v>50</v>
      </c>
      <c r="I271" s="4">
        <f t="shared" si="1"/>
        <v>4</v>
      </c>
    </row>
    <row r="272" ht="14.25" customHeight="1">
      <c r="A272" s="4" t="s">
        <v>872</v>
      </c>
      <c r="B272" s="4" t="s">
        <v>873</v>
      </c>
      <c r="C272" s="4">
        <v>32.0</v>
      </c>
      <c r="D272" s="4" t="s">
        <v>10</v>
      </c>
      <c r="E272" s="4" t="s">
        <v>874</v>
      </c>
      <c r="F272" s="4" t="s">
        <v>608</v>
      </c>
      <c r="G272" s="4" t="s">
        <v>13</v>
      </c>
      <c r="H272" s="4" t="s">
        <v>19</v>
      </c>
      <c r="I272" s="4">
        <f t="shared" si="1"/>
        <v>2</v>
      </c>
    </row>
    <row r="273" ht="14.25" customHeight="1">
      <c r="A273" s="4" t="s">
        <v>875</v>
      </c>
      <c r="B273" s="4" t="s">
        <v>876</v>
      </c>
      <c r="C273" s="4">
        <v>18.0</v>
      </c>
      <c r="D273" s="4" t="s">
        <v>31</v>
      </c>
      <c r="E273" s="4" t="s">
        <v>804</v>
      </c>
      <c r="F273" s="4" t="s">
        <v>83</v>
      </c>
      <c r="G273" s="4" t="s">
        <v>13</v>
      </c>
      <c r="H273" s="4" t="s">
        <v>19</v>
      </c>
      <c r="I273" s="4">
        <f t="shared" si="1"/>
        <v>2</v>
      </c>
    </row>
    <row r="274" ht="14.25" customHeight="1">
      <c r="A274" s="4" t="s">
        <v>877</v>
      </c>
      <c r="B274" s="4" t="s">
        <v>878</v>
      </c>
      <c r="C274" s="4">
        <v>53.0</v>
      </c>
      <c r="D274" s="4" t="s">
        <v>10</v>
      </c>
      <c r="E274" s="4" t="s">
        <v>879</v>
      </c>
      <c r="F274" s="4" t="s">
        <v>217</v>
      </c>
      <c r="G274" s="4" t="s">
        <v>13</v>
      </c>
      <c r="H274" s="4" t="s">
        <v>19</v>
      </c>
      <c r="I274" s="4">
        <f t="shared" si="1"/>
        <v>2</v>
      </c>
    </row>
    <row r="275" ht="14.25" customHeight="1">
      <c r="A275" s="4" t="s">
        <v>880</v>
      </c>
      <c r="B275" s="4" t="s">
        <v>881</v>
      </c>
      <c r="C275" s="4">
        <v>45.0</v>
      </c>
      <c r="D275" s="4" t="s">
        <v>10</v>
      </c>
      <c r="E275" s="4" t="s">
        <v>882</v>
      </c>
      <c r="F275" s="4" t="s">
        <v>49</v>
      </c>
      <c r="G275" s="4" t="s">
        <v>13</v>
      </c>
      <c r="H275" s="4" t="s">
        <v>50</v>
      </c>
      <c r="I275" s="4">
        <f t="shared" si="1"/>
        <v>4</v>
      </c>
    </row>
    <row r="276" ht="14.25" customHeight="1">
      <c r="A276" s="4" t="s">
        <v>883</v>
      </c>
      <c r="B276" s="4" t="s">
        <v>884</v>
      </c>
      <c r="C276" s="4">
        <v>31.0</v>
      </c>
      <c r="D276" s="4" t="s">
        <v>10</v>
      </c>
      <c r="E276" s="4" t="s">
        <v>885</v>
      </c>
      <c r="F276" s="4" t="s">
        <v>344</v>
      </c>
      <c r="G276" s="4" t="s">
        <v>13</v>
      </c>
      <c r="H276" s="4" t="s">
        <v>24</v>
      </c>
      <c r="I276" s="4">
        <f t="shared" si="1"/>
        <v>3</v>
      </c>
    </row>
    <row r="277" ht="14.25" customHeight="1">
      <c r="A277" s="4" t="s">
        <v>886</v>
      </c>
      <c r="B277" s="4" t="s">
        <v>887</v>
      </c>
      <c r="C277" s="4">
        <v>64.0</v>
      </c>
      <c r="D277" s="4" t="s">
        <v>31</v>
      </c>
      <c r="E277" s="4" t="s">
        <v>888</v>
      </c>
      <c r="F277" s="4" t="s">
        <v>87</v>
      </c>
      <c r="G277" s="4" t="s">
        <v>13</v>
      </c>
      <c r="H277" s="4" t="s">
        <v>14</v>
      </c>
      <c r="I277" s="4">
        <f t="shared" si="1"/>
        <v>1</v>
      </c>
    </row>
    <row r="278" ht="14.25" customHeight="1">
      <c r="A278" s="4" t="s">
        <v>889</v>
      </c>
      <c r="B278" s="4" t="s">
        <v>890</v>
      </c>
      <c r="C278" s="4">
        <v>48.0</v>
      </c>
      <c r="D278" s="4" t="s">
        <v>10</v>
      </c>
      <c r="E278" s="4" t="s">
        <v>891</v>
      </c>
      <c r="F278" s="4" t="s">
        <v>49</v>
      </c>
      <c r="G278" s="4" t="s">
        <v>13</v>
      </c>
      <c r="H278" s="4" t="s">
        <v>24</v>
      </c>
      <c r="I278" s="4">
        <f t="shared" si="1"/>
        <v>3</v>
      </c>
    </row>
    <row r="279" ht="14.25" customHeight="1">
      <c r="A279" s="4" t="s">
        <v>892</v>
      </c>
      <c r="B279" s="4" t="s">
        <v>893</v>
      </c>
      <c r="C279" s="4">
        <v>23.0</v>
      </c>
      <c r="D279" s="4" t="s">
        <v>31</v>
      </c>
      <c r="E279" s="4" t="s">
        <v>894</v>
      </c>
      <c r="F279" s="4" t="s">
        <v>329</v>
      </c>
      <c r="G279" s="4" t="s">
        <v>13</v>
      </c>
      <c r="H279" s="4" t="s">
        <v>19</v>
      </c>
      <c r="I279" s="4">
        <f t="shared" si="1"/>
        <v>2</v>
      </c>
    </row>
    <row r="280" ht="14.25" customHeight="1">
      <c r="A280" s="4" t="s">
        <v>895</v>
      </c>
      <c r="B280" s="4" t="s">
        <v>896</v>
      </c>
      <c r="C280" s="4">
        <v>38.0</v>
      </c>
      <c r="D280" s="4" t="s">
        <v>31</v>
      </c>
      <c r="E280" s="4" t="s">
        <v>897</v>
      </c>
      <c r="F280" s="4" t="s">
        <v>18</v>
      </c>
      <c r="G280" s="4" t="s">
        <v>13</v>
      </c>
      <c r="H280" s="4" t="s">
        <v>50</v>
      </c>
      <c r="I280" s="4">
        <f t="shared" si="1"/>
        <v>4</v>
      </c>
    </row>
    <row r="281" ht="14.25" customHeight="1">
      <c r="A281" s="4" t="s">
        <v>898</v>
      </c>
      <c r="B281" s="4" t="s">
        <v>899</v>
      </c>
      <c r="C281" s="4">
        <v>22.0</v>
      </c>
      <c r="D281" s="4" t="s">
        <v>31</v>
      </c>
      <c r="E281" s="4" t="s">
        <v>900</v>
      </c>
      <c r="F281" s="4" t="s">
        <v>608</v>
      </c>
      <c r="G281" s="4" t="s">
        <v>13</v>
      </c>
      <c r="H281" s="4" t="s">
        <v>24</v>
      </c>
      <c r="I281" s="4">
        <f t="shared" si="1"/>
        <v>3</v>
      </c>
    </row>
    <row r="282" ht="14.25" customHeight="1">
      <c r="A282" s="4" t="s">
        <v>901</v>
      </c>
      <c r="B282" s="4" t="s">
        <v>902</v>
      </c>
      <c r="C282" s="4">
        <v>38.0</v>
      </c>
      <c r="D282" s="4" t="s">
        <v>31</v>
      </c>
      <c r="E282" s="4" t="s">
        <v>903</v>
      </c>
      <c r="F282" s="4" t="s">
        <v>200</v>
      </c>
      <c r="G282" s="4" t="s">
        <v>13</v>
      </c>
      <c r="H282" s="4" t="s">
        <v>24</v>
      </c>
      <c r="I282" s="4">
        <f t="shared" si="1"/>
        <v>3</v>
      </c>
    </row>
    <row r="283" ht="14.25" customHeight="1">
      <c r="A283" s="4" t="s">
        <v>904</v>
      </c>
      <c r="B283" s="4" t="s">
        <v>905</v>
      </c>
      <c r="C283" s="4">
        <v>22.0</v>
      </c>
      <c r="D283" s="4" t="s">
        <v>10</v>
      </c>
      <c r="E283" s="4" t="s">
        <v>906</v>
      </c>
      <c r="F283" s="4" t="s">
        <v>290</v>
      </c>
      <c r="G283" s="4" t="s">
        <v>13</v>
      </c>
      <c r="H283" s="4" t="s">
        <v>14</v>
      </c>
      <c r="I283" s="4">
        <f t="shared" si="1"/>
        <v>1</v>
      </c>
    </row>
    <row r="284" ht="14.25" customHeight="1">
      <c r="A284" s="4" t="s">
        <v>907</v>
      </c>
      <c r="B284" s="4" t="s">
        <v>908</v>
      </c>
      <c r="C284" s="4">
        <v>42.0</v>
      </c>
      <c r="D284" s="4" t="s">
        <v>10</v>
      </c>
      <c r="E284" s="4" t="s">
        <v>909</v>
      </c>
      <c r="F284" s="4" t="s">
        <v>233</v>
      </c>
      <c r="G284" s="4" t="s">
        <v>13</v>
      </c>
      <c r="H284" s="4" t="s">
        <v>14</v>
      </c>
      <c r="I284" s="4">
        <f t="shared" si="1"/>
        <v>1</v>
      </c>
    </row>
    <row r="285" ht="14.25" customHeight="1">
      <c r="A285" s="4" t="s">
        <v>910</v>
      </c>
      <c r="B285" s="4" t="s">
        <v>911</v>
      </c>
      <c r="C285" s="4">
        <v>21.0</v>
      </c>
      <c r="D285" s="4" t="s">
        <v>10</v>
      </c>
      <c r="E285" s="4" t="s">
        <v>912</v>
      </c>
      <c r="F285" s="4" t="s">
        <v>45</v>
      </c>
      <c r="G285" s="4" t="s">
        <v>13</v>
      </c>
      <c r="H285" s="4" t="s">
        <v>19</v>
      </c>
      <c r="I285" s="4">
        <f t="shared" si="1"/>
        <v>2</v>
      </c>
    </row>
    <row r="286" ht="14.25" customHeight="1">
      <c r="A286" s="4" t="s">
        <v>913</v>
      </c>
      <c r="B286" s="4" t="s">
        <v>914</v>
      </c>
      <c r="C286" s="4">
        <v>48.0</v>
      </c>
      <c r="D286" s="4" t="s">
        <v>31</v>
      </c>
      <c r="E286" s="4" t="s">
        <v>915</v>
      </c>
      <c r="F286" s="4" t="s">
        <v>116</v>
      </c>
      <c r="G286" s="4" t="s">
        <v>13</v>
      </c>
      <c r="H286" s="4" t="s">
        <v>19</v>
      </c>
      <c r="I286" s="4">
        <f t="shared" si="1"/>
        <v>2</v>
      </c>
    </row>
    <row r="287" ht="14.25" customHeight="1">
      <c r="A287" s="4" t="s">
        <v>916</v>
      </c>
      <c r="B287" s="4" t="s">
        <v>917</v>
      </c>
      <c r="C287" s="4">
        <v>59.0</v>
      </c>
      <c r="D287" s="4" t="s">
        <v>31</v>
      </c>
      <c r="E287" s="4" t="s">
        <v>918</v>
      </c>
      <c r="F287" s="4" t="s">
        <v>184</v>
      </c>
      <c r="G287" s="4" t="s">
        <v>13</v>
      </c>
      <c r="H287" s="4" t="s">
        <v>14</v>
      </c>
      <c r="I287" s="4">
        <f t="shared" si="1"/>
        <v>1</v>
      </c>
    </row>
    <row r="288" ht="14.25" customHeight="1">
      <c r="A288" s="4" t="s">
        <v>919</v>
      </c>
      <c r="B288" s="4" t="s">
        <v>920</v>
      </c>
      <c r="C288" s="4">
        <v>46.0</v>
      </c>
      <c r="D288" s="4" t="s">
        <v>10</v>
      </c>
      <c r="E288" s="4" t="s">
        <v>921</v>
      </c>
      <c r="F288" s="4" t="s">
        <v>104</v>
      </c>
      <c r="G288" s="4" t="s">
        <v>13</v>
      </c>
      <c r="H288" s="4" t="s">
        <v>24</v>
      </c>
      <c r="I288" s="4">
        <f t="shared" si="1"/>
        <v>3</v>
      </c>
    </row>
    <row r="289" ht="14.25" customHeight="1">
      <c r="A289" s="4" t="s">
        <v>922</v>
      </c>
      <c r="B289" s="4" t="s">
        <v>923</v>
      </c>
      <c r="C289" s="4">
        <v>54.0</v>
      </c>
      <c r="D289" s="4" t="s">
        <v>10</v>
      </c>
      <c r="E289" s="4" t="s">
        <v>924</v>
      </c>
      <c r="F289" s="4" t="s">
        <v>868</v>
      </c>
      <c r="G289" s="4" t="s">
        <v>13</v>
      </c>
      <c r="H289" s="4" t="s">
        <v>50</v>
      </c>
      <c r="I289" s="4">
        <f t="shared" si="1"/>
        <v>4</v>
      </c>
    </row>
    <row r="290" ht="14.25" customHeight="1">
      <c r="A290" s="4" t="s">
        <v>925</v>
      </c>
      <c r="B290" s="4" t="s">
        <v>926</v>
      </c>
      <c r="C290" s="4">
        <v>54.0</v>
      </c>
      <c r="D290" s="4" t="s">
        <v>31</v>
      </c>
      <c r="E290" s="4" t="s">
        <v>927</v>
      </c>
      <c r="F290" s="4" t="s">
        <v>184</v>
      </c>
      <c r="G290" s="4" t="s">
        <v>13</v>
      </c>
      <c r="H290" s="4" t="s">
        <v>24</v>
      </c>
      <c r="I290" s="4">
        <f t="shared" si="1"/>
        <v>3</v>
      </c>
    </row>
    <row r="291" ht="14.25" customHeight="1">
      <c r="A291" s="4" t="s">
        <v>928</v>
      </c>
      <c r="B291" s="4" t="s">
        <v>929</v>
      </c>
      <c r="C291" s="4">
        <v>46.0</v>
      </c>
      <c r="D291" s="4" t="s">
        <v>10</v>
      </c>
      <c r="E291" s="4" t="s">
        <v>930</v>
      </c>
      <c r="F291" s="4" t="s">
        <v>737</v>
      </c>
      <c r="G291" s="4" t="s">
        <v>13</v>
      </c>
      <c r="H291" s="4" t="s">
        <v>50</v>
      </c>
      <c r="I291" s="4">
        <f t="shared" si="1"/>
        <v>4</v>
      </c>
    </row>
    <row r="292" ht="14.25" customHeight="1">
      <c r="A292" s="4" t="s">
        <v>931</v>
      </c>
      <c r="B292" s="4" t="s">
        <v>932</v>
      </c>
      <c r="C292" s="4">
        <v>22.0</v>
      </c>
      <c r="D292" s="4" t="s">
        <v>31</v>
      </c>
      <c r="E292" s="4" t="s">
        <v>933</v>
      </c>
      <c r="F292" s="4" t="s">
        <v>23</v>
      </c>
      <c r="G292" s="4" t="s">
        <v>13</v>
      </c>
      <c r="H292" s="4" t="s">
        <v>50</v>
      </c>
      <c r="I292" s="4">
        <f t="shared" si="1"/>
        <v>4</v>
      </c>
    </row>
    <row r="293" ht="14.25" customHeight="1">
      <c r="A293" s="4" t="s">
        <v>934</v>
      </c>
      <c r="B293" s="4" t="s">
        <v>935</v>
      </c>
      <c r="C293" s="4">
        <v>22.0</v>
      </c>
      <c r="D293" s="4" t="s">
        <v>10</v>
      </c>
      <c r="E293" s="4" t="s">
        <v>936</v>
      </c>
      <c r="F293" s="4" t="s">
        <v>18</v>
      </c>
      <c r="G293" s="4" t="s">
        <v>13</v>
      </c>
      <c r="H293" s="4" t="s">
        <v>24</v>
      </c>
      <c r="I293" s="4">
        <f t="shared" si="1"/>
        <v>3</v>
      </c>
    </row>
    <row r="294" ht="14.25" customHeight="1">
      <c r="A294" s="4" t="s">
        <v>937</v>
      </c>
      <c r="B294" s="4" t="s">
        <v>938</v>
      </c>
      <c r="C294" s="4">
        <v>58.0</v>
      </c>
      <c r="D294" s="4" t="s">
        <v>31</v>
      </c>
      <c r="E294" s="4" t="s">
        <v>939</v>
      </c>
      <c r="F294" s="4" t="s">
        <v>184</v>
      </c>
      <c r="G294" s="4" t="s">
        <v>13</v>
      </c>
      <c r="H294" s="4" t="s">
        <v>24</v>
      </c>
      <c r="I294" s="4">
        <f t="shared" si="1"/>
        <v>3</v>
      </c>
    </row>
    <row r="295" ht="14.25" customHeight="1">
      <c r="A295" s="4" t="s">
        <v>940</v>
      </c>
      <c r="B295" s="4" t="s">
        <v>941</v>
      </c>
      <c r="C295" s="4">
        <v>45.0</v>
      </c>
      <c r="D295" s="4" t="s">
        <v>31</v>
      </c>
      <c r="E295" s="4" t="s">
        <v>942</v>
      </c>
      <c r="F295" s="4" t="s">
        <v>45</v>
      </c>
      <c r="G295" s="4" t="s">
        <v>13</v>
      </c>
      <c r="H295" s="4" t="s">
        <v>19</v>
      </c>
      <c r="I295" s="4">
        <f t="shared" si="1"/>
        <v>2</v>
      </c>
    </row>
    <row r="296" ht="14.25" customHeight="1">
      <c r="A296" s="4" t="s">
        <v>943</v>
      </c>
      <c r="B296" s="4" t="s">
        <v>944</v>
      </c>
      <c r="C296" s="4">
        <v>52.0</v>
      </c>
      <c r="D296" s="4" t="s">
        <v>10</v>
      </c>
      <c r="E296" s="4" t="s">
        <v>945</v>
      </c>
      <c r="F296" s="4" t="s">
        <v>303</v>
      </c>
      <c r="G296" s="4" t="s">
        <v>13</v>
      </c>
      <c r="H296" s="4" t="s">
        <v>50</v>
      </c>
      <c r="I296" s="4">
        <f t="shared" si="1"/>
        <v>4</v>
      </c>
    </row>
    <row r="297" ht="14.25" customHeight="1">
      <c r="A297" s="4" t="s">
        <v>946</v>
      </c>
      <c r="B297" s="4" t="s">
        <v>947</v>
      </c>
      <c r="C297" s="4">
        <v>40.0</v>
      </c>
      <c r="D297" s="4" t="s">
        <v>10</v>
      </c>
      <c r="E297" s="4" t="s">
        <v>948</v>
      </c>
      <c r="F297" s="4" t="s">
        <v>130</v>
      </c>
      <c r="G297" s="4" t="s">
        <v>13</v>
      </c>
      <c r="H297" s="4" t="s">
        <v>19</v>
      </c>
      <c r="I297" s="4">
        <f t="shared" si="1"/>
        <v>2</v>
      </c>
    </row>
    <row r="298" ht="14.25" customHeight="1">
      <c r="A298" s="4" t="s">
        <v>949</v>
      </c>
      <c r="B298" s="4" t="s">
        <v>950</v>
      </c>
      <c r="C298" s="4">
        <v>30.0</v>
      </c>
      <c r="D298" s="4" t="s">
        <v>31</v>
      </c>
      <c r="E298" s="4" t="s">
        <v>951</v>
      </c>
      <c r="F298" s="4" t="s">
        <v>217</v>
      </c>
      <c r="G298" s="4" t="s">
        <v>13</v>
      </c>
      <c r="H298" s="4" t="s">
        <v>50</v>
      </c>
      <c r="I298" s="4">
        <f t="shared" si="1"/>
        <v>4</v>
      </c>
    </row>
    <row r="299" ht="14.25" customHeight="1">
      <c r="A299" s="4" t="s">
        <v>952</v>
      </c>
      <c r="B299" s="4" t="s">
        <v>953</v>
      </c>
      <c r="C299" s="4">
        <v>56.0</v>
      </c>
      <c r="D299" s="4" t="s">
        <v>10</v>
      </c>
      <c r="E299" s="4" t="s">
        <v>954</v>
      </c>
      <c r="F299" s="4" t="s">
        <v>344</v>
      </c>
      <c r="G299" s="4" t="s">
        <v>13</v>
      </c>
      <c r="H299" s="4" t="s">
        <v>14</v>
      </c>
      <c r="I299" s="4">
        <f t="shared" si="1"/>
        <v>1</v>
      </c>
    </row>
    <row r="300" ht="14.25" customHeight="1">
      <c r="A300" s="4" t="s">
        <v>955</v>
      </c>
      <c r="B300" s="4" t="s">
        <v>956</v>
      </c>
      <c r="C300" s="4">
        <v>29.0</v>
      </c>
      <c r="D300" s="4" t="s">
        <v>31</v>
      </c>
      <c r="E300" s="4" t="s">
        <v>592</v>
      </c>
      <c r="F300" s="4" t="s">
        <v>83</v>
      </c>
      <c r="G300" s="4" t="s">
        <v>13</v>
      </c>
      <c r="H300" s="4" t="s">
        <v>14</v>
      </c>
      <c r="I300" s="4">
        <f t="shared" si="1"/>
        <v>1</v>
      </c>
    </row>
    <row r="301" ht="14.25" customHeight="1">
      <c r="A301" s="4" t="s">
        <v>957</v>
      </c>
      <c r="B301" s="4" t="s">
        <v>958</v>
      </c>
      <c r="C301" s="4">
        <v>19.0</v>
      </c>
      <c r="D301" s="4" t="s">
        <v>10</v>
      </c>
      <c r="E301" s="4" t="s">
        <v>959</v>
      </c>
      <c r="F301" s="4" t="s">
        <v>79</v>
      </c>
      <c r="G301" s="4" t="s">
        <v>13</v>
      </c>
      <c r="H301" s="4" t="s">
        <v>19</v>
      </c>
      <c r="I301" s="4">
        <f t="shared" si="1"/>
        <v>2</v>
      </c>
    </row>
    <row r="302" ht="14.25" customHeight="1">
      <c r="A302" s="4" t="s">
        <v>960</v>
      </c>
      <c r="B302" s="4" t="s">
        <v>961</v>
      </c>
      <c r="C302" s="4">
        <v>28.0</v>
      </c>
      <c r="D302" s="4" t="s">
        <v>10</v>
      </c>
      <c r="E302" s="4" t="s">
        <v>313</v>
      </c>
      <c r="F302" s="4" t="s">
        <v>60</v>
      </c>
      <c r="G302" s="4" t="s">
        <v>13</v>
      </c>
      <c r="H302" s="4" t="s">
        <v>19</v>
      </c>
      <c r="I302" s="4">
        <f t="shared" si="1"/>
        <v>2</v>
      </c>
    </row>
    <row r="303" ht="14.25" customHeight="1">
      <c r="A303" s="4" t="s">
        <v>962</v>
      </c>
      <c r="B303" s="4" t="s">
        <v>963</v>
      </c>
      <c r="C303" s="4">
        <v>47.0</v>
      </c>
      <c r="D303" s="4" t="s">
        <v>10</v>
      </c>
      <c r="E303" s="4" t="s">
        <v>964</v>
      </c>
      <c r="F303" s="4" t="s">
        <v>130</v>
      </c>
      <c r="G303" s="4" t="s">
        <v>13</v>
      </c>
      <c r="H303" s="4" t="s">
        <v>50</v>
      </c>
      <c r="I303" s="4">
        <f t="shared" si="1"/>
        <v>4</v>
      </c>
    </row>
    <row r="304" ht="14.25" customHeight="1">
      <c r="A304" s="4" t="s">
        <v>965</v>
      </c>
      <c r="B304" s="4" t="s">
        <v>966</v>
      </c>
      <c r="C304" s="4">
        <v>64.0</v>
      </c>
      <c r="D304" s="4" t="s">
        <v>31</v>
      </c>
      <c r="E304" s="4" t="s">
        <v>967</v>
      </c>
      <c r="F304" s="4" t="s">
        <v>451</v>
      </c>
      <c r="G304" s="4" t="s">
        <v>13</v>
      </c>
      <c r="H304" s="4" t="s">
        <v>14</v>
      </c>
      <c r="I304" s="4">
        <f t="shared" si="1"/>
        <v>1</v>
      </c>
    </row>
    <row r="305" ht="14.25" customHeight="1">
      <c r="A305" s="4" t="s">
        <v>968</v>
      </c>
      <c r="B305" s="4" t="s">
        <v>969</v>
      </c>
      <c r="C305" s="4">
        <v>48.0</v>
      </c>
      <c r="D305" s="4" t="s">
        <v>10</v>
      </c>
      <c r="E305" s="4" t="s">
        <v>970</v>
      </c>
      <c r="F305" s="4" t="s">
        <v>344</v>
      </c>
      <c r="G305" s="4" t="s">
        <v>13</v>
      </c>
      <c r="H305" s="4" t="s">
        <v>14</v>
      </c>
      <c r="I305" s="4">
        <f t="shared" si="1"/>
        <v>1</v>
      </c>
    </row>
    <row r="306" ht="14.25" customHeight="1">
      <c r="A306" s="4" t="s">
        <v>971</v>
      </c>
      <c r="B306" s="4" t="s">
        <v>972</v>
      </c>
      <c r="C306" s="4">
        <v>29.0</v>
      </c>
      <c r="D306" s="4" t="s">
        <v>31</v>
      </c>
      <c r="E306" s="4" t="s">
        <v>973</v>
      </c>
      <c r="F306" s="4" t="s">
        <v>28</v>
      </c>
      <c r="G306" s="4" t="s">
        <v>13</v>
      </c>
      <c r="H306" s="4" t="s">
        <v>50</v>
      </c>
      <c r="I306" s="4">
        <f t="shared" si="1"/>
        <v>4</v>
      </c>
    </row>
    <row r="307" ht="14.25" customHeight="1">
      <c r="A307" s="4" t="s">
        <v>974</v>
      </c>
      <c r="B307" s="4" t="s">
        <v>975</v>
      </c>
      <c r="C307" s="4">
        <v>50.0</v>
      </c>
      <c r="D307" s="4" t="s">
        <v>31</v>
      </c>
      <c r="E307" s="4" t="s">
        <v>976</v>
      </c>
      <c r="F307" s="4" t="s">
        <v>303</v>
      </c>
      <c r="G307" s="4" t="s">
        <v>13</v>
      </c>
      <c r="H307" s="4" t="s">
        <v>24</v>
      </c>
      <c r="I307" s="4">
        <f t="shared" si="1"/>
        <v>3</v>
      </c>
    </row>
    <row r="308" ht="14.25" customHeight="1">
      <c r="A308" s="4" t="s">
        <v>977</v>
      </c>
      <c r="B308" s="4" t="s">
        <v>978</v>
      </c>
      <c r="C308" s="4">
        <v>36.0</v>
      </c>
      <c r="D308" s="4" t="s">
        <v>31</v>
      </c>
      <c r="E308" s="4" t="s">
        <v>979</v>
      </c>
      <c r="F308" s="4" t="s">
        <v>150</v>
      </c>
      <c r="G308" s="4" t="s">
        <v>13</v>
      </c>
      <c r="H308" s="4" t="s">
        <v>24</v>
      </c>
      <c r="I308" s="4">
        <f t="shared" si="1"/>
        <v>3</v>
      </c>
    </row>
    <row r="309" ht="14.25" customHeight="1">
      <c r="A309" s="4" t="s">
        <v>980</v>
      </c>
      <c r="B309" s="4" t="s">
        <v>981</v>
      </c>
      <c r="C309" s="4">
        <v>23.0</v>
      </c>
      <c r="D309" s="4" t="s">
        <v>10</v>
      </c>
      <c r="E309" s="4" t="s">
        <v>982</v>
      </c>
      <c r="F309" s="4" t="s">
        <v>108</v>
      </c>
      <c r="G309" s="4" t="s">
        <v>13</v>
      </c>
      <c r="H309" s="4" t="s">
        <v>14</v>
      </c>
      <c r="I309" s="4">
        <f t="shared" si="1"/>
        <v>1</v>
      </c>
    </row>
    <row r="310" ht="14.25" customHeight="1">
      <c r="A310" s="4" t="s">
        <v>983</v>
      </c>
      <c r="B310" s="4" t="s">
        <v>984</v>
      </c>
      <c r="C310" s="4">
        <v>41.0</v>
      </c>
      <c r="D310" s="4" t="s">
        <v>31</v>
      </c>
      <c r="E310" s="4" t="s">
        <v>985</v>
      </c>
      <c r="F310" s="4" t="s">
        <v>79</v>
      </c>
      <c r="G310" s="4" t="s">
        <v>13</v>
      </c>
      <c r="H310" s="4" t="s">
        <v>50</v>
      </c>
      <c r="I310" s="4">
        <f t="shared" si="1"/>
        <v>4</v>
      </c>
    </row>
    <row r="311" ht="14.25" customHeight="1">
      <c r="A311" s="4" t="s">
        <v>986</v>
      </c>
      <c r="B311" s="4" t="s">
        <v>987</v>
      </c>
      <c r="C311" s="4">
        <v>64.0</v>
      </c>
      <c r="D311" s="4" t="s">
        <v>31</v>
      </c>
      <c r="E311" s="4" t="s">
        <v>988</v>
      </c>
      <c r="F311" s="4" t="s">
        <v>12</v>
      </c>
      <c r="G311" s="4" t="s">
        <v>13</v>
      </c>
      <c r="H311" s="4" t="s">
        <v>14</v>
      </c>
      <c r="I311" s="4">
        <f t="shared" si="1"/>
        <v>1</v>
      </c>
    </row>
    <row r="312" ht="14.25" customHeight="1">
      <c r="A312" s="4" t="s">
        <v>989</v>
      </c>
      <c r="B312" s="4" t="s">
        <v>990</v>
      </c>
      <c r="C312" s="4">
        <v>44.0</v>
      </c>
      <c r="D312" s="4" t="s">
        <v>31</v>
      </c>
      <c r="E312" s="4" t="s">
        <v>991</v>
      </c>
      <c r="F312" s="4" t="s">
        <v>253</v>
      </c>
      <c r="G312" s="4" t="s">
        <v>13</v>
      </c>
      <c r="H312" s="4" t="s">
        <v>14</v>
      </c>
      <c r="I312" s="4">
        <f t="shared" si="1"/>
        <v>1</v>
      </c>
    </row>
    <row r="313" ht="14.25" customHeight="1">
      <c r="A313" s="4" t="s">
        <v>992</v>
      </c>
      <c r="B313" s="4" t="s">
        <v>993</v>
      </c>
      <c r="C313" s="4">
        <v>56.0</v>
      </c>
      <c r="D313" s="4" t="s">
        <v>10</v>
      </c>
      <c r="E313" s="4" t="s">
        <v>994</v>
      </c>
      <c r="F313" s="4" t="s">
        <v>41</v>
      </c>
      <c r="G313" s="4" t="s">
        <v>13</v>
      </c>
      <c r="H313" s="4" t="s">
        <v>19</v>
      </c>
      <c r="I313" s="4">
        <f t="shared" si="1"/>
        <v>2</v>
      </c>
    </row>
    <row r="314" ht="14.25" customHeight="1">
      <c r="A314" s="4" t="s">
        <v>995</v>
      </c>
      <c r="B314" s="4" t="s">
        <v>996</v>
      </c>
      <c r="C314" s="4">
        <v>60.0</v>
      </c>
      <c r="D314" s="4" t="s">
        <v>10</v>
      </c>
      <c r="E314" s="4" t="s">
        <v>997</v>
      </c>
      <c r="F314" s="4" t="s">
        <v>283</v>
      </c>
      <c r="G314" s="4" t="s">
        <v>13</v>
      </c>
      <c r="H314" s="4" t="s">
        <v>24</v>
      </c>
      <c r="I314" s="4">
        <f t="shared" si="1"/>
        <v>3</v>
      </c>
    </row>
    <row r="315" ht="14.25" customHeight="1">
      <c r="A315" s="4" t="s">
        <v>998</v>
      </c>
      <c r="B315" s="4" t="s">
        <v>999</v>
      </c>
      <c r="C315" s="4">
        <v>41.0</v>
      </c>
      <c r="D315" s="4" t="s">
        <v>10</v>
      </c>
      <c r="E315" s="4" t="s">
        <v>1000</v>
      </c>
      <c r="F315" s="4" t="s">
        <v>49</v>
      </c>
      <c r="G315" s="4" t="s">
        <v>13</v>
      </c>
      <c r="H315" s="4" t="s">
        <v>19</v>
      </c>
      <c r="I315" s="4">
        <f t="shared" si="1"/>
        <v>2</v>
      </c>
    </row>
    <row r="316" ht="14.25" customHeight="1">
      <c r="A316" s="4" t="s">
        <v>1001</v>
      </c>
      <c r="B316" s="4" t="s">
        <v>1002</v>
      </c>
      <c r="C316" s="4">
        <v>20.0</v>
      </c>
      <c r="D316" s="4" t="s">
        <v>31</v>
      </c>
      <c r="E316" s="4" t="s">
        <v>1003</v>
      </c>
      <c r="F316" s="4" t="s">
        <v>18</v>
      </c>
      <c r="G316" s="4" t="s">
        <v>13</v>
      </c>
      <c r="H316" s="4" t="s">
        <v>50</v>
      </c>
      <c r="I316" s="4">
        <f t="shared" si="1"/>
        <v>4</v>
      </c>
    </row>
    <row r="317" ht="14.25" customHeight="1">
      <c r="A317" s="4" t="s">
        <v>1004</v>
      </c>
      <c r="B317" s="4" t="s">
        <v>1005</v>
      </c>
      <c r="C317" s="4">
        <v>35.0</v>
      </c>
      <c r="D317" s="4" t="s">
        <v>31</v>
      </c>
      <c r="E317" s="4" t="s">
        <v>1006</v>
      </c>
      <c r="F317" s="4" t="s">
        <v>28</v>
      </c>
      <c r="G317" s="4" t="s">
        <v>13</v>
      </c>
      <c r="H317" s="4" t="s">
        <v>14</v>
      </c>
      <c r="I317" s="4">
        <f t="shared" si="1"/>
        <v>1</v>
      </c>
    </row>
    <row r="318" ht="14.25" customHeight="1">
      <c r="A318" s="4" t="s">
        <v>1007</v>
      </c>
      <c r="B318" s="4" t="s">
        <v>1008</v>
      </c>
      <c r="C318" s="4">
        <v>47.0</v>
      </c>
      <c r="D318" s="4" t="s">
        <v>10</v>
      </c>
      <c r="E318" s="4" t="s">
        <v>1009</v>
      </c>
      <c r="F318" s="4" t="s">
        <v>108</v>
      </c>
      <c r="G318" s="4" t="s">
        <v>13</v>
      </c>
      <c r="H318" s="4" t="s">
        <v>50</v>
      </c>
      <c r="I318" s="4">
        <f t="shared" si="1"/>
        <v>4</v>
      </c>
    </row>
    <row r="319" ht="14.25" customHeight="1">
      <c r="A319" s="4" t="s">
        <v>1010</v>
      </c>
      <c r="B319" s="4" t="s">
        <v>1011</v>
      </c>
      <c r="C319" s="4">
        <v>62.0</v>
      </c>
      <c r="D319" s="4" t="s">
        <v>31</v>
      </c>
      <c r="E319" s="4" t="s">
        <v>1012</v>
      </c>
      <c r="F319" s="4" t="s">
        <v>157</v>
      </c>
      <c r="G319" s="4" t="s">
        <v>13</v>
      </c>
      <c r="H319" s="4" t="s">
        <v>14</v>
      </c>
      <c r="I319" s="4">
        <f t="shared" si="1"/>
        <v>1</v>
      </c>
    </row>
    <row r="320" ht="14.25" customHeight="1">
      <c r="A320" s="4" t="s">
        <v>1013</v>
      </c>
      <c r="B320" s="4" t="s">
        <v>1014</v>
      </c>
      <c r="C320" s="4">
        <v>53.0</v>
      </c>
      <c r="D320" s="4" t="s">
        <v>10</v>
      </c>
      <c r="E320" s="4" t="s">
        <v>1015</v>
      </c>
      <c r="F320" s="4" t="s">
        <v>12</v>
      </c>
      <c r="G320" s="4" t="s">
        <v>13</v>
      </c>
      <c r="H320" s="4" t="s">
        <v>50</v>
      </c>
      <c r="I320" s="4">
        <f t="shared" si="1"/>
        <v>4</v>
      </c>
    </row>
    <row r="321" ht="14.25" customHeight="1">
      <c r="A321" s="4" t="s">
        <v>1016</v>
      </c>
      <c r="B321" s="4" t="s">
        <v>1017</v>
      </c>
      <c r="C321" s="4">
        <v>49.0</v>
      </c>
      <c r="D321" s="4" t="s">
        <v>31</v>
      </c>
      <c r="E321" s="4" t="s">
        <v>1018</v>
      </c>
      <c r="F321" s="4" t="s">
        <v>737</v>
      </c>
      <c r="G321" s="4" t="s">
        <v>13</v>
      </c>
      <c r="H321" s="4" t="s">
        <v>50</v>
      </c>
      <c r="I321" s="4">
        <f t="shared" si="1"/>
        <v>4</v>
      </c>
    </row>
    <row r="322" ht="14.25" customHeight="1">
      <c r="A322" s="4" t="s">
        <v>1019</v>
      </c>
      <c r="B322" s="4" t="s">
        <v>1020</v>
      </c>
      <c r="C322" s="4">
        <v>34.0</v>
      </c>
      <c r="D322" s="4" t="s">
        <v>31</v>
      </c>
      <c r="E322" s="4" t="s">
        <v>1021</v>
      </c>
      <c r="F322" s="4" t="s">
        <v>157</v>
      </c>
      <c r="G322" s="4" t="s">
        <v>13</v>
      </c>
      <c r="H322" s="4" t="s">
        <v>24</v>
      </c>
      <c r="I322" s="4">
        <f t="shared" si="1"/>
        <v>3</v>
      </c>
    </row>
    <row r="323" ht="14.25" customHeight="1">
      <c r="A323" s="4" t="s">
        <v>1022</v>
      </c>
      <c r="B323" s="4" t="s">
        <v>1023</v>
      </c>
      <c r="C323" s="4">
        <v>64.0</v>
      </c>
      <c r="D323" s="4" t="s">
        <v>10</v>
      </c>
      <c r="E323" s="4" t="s">
        <v>1024</v>
      </c>
      <c r="F323" s="4" t="s">
        <v>64</v>
      </c>
      <c r="G323" s="4" t="s">
        <v>13</v>
      </c>
      <c r="H323" s="4" t="s">
        <v>24</v>
      </c>
      <c r="I323" s="4">
        <f t="shared" si="1"/>
        <v>3</v>
      </c>
    </row>
    <row r="324" ht="14.25" customHeight="1">
      <c r="A324" s="4" t="s">
        <v>1025</v>
      </c>
      <c r="B324" s="4" t="s">
        <v>1026</v>
      </c>
      <c r="C324" s="4">
        <v>25.0</v>
      </c>
      <c r="D324" s="4" t="s">
        <v>31</v>
      </c>
      <c r="E324" s="4" t="s">
        <v>1027</v>
      </c>
      <c r="F324" s="4" t="s">
        <v>79</v>
      </c>
      <c r="G324" s="4" t="s">
        <v>13</v>
      </c>
      <c r="H324" s="4" t="s">
        <v>14</v>
      </c>
      <c r="I324" s="4">
        <f t="shared" si="1"/>
        <v>1</v>
      </c>
    </row>
    <row r="325" ht="14.25" customHeight="1">
      <c r="A325" s="4" t="s">
        <v>1028</v>
      </c>
      <c r="B325" s="4" t="s">
        <v>1029</v>
      </c>
      <c r="C325" s="4">
        <v>54.0</v>
      </c>
      <c r="D325" s="4" t="s">
        <v>31</v>
      </c>
      <c r="E325" s="4" t="s">
        <v>1030</v>
      </c>
      <c r="F325" s="4" t="s">
        <v>329</v>
      </c>
      <c r="G325" s="4" t="s">
        <v>13</v>
      </c>
      <c r="H325" s="4" t="s">
        <v>14</v>
      </c>
      <c r="I325" s="4">
        <f t="shared" si="1"/>
        <v>1</v>
      </c>
    </row>
    <row r="326" ht="14.25" customHeight="1">
      <c r="A326" s="4" t="s">
        <v>1031</v>
      </c>
      <c r="B326" s="4" t="s">
        <v>1032</v>
      </c>
      <c r="C326" s="4">
        <v>34.0</v>
      </c>
      <c r="D326" s="4" t="s">
        <v>10</v>
      </c>
      <c r="E326" s="4" t="s">
        <v>1033</v>
      </c>
      <c r="F326" s="4" t="s">
        <v>283</v>
      </c>
      <c r="G326" s="4" t="s">
        <v>13</v>
      </c>
      <c r="H326" s="4" t="s">
        <v>19</v>
      </c>
      <c r="I326" s="4">
        <f t="shared" si="1"/>
        <v>2</v>
      </c>
    </row>
    <row r="327" ht="14.25" customHeight="1">
      <c r="A327" s="4" t="s">
        <v>1034</v>
      </c>
      <c r="B327" s="4" t="s">
        <v>1035</v>
      </c>
      <c r="C327" s="4">
        <v>21.0</v>
      </c>
      <c r="D327" s="4" t="s">
        <v>10</v>
      </c>
      <c r="E327" s="4" t="s">
        <v>1036</v>
      </c>
      <c r="F327" s="4" t="s">
        <v>253</v>
      </c>
      <c r="G327" s="4" t="s">
        <v>13</v>
      </c>
      <c r="H327" s="4" t="s">
        <v>19</v>
      </c>
      <c r="I327" s="4">
        <f t="shared" si="1"/>
        <v>2</v>
      </c>
    </row>
    <row r="328" ht="14.25" customHeight="1">
      <c r="A328" s="4" t="s">
        <v>1037</v>
      </c>
      <c r="B328" s="4" t="s">
        <v>1038</v>
      </c>
      <c r="C328" s="4">
        <v>54.0</v>
      </c>
      <c r="D328" s="4" t="s">
        <v>31</v>
      </c>
      <c r="E328" s="4" t="s">
        <v>1039</v>
      </c>
      <c r="F328" s="4" t="s">
        <v>868</v>
      </c>
      <c r="G328" s="4" t="s">
        <v>13</v>
      </c>
      <c r="H328" s="4" t="s">
        <v>19</v>
      </c>
      <c r="I328" s="4">
        <f t="shared" si="1"/>
        <v>2</v>
      </c>
    </row>
    <row r="329" ht="14.25" customHeight="1">
      <c r="A329" s="4" t="s">
        <v>1040</v>
      </c>
      <c r="B329" s="4" t="s">
        <v>1041</v>
      </c>
      <c r="C329" s="4">
        <v>64.0</v>
      </c>
      <c r="D329" s="4" t="s">
        <v>10</v>
      </c>
      <c r="E329" s="4" t="s">
        <v>1042</v>
      </c>
      <c r="F329" s="4" t="s">
        <v>33</v>
      </c>
      <c r="G329" s="4" t="s">
        <v>13</v>
      </c>
      <c r="H329" s="4" t="s">
        <v>14</v>
      </c>
      <c r="I329" s="4">
        <f t="shared" si="1"/>
        <v>1</v>
      </c>
    </row>
    <row r="330" ht="14.25" customHeight="1">
      <c r="A330" s="4" t="s">
        <v>1043</v>
      </c>
      <c r="B330" s="4" t="s">
        <v>1044</v>
      </c>
      <c r="C330" s="4">
        <v>58.0</v>
      </c>
      <c r="D330" s="4" t="s">
        <v>31</v>
      </c>
      <c r="E330" s="4" t="s">
        <v>1045</v>
      </c>
      <c r="F330" s="4" t="s">
        <v>112</v>
      </c>
      <c r="G330" s="4" t="s">
        <v>13</v>
      </c>
      <c r="H330" s="4" t="s">
        <v>19</v>
      </c>
      <c r="I330" s="4">
        <f t="shared" si="1"/>
        <v>2</v>
      </c>
    </row>
    <row r="331" ht="14.25" customHeight="1">
      <c r="A331" s="4" t="s">
        <v>1046</v>
      </c>
      <c r="B331" s="4" t="s">
        <v>1047</v>
      </c>
      <c r="C331" s="4">
        <v>60.0</v>
      </c>
      <c r="D331" s="4" t="s">
        <v>31</v>
      </c>
      <c r="E331" s="4" t="s">
        <v>1048</v>
      </c>
      <c r="F331" s="4" t="s">
        <v>340</v>
      </c>
      <c r="G331" s="4" t="s">
        <v>13</v>
      </c>
      <c r="H331" s="4" t="s">
        <v>19</v>
      </c>
      <c r="I331" s="4">
        <f t="shared" si="1"/>
        <v>2</v>
      </c>
    </row>
    <row r="332" ht="14.25" customHeight="1">
      <c r="A332" s="4" t="s">
        <v>1049</v>
      </c>
      <c r="B332" s="4" t="s">
        <v>1050</v>
      </c>
      <c r="C332" s="4">
        <v>58.0</v>
      </c>
      <c r="D332" s="4" t="s">
        <v>10</v>
      </c>
      <c r="E332" s="4" t="s">
        <v>1051</v>
      </c>
      <c r="F332" s="4" t="s">
        <v>233</v>
      </c>
      <c r="G332" s="4" t="s">
        <v>13</v>
      </c>
      <c r="H332" s="4" t="s">
        <v>24</v>
      </c>
      <c r="I332" s="4">
        <f t="shared" si="1"/>
        <v>3</v>
      </c>
    </row>
    <row r="333" ht="14.25" customHeight="1">
      <c r="A333" s="4" t="s">
        <v>1052</v>
      </c>
      <c r="B333" s="4" t="s">
        <v>1053</v>
      </c>
      <c r="C333" s="4">
        <v>62.0</v>
      </c>
      <c r="D333" s="4" t="s">
        <v>10</v>
      </c>
      <c r="E333" s="4" t="s">
        <v>1054</v>
      </c>
      <c r="F333" s="4" t="s">
        <v>75</v>
      </c>
      <c r="G333" s="4" t="s">
        <v>13</v>
      </c>
      <c r="H333" s="4" t="s">
        <v>19</v>
      </c>
      <c r="I333" s="4">
        <f t="shared" si="1"/>
        <v>2</v>
      </c>
    </row>
    <row r="334" ht="14.25" customHeight="1">
      <c r="A334" s="4" t="s">
        <v>1055</v>
      </c>
      <c r="B334" s="4" t="s">
        <v>1056</v>
      </c>
      <c r="C334" s="4">
        <v>46.0</v>
      </c>
      <c r="D334" s="4" t="s">
        <v>31</v>
      </c>
      <c r="E334" s="4" t="s">
        <v>1057</v>
      </c>
      <c r="F334" s="4" t="s">
        <v>217</v>
      </c>
      <c r="G334" s="4" t="s">
        <v>13</v>
      </c>
      <c r="H334" s="4" t="s">
        <v>14</v>
      </c>
      <c r="I334" s="4">
        <f t="shared" si="1"/>
        <v>1</v>
      </c>
    </row>
    <row r="335" ht="14.25" customHeight="1">
      <c r="A335" s="4" t="s">
        <v>1058</v>
      </c>
      <c r="B335" s="4" t="s">
        <v>1059</v>
      </c>
      <c r="C335" s="4">
        <v>62.0</v>
      </c>
      <c r="D335" s="4" t="s">
        <v>10</v>
      </c>
      <c r="E335" s="4" t="s">
        <v>1060</v>
      </c>
      <c r="F335" s="4" t="s">
        <v>217</v>
      </c>
      <c r="G335" s="4" t="s">
        <v>13</v>
      </c>
      <c r="H335" s="4" t="s">
        <v>19</v>
      </c>
      <c r="I335" s="4">
        <f t="shared" si="1"/>
        <v>2</v>
      </c>
    </row>
    <row r="336" ht="14.25" customHeight="1">
      <c r="A336" s="4" t="s">
        <v>1061</v>
      </c>
      <c r="B336" s="4" t="s">
        <v>1062</v>
      </c>
      <c r="C336" s="4">
        <v>54.0</v>
      </c>
      <c r="D336" s="4" t="s">
        <v>31</v>
      </c>
      <c r="E336" s="4" t="s">
        <v>1063</v>
      </c>
      <c r="F336" s="4" t="s">
        <v>210</v>
      </c>
      <c r="G336" s="4" t="s">
        <v>13</v>
      </c>
      <c r="H336" s="4" t="s">
        <v>14</v>
      </c>
      <c r="I336" s="4">
        <f t="shared" si="1"/>
        <v>1</v>
      </c>
    </row>
    <row r="337" ht="14.25" customHeight="1">
      <c r="A337" s="4" t="s">
        <v>1064</v>
      </c>
      <c r="B337" s="4" t="s">
        <v>1065</v>
      </c>
      <c r="C337" s="4">
        <v>38.0</v>
      </c>
      <c r="D337" s="4" t="s">
        <v>10</v>
      </c>
      <c r="E337" s="4" t="s">
        <v>1066</v>
      </c>
      <c r="F337" s="4" t="s">
        <v>83</v>
      </c>
      <c r="G337" s="4" t="s">
        <v>13</v>
      </c>
      <c r="H337" s="4" t="s">
        <v>19</v>
      </c>
      <c r="I337" s="4">
        <f t="shared" si="1"/>
        <v>2</v>
      </c>
    </row>
    <row r="338" ht="14.25" customHeight="1">
      <c r="A338" s="4" t="s">
        <v>1067</v>
      </c>
      <c r="B338" s="4" t="s">
        <v>1068</v>
      </c>
      <c r="C338" s="4">
        <v>34.0</v>
      </c>
      <c r="D338" s="4" t="s">
        <v>10</v>
      </c>
      <c r="E338" s="4" t="s">
        <v>1069</v>
      </c>
      <c r="F338" s="4" t="s">
        <v>116</v>
      </c>
      <c r="G338" s="4" t="s">
        <v>13</v>
      </c>
      <c r="H338" s="4" t="s">
        <v>19</v>
      </c>
      <c r="I338" s="4">
        <f t="shared" si="1"/>
        <v>2</v>
      </c>
    </row>
    <row r="339" ht="14.25" customHeight="1">
      <c r="A339" s="4" t="s">
        <v>1070</v>
      </c>
      <c r="B339" s="4" t="s">
        <v>1071</v>
      </c>
      <c r="C339" s="4">
        <v>64.0</v>
      </c>
      <c r="D339" s="4" t="s">
        <v>10</v>
      </c>
      <c r="E339" s="4" t="s">
        <v>1072</v>
      </c>
      <c r="F339" s="4" t="s">
        <v>97</v>
      </c>
      <c r="G339" s="4" t="s">
        <v>13</v>
      </c>
      <c r="H339" s="4" t="s">
        <v>24</v>
      </c>
      <c r="I339" s="4">
        <f t="shared" si="1"/>
        <v>3</v>
      </c>
    </row>
    <row r="340" ht="14.25" customHeight="1">
      <c r="A340" s="4" t="s">
        <v>1073</v>
      </c>
      <c r="B340" s="4" t="s">
        <v>1074</v>
      </c>
      <c r="C340" s="4">
        <v>50.0</v>
      </c>
      <c r="D340" s="4" t="s">
        <v>10</v>
      </c>
      <c r="E340" s="4" t="s">
        <v>1075</v>
      </c>
      <c r="F340" s="4" t="s">
        <v>184</v>
      </c>
      <c r="G340" s="4" t="s">
        <v>13</v>
      </c>
      <c r="H340" s="4" t="s">
        <v>50</v>
      </c>
      <c r="I340" s="4">
        <f t="shared" si="1"/>
        <v>4</v>
      </c>
    </row>
    <row r="341" ht="14.25" customHeight="1">
      <c r="A341" s="4" t="s">
        <v>1076</v>
      </c>
      <c r="B341" s="4" t="s">
        <v>1077</v>
      </c>
      <c r="C341" s="4">
        <v>37.0</v>
      </c>
      <c r="D341" s="4" t="s">
        <v>31</v>
      </c>
      <c r="E341" s="4" t="s">
        <v>1078</v>
      </c>
      <c r="F341" s="4" t="s">
        <v>33</v>
      </c>
      <c r="G341" s="4" t="s">
        <v>13</v>
      </c>
      <c r="H341" s="4" t="s">
        <v>14</v>
      </c>
      <c r="I341" s="4">
        <f t="shared" si="1"/>
        <v>1</v>
      </c>
    </row>
    <row r="342" ht="14.25" customHeight="1">
      <c r="A342" s="4" t="s">
        <v>1079</v>
      </c>
      <c r="B342" s="4" t="s">
        <v>1080</v>
      </c>
      <c r="C342" s="4">
        <v>58.0</v>
      </c>
      <c r="D342" s="4" t="s">
        <v>10</v>
      </c>
      <c r="E342" s="4" t="s">
        <v>1081</v>
      </c>
      <c r="F342" s="4" t="s">
        <v>28</v>
      </c>
      <c r="G342" s="4" t="s">
        <v>13</v>
      </c>
      <c r="H342" s="4" t="s">
        <v>50</v>
      </c>
      <c r="I342" s="4">
        <f t="shared" si="1"/>
        <v>4</v>
      </c>
    </row>
    <row r="343" ht="14.25" customHeight="1">
      <c r="A343" s="4" t="s">
        <v>1082</v>
      </c>
      <c r="B343" s="4" t="s">
        <v>1083</v>
      </c>
      <c r="C343" s="4">
        <v>40.0</v>
      </c>
      <c r="D343" s="4" t="s">
        <v>10</v>
      </c>
      <c r="E343" s="4" t="s">
        <v>1084</v>
      </c>
      <c r="F343" s="4" t="s">
        <v>33</v>
      </c>
      <c r="G343" s="4" t="s">
        <v>13</v>
      </c>
      <c r="H343" s="4" t="s">
        <v>19</v>
      </c>
      <c r="I343" s="4">
        <f t="shared" si="1"/>
        <v>2</v>
      </c>
    </row>
    <row r="344" ht="14.25" customHeight="1">
      <c r="A344" s="4" t="s">
        <v>1085</v>
      </c>
      <c r="B344" s="4" t="s">
        <v>1086</v>
      </c>
      <c r="C344" s="4">
        <v>46.0</v>
      </c>
      <c r="D344" s="4" t="s">
        <v>10</v>
      </c>
      <c r="E344" s="4" t="s">
        <v>1087</v>
      </c>
      <c r="F344" s="4" t="s">
        <v>184</v>
      </c>
      <c r="G344" s="4" t="s">
        <v>13</v>
      </c>
      <c r="H344" s="4" t="s">
        <v>50</v>
      </c>
      <c r="I344" s="4">
        <f t="shared" si="1"/>
        <v>4</v>
      </c>
    </row>
    <row r="345" ht="14.25" customHeight="1">
      <c r="A345" s="4" t="s">
        <v>1088</v>
      </c>
      <c r="B345" s="4" t="s">
        <v>1089</v>
      </c>
      <c r="C345" s="4">
        <v>52.0</v>
      </c>
      <c r="D345" s="4" t="s">
        <v>10</v>
      </c>
      <c r="E345" s="4" t="s">
        <v>1090</v>
      </c>
      <c r="F345" s="4" t="s">
        <v>150</v>
      </c>
      <c r="G345" s="4" t="s">
        <v>13</v>
      </c>
      <c r="H345" s="4" t="s">
        <v>14</v>
      </c>
      <c r="I345" s="4">
        <f t="shared" si="1"/>
        <v>1</v>
      </c>
    </row>
    <row r="346" ht="14.25" customHeight="1">
      <c r="A346" s="4" t="s">
        <v>1091</v>
      </c>
      <c r="B346" s="4" t="s">
        <v>1092</v>
      </c>
      <c r="C346" s="4">
        <v>27.0</v>
      </c>
      <c r="D346" s="4" t="s">
        <v>31</v>
      </c>
      <c r="E346" s="4" t="s">
        <v>1093</v>
      </c>
      <c r="F346" s="4" t="s">
        <v>290</v>
      </c>
      <c r="G346" s="4" t="s">
        <v>13</v>
      </c>
      <c r="H346" s="4" t="s">
        <v>19</v>
      </c>
      <c r="I346" s="4">
        <f t="shared" si="1"/>
        <v>2</v>
      </c>
    </row>
    <row r="347" ht="14.25" customHeight="1">
      <c r="A347" s="4" t="s">
        <v>1094</v>
      </c>
      <c r="B347" s="4" t="s">
        <v>1095</v>
      </c>
      <c r="C347" s="4">
        <v>56.0</v>
      </c>
      <c r="D347" s="4" t="s">
        <v>10</v>
      </c>
      <c r="E347" s="4" t="s">
        <v>1096</v>
      </c>
      <c r="F347" s="4" t="s">
        <v>210</v>
      </c>
      <c r="G347" s="4" t="s">
        <v>13</v>
      </c>
      <c r="H347" s="4" t="s">
        <v>19</v>
      </c>
      <c r="I347" s="4">
        <f t="shared" si="1"/>
        <v>2</v>
      </c>
    </row>
    <row r="348" ht="14.25" customHeight="1">
      <c r="A348" s="4" t="s">
        <v>1097</v>
      </c>
      <c r="B348" s="4" t="s">
        <v>1098</v>
      </c>
      <c r="C348" s="4">
        <v>30.0</v>
      </c>
      <c r="D348" s="4" t="s">
        <v>10</v>
      </c>
      <c r="E348" s="4" t="s">
        <v>1099</v>
      </c>
      <c r="F348" s="4" t="s">
        <v>184</v>
      </c>
      <c r="G348" s="4" t="s">
        <v>13</v>
      </c>
      <c r="H348" s="4" t="s">
        <v>19</v>
      </c>
      <c r="I348" s="4">
        <f t="shared" si="1"/>
        <v>2</v>
      </c>
    </row>
    <row r="349" ht="14.25" customHeight="1">
      <c r="A349" s="4" t="s">
        <v>1100</v>
      </c>
      <c r="B349" s="4" t="s">
        <v>1101</v>
      </c>
      <c r="C349" s="4">
        <v>38.0</v>
      </c>
      <c r="D349" s="4" t="s">
        <v>31</v>
      </c>
      <c r="E349" s="4" t="s">
        <v>1102</v>
      </c>
      <c r="F349" s="4" t="s">
        <v>303</v>
      </c>
      <c r="G349" s="4" t="s">
        <v>13</v>
      </c>
      <c r="H349" s="4" t="s">
        <v>19</v>
      </c>
      <c r="I349" s="4">
        <f t="shared" si="1"/>
        <v>2</v>
      </c>
    </row>
    <row r="350" ht="14.25" customHeight="1">
      <c r="A350" s="4" t="s">
        <v>1103</v>
      </c>
      <c r="B350" s="4" t="s">
        <v>1104</v>
      </c>
      <c r="C350" s="4">
        <v>39.0</v>
      </c>
      <c r="D350" s="4" t="s">
        <v>31</v>
      </c>
      <c r="E350" s="4" t="s">
        <v>1105</v>
      </c>
      <c r="F350" s="4" t="s">
        <v>249</v>
      </c>
      <c r="G350" s="4" t="s">
        <v>13</v>
      </c>
      <c r="H350" s="4" t="s">
        <v>24</v>
      </c>
      <c r="I350" s="4">
        <f t="shared" si="1"/>
        <v>3</v>
      </c>
    </row>
    <row r="351" ht="14.25" customHeight="1">
      <c r="A351" s="4" t="s">
        <v>1106</v>
      </c>
      <c r="B351" s="4" t="s">
        <v>1107</v>
      </c>
      <c r="C351" s="4">
        <v>33.0</v>
      </c>
      <c r="D351" s="4" t="s">
        <v>31</v>
      </c>
      <c r="E351" s="4" t="s">
        <v>1108</v>
      </c>
      <c r="F351" s="4" t="s">
        <v>112</v>
      </c>
      <c r="G351" s="4" t="s">
        <v>13</v>
      </c>
      <c r="H351" s="4" t="s">
        <v>19</v>
      </c>
      <c r="I351" s="4">
        <f t="shared" si="1"/>
        <v>2</v>
      </c>
    </row>
    <row r="352" ht="14.25" customHeight="1">
      <c r="A352" s="4" t="s">
        <v>1109</v>
      </c>
      <c r="B352" s="4" t="s">
        <v>1110</v>
      </c>
      <c r="C352" s="4">
        <v>58.0</v>
      </c>
      <c r="D352" s="4" t="s">
        <v>10</v>
      </c>
      <c r="E352" s="4" t="s">
        <v>1111</v>
      </c>
      <c r="F352" s="4" t="s">
        <v>253</v>
      </c>
      <c r="G352" s="4" t="s">
        <v>13</v>
      </c>
      <c r="H352" s="4" t="s">
        <v>14</v>
      </c>
      <c r="I352" s="4">
        <f t="shared" si="1"/>
        <v>1</v>
      </c>
    </row>
    <row r="353" ht="14.25" customHeight="1">
      <c r="A353" s="4" t="s">
        <v>1112</v>
      </c>
      <c r="B353" s="4" t="s">
        <v>1113</v>
      </c>
      <c r="C353" s="4">
        <v>39.0</v>
      </c>
      <c r="D353" s="4" t="s">
        <v>10</v>
      </c>
      <c r="E353" s="4" t="s">
        <v>1114</v>
      </c>
      <c r="F353" s="4" t="s">
        <v>184</v>
      </c>
      <c r="G353" s="4" t="s">
        <v>13</v>
      </c>
      <c r="H353" s="4" t="s">
        <v>24</v>
      </c>
      <c r="I353" s="4">
        <f t="shared" si="1"/>
        <v>3</v>
      </c>
    </row>
    <row r="354" ht="14.25" customHeight="1">
      <c r="A354" s="4" t="s">
        <v>1115</v>
      </c>
      <c r="B354" s="4" t="s">
        <v>1116</v>
      </c>
      <c r="C354" s="4">
        <v>55.0</v>
      </c>
      <c r="D354" s="4" t="s">
        <v>31</v>
      </c>
      <c r="E354" s="4" t="s">
        <v>1117</v>
      </c>
      <c r="F354" s="4" t="s">
        <v>68</v>
      </c>
      <c r="G354" s="4" t="s">
        <v>13</v>
      </c>
      <c r="H354" s="4" t="s">
        <v>50</v>
      </c>
      <c r="I354" s="4">
        <f t="shared" si="1"/>
        <v>4</v>
      </c>
    </row>
    <row r="355" ht="14.25" customHeight="1">
      <c r="A355" s="4" t="s">
        <v>1118</v>
      </c>
      <c r="B355" s="4" t="s">
        <v>1119</v>
      </c>
      <c r="C355" s="4">
        <v>31.0</v>
      </c>
      <c r="D355" s="4" t="s">
        <v>31</v>
      </c>
      <c r="E355" s="4" t="s">
        <v>1120</v>
      </c>
      <c r="F355" s="4" t="s">
        <v>180</v>
      </c>
      <c r="G355" s="4" t="s">
        <v>13</v>
      </c>
      <c r="H355" s="4" t="s">
        <v>19</v>
      </c>
      <c r="I355" s="4">
        <f t="shared" si="1"/>
        <v>2</v>
      </c>
    </row>
    <row r="356" ht="14.25" customHeight="1">
      <c r="A356" s="4" t="s">
        <v>1121</v>
      </c>
      <c r="B356" s="4" t="s">
        <v>1122</v>
      </c>
      <c r="C356" s="4">
        <v>26.0</v>
      </c>
      <c r="D356" s="4" t="s">
        <v>31</v>
      </c>
      <c r="E356" s="4" t="s">
        <v>1123</v>
      </c>
      <c r="F356" s="4" t="s">
        <v>283</v>
      </c>
      <c r="G356" s="4" t="s">
        <v>13</v>
      </c>
      <c r="H356" s="4" t="s">
        <v>50</v>
      </c>
      <c r="I356" s="4">
        <f t="shared" si="1"/>
        <v>4</v>
      </c>
    </row>
    <row r="357" ht="14.25" customHeight="1">
      <c r="A357" s="4" t="s">
        <v>1124</v>
      </c>
      <c r="B357" s="4" t="s">
        <v>1125</v>
      </c>
      <c r="C357" s="4">
        <v>25.0</v>
      </c>
      <c r="D357" s="4" t="s">
        <v>10</v>
      </c>
      <c r="E357" s="4" t="s">
        <v>1126</v>
      </c>
      <c r="F357" s="4" t="s">
        <v>87</v>
      </c>
      <c r="G357" s="4" t="s">
        <v>13</v>
      </c>
      <c r="H357" s="4" t="s">
        <v>19</v>
      </c>
      <c r="I357" s="4">
        <f t="shared" si="1"/>
        <v>2</v>
      </c>
    </row>
    <row r="358" ht="14.25" customHeight="1">
      <c r="A358" s="4" t="s">
        <v>1127</v>
      </c>
      <c r="B358" s="4" t="s">
        <v>1128</v>
      </c>
      <c r="C358" s="4">
        <v>52.0</v>
      </c>
      <c r="D358" s="4" t="s">
        <v>10</v>
      </c>
      <c r="E358" s="4" t="s">
        <v>1129</v>
      </c>
      <c r="F358" s="4" t="s">
        <v>340</v>
      </c>
      <c r="G358" s="4" t="s">
        <v>13</v>
      </c>
      <c r="H358" s="4" t="s">
        <v>50</v>
      </c>
      <c r="I358" s="4">
        <f t="shared" si="1"/>
        <v>4</v>
      </c>
    </row>
    <row r="359" ht="14.25" customHeight="1">
      <c r="A359" s="4" t="s">
        <v>1130</v>
      </c>
      <c r="B359" s="4" t="s">
        <v>1131</v>
      </c>
      <c r="C359" s="4">
        <v>56.0</v>
      </c>
      <c r="D359" s="4" t="s">
        <v>10</v>
      </c>
      <c r="E359" s="4" t="s">
        <v>1132</v>
      </c>
      <c r="F359" s="4" t="s">
        <v>28</v>
      </c>
      <c r="G359" s="4" t="s">
        <v>13</v>
      </c>
      <c r="H359" s="4" t="s">
        <v>14</v>
      </c>
      <c r="I359" s="4">
        <f t="shared" si="1"/>
        <v>1</v>
      </c>
    </row>
    <row r="360" ht="14.25" customHeight="1">
      <c r="A360" s="4" t="s">
        <v>1133</v>
      </c>
      <c r="B360" s="4" t="s">
        <v>1134</v>
      </c>
      <c r="C360" s="4">
        <v>38.0</v>
      </c>
      <c r="D360" s="4" t="s">
        <v>31</v>
      </c>
      <c r="E360" s="4" t="s">
        <v>1135</v>
      </c>
      <c r="F360" s="4" t="s">
        <v>184</v>
      </c>
      <c r="G360" s="4" t="s">
        <v>13</v>
      </c>
      <c r="H360" s="4" t="s">
        <v>50</v>
      </c>
      <c r="I360" s="4">
        <f t="shared" si="1"/>
        <v>4</v>
      </c>
    </row>
    <row r="361" ht="14.25" customHeight="1">
      <c r="A361" s="4" t="s">
        <v>1136</v>
      </c>
      <c r="B361" s="4" t="s">
        <v>1137</v>
      </c>
      <c r="C361" s="4">
        <v>20.0</v>
      </c>
      <c r="D361" s="4" t="s">
        <v>31</v>
      </c>
      <c r="E361" s="4" t="s">
        <v>1138</v>
      </c>
      <c r="F361" s="4" t="s">
        <v>12</v>
      </c>
      <c r="G361" s="4" t="s">
        <v>13</v>
      </c>
      <c r="H361" s="4" t="s">
        <v>24</v>
      </c>
      <c r="I361" s="4">
        <f t="shared" si="1"/>
        <v>3</v>
      </c>
    </row>
    <row r="362" ht="14.25" customHeight="1">
      <c r="A362" s="4" t="s">
        <v>1139</v>
      </c>
      <c r="B362" s="4" t="s">
        <v>1140</v>
      </c>
      <c r="C362" s="4">
        <v>54.0</v>
      </c>
      <c r="D362" s="4" t="s">
        <v>31</v>
      </c>
      <c r="E362" s="4" t="s">
        <v>1141</v>
      </c>
      <c r="F362" s="4" t="s">
        <v>303</v>
      </c>
      <c r="G362" s="4" t="s">
        <v>13</v>
      </c>
      <c r="H362" s="4" t="s">
        <v>19</v>
      </c>
      <c r="I362" s="4">
        <f t="shared" si="1"/>
        <v>2</v>
      </c>
    </row>
    <row r="363" ht="14.25" customHeight="1">
      <c r="A363" s="4" t="s">
        <v>1142</v>
      </c>
      <c r="B363" s="4" t="s">
        <v>1143</v>
      </c>
      <c r="C363" s="4">
        <v>41.0</v>
      </c>
      <c r="D363" s="4" t="s">
        <v>31</v>
      </c>
      <c r="E363" s="4" t="s">
        <v>1144</v>
      </c>
      <c r="F363" s="4" t="s">
        <v>253</v>
      </c>
      <c r="G363" s="4" t="s">
        <v>13</v>
      </c>
      <c r="H363" s="4" t="s">
        <v>24</v>
      </c>
      <c r="I363" s="4">
        <f t="shared" si="1"/>
        <v>3</v>
      </c>
    </row>
    <row r="364" ht="14.25" customHeight="1">
      <c r="A364" s="4" t="s">
        <v>1145</v>
      </c>
      <c r="B364" s="4" t="s">
        <v>1146</v>
      </c>
      <c r="C364" s="4">
        <v>60.0</v>
      </c>
      <c r="D364" s="4" t="s">
        <v>10</v>
      </c>
      <c r="E364" s="4" t="s">
        <v>1147</v>
      </c>
      <c r="F364" s="4" t="s">
        <v>329</v>
      </c>
      <c r="G364" s="4" t="s">
        <v>13</v>
      </c>
      <c r="H364" s="4" t="s">
        <v>24</v>
      </c>
      <c r="I364" s="4">
        <f t="shared" si="1"/>
        <v>3</v>
      </c>
    </row>
    <row r="365" ht="14.25" customHeight="1">
      <c r="A365" s="4" t="s">
        <v>1148</v>
      </c>
      <c r="B365" s="4" t="s">
        <v>1149</v>
      </c>
      <c r="C365" s="4">
        <v>32.0</v>
      </c>
      <c r="D365" s="4" t="s">
        <v>31</v>
      </c>
      <c r="E365" s="4" t="s">
        <v>1150</v>
      </c>
      <c r="F365" s="4" t="s">
        <v>79</v>
      </c>
      <c r="G365" s="4" t="s">
        <v>13</v>
      </c>
      <c r="H365" s="4" t="s">
        <v>50</v>
      </c>
      <c r="I365" s="4">
        <f t="shared" si="1"/>
        <v>4</v>
      </c>
    </row>
    <row r="366" ht="14.25" customHeight="1">
      <c r="A366" s="4" t="s">
        <v>1151</v>
      </c>
      <c r="B366" s="4" t="s">
        <v>1152</v>
      </c>
      <c r="C366" s="4">
        <v>34.0</v>
      </c>
      <c r="D366" s="4" t="s">
        <v>31</v>
      </c>
      <c r="E366" s="4" t="s">
        <v>1153</v>
      </c>
      <c r="F366" s="4" t="s">
        <v>307</v>
      </c>
      <c r="G366" s="4" t="s">
        <v>13</v>
      </c>
      <c r="H366" s="4" t="s">
        <v>14</v>
      </c>
      <c r="I366" s="4">
        <f t="shared" si="1"/>
        <v>1</v>
      </c>
    </row>
    <row r="367" ht="14.25" customHeight="1">
      <c r="A367" s="4" t="s">
        <v>1154</v>
      </c>
      <c r="B367" s="4" t="s">
        <v>1155</v>
      </c>
      <c r="C367" s="4">
        <v>64.0</v>
      </c>
      <c r="D367" s="4" t="s">
        <v>31</v>
      </c>
      <c r="E367" s="4" t="s">
        <v>1156</v>
      </c>
      <c r="F367" s="4" t="s">
        <v>270</v>
      </c>
      <c r="G367" s="4" t="s">
        <v>13</v>
      </c>
      <c r="H367" s="4" t="s">
        <v>14</v>
      </c>
      <c r="I367" s="4">
        <f t="shared" si="1"/>
        <v>1</v>
      </c>
    </row>
    <row r="368" ht="14.25" customHeight="1">
      <c r="A368" s="4" t="s">
        <v>1157</v>
      </c>
      <c r="B368" s="4" t="s">
        <v>1158</v>
      </c>
      <c r="C368" s="4">
        <v>60.0</v>
      </c>
      <c r="D368" s="4" t="s">
        <v>31</v>
      </c>
      <c r="E368" s="4" t="s">
        <v>1159</v>
      </c>
      <c r="F368" s="4" t="s">
        <v>180</v>
      </c>
      <c r="G368" s="4" t="s">
        <v>13</v>
      </c>
      <c r="H368" s="4" t="s">
        <v>24</v>
      </c>
      <c r="I368" s="4">
        <f t="shared" si="1"/>
        <v>3</v>
      </c>
    </row>
    <row r="369" ht="14.25" customHeight="1">
      <c r="A369" s="4" t="s">
        <v>1160</v>
      </c>
      <c r="B369" s="4" t="s">
        <v>1161</v>
      </c>
      <c r="C369" s="4">
        <v>23.0</v>
      </c>
      <c r="D369" s="4" t="s">
        <v>31</v>
      </c>
      <c r="E369" s="4" t="s">
        <v>1162</v>
      </c>
      <c r="F369" s="4" t="s">
        <v>45</v>
      </c>
      <c r="G369" s="4" t="s">
        <v>13</v>
      </c>
      <c r="H369" s="4" t="s">
        <v>19</v>
      </c>
      <c r="I369" s="4">
        <f t="shared" si="1"/>
        <v>2</v>
      </c>
    </row>
    <row r="370" ht="14.25" customHeight="1">
      <c r="A370" s="4" t="s">
        <v>1163</v>
      </c>
      <c r="B370" s="4" t="s">
        <v>1164</v>
      </c>
      <c r="C370" s="4">
        <v>58.0</v>
      </c>
      <c r="D370" s="4" t="s">
        <v>31</v>
      </c>
      <c r="E370" s="4" t="s">
        <v>1165</v>
      </c>
      <c r="F370" s="4" t="s">
        <v>150</v>
      </c>
      <c r="G370" s="4" t="s">
        <v>13</v>
      </c>
      <c r="H370" s="4" t="s">
        <v>19</v>
      </c>
      <c r="I370" s="4">
        <f t="shared" si="1"/>
        <v>2</v>
      </c>
    </row>
    <row r="371" ht="14.25" customHeight="1">
      <c r="A371" s="4" t="s">
        <v>1166</v>
      </c>
      <c r="B371" s="4" t="s">
        <v>1167</v>
      </c>
      <c r="C371" s="4">
        <v>63.0</v>
      </c>
      <c r="D371" s="4" t="s">
        <v>10</v>
      </c>
      <c r="E371" s="4" t="s">
        <v>1168</v>
      </c>
      <c r="F371" s="4" t="s">
        <v>180</v>
      </c>
      <c r="G371" s="4" t="s">
        <v>13</v>
      </c>
      <c r="H371" s="4" t="s">
        <v>14</v>
      </c>
      <c r="I371" s="4">
        <f t="shared" si="1"/>
        <v>1</v>
      </c>
    </row>
    <row r="372" ht="14.25" customHeight="1">
      <c r="A372" s="4" t="s">
        <v>1169</v>
      </c>
      <c r="B372" s="4" t="s">
        <v>1170</v>
      </c>
      <c r="C372" s="4">
        <v>40.0</v>
      </c>
      <c r="D372" s="4" t="s">
        <v>10</v>
      </c>
      <c r="E372" s="4" t="s">
        <v>1171</v>
      </c>
      <c r="F372" s="4" t="s">
        <v>41</v>
      </c>
      <c r="G372" s="4" t="s">
        <v>13</v>
      </c>
      <c r="H372" s="4" t="s">
        <v>14</v>
      </c>
      <c r="I372" s="4">
        <f t="shared" si="1"/>
        <v>1</v>
      </c>
    </row>
    <row r="373" ht="14.25" customHeight="1">
      <c r="A373" s="4" t="s">
        <v>1172</v>
      </c>
      <c r="B373" s="4" t="s">
        <v>1173</v>
      </c>
      <c r="C373" s="4">
        <v>51.0</v>
      </c>
      <c r="D373" s="4" t="s">
        <v>31</v>
      </c>
      <c r="E373" s="4" t="s">
        <v>1174</v>
      </c>
      <c r="F373" s="4" t="s">
        <v>45</v>
      </c>
      <c r="G373" s="4" t="s">
        <v>13</v>
      </c>
      <c r="H373" s="4" t="s">
        <v>19</v>
      </c>
      <c r="I373" s="4">
        <f t="shared" si="1"/>
        <v>2</v>
      </c>
    </row>
    <row r="374" ht="14.25" customHeight="1">
      <c r="A374" s="4" t="s">
        <v>1175</v>
      </c>
      <c r="B374" s="4" t="s">
        <v>1176</v>
      </c>
      <c r="C374" s="4">
        <v>34.0</v>
      </c>
      <c r="D374" s="4" t="s">
        <v>10</v>
      </c>
      <c r="E374" s="4" t="s">
        <v>1177</v>
      </c>
      <c r="F374" s="4" t="s">
        <v>75</v>
      </c>
      <c r="G374" s="4" t="s">
        <v>13</v>
      </c>
      <c r="H374" s="4" t="s">
        <v>14</v>
      </c>
      <c r="I374" s="4">
        <f t="shared" si="1"/>
        <v>1</v>
      </c>
    </row>
    <row r="375" ht="14.25" customHeight="1">
      <c r="A375" s="4" t="s">
        <v>1178</v>
      </c>
      <c r="B375" s="4" t="s">
        <v>1179</v>
      </c>
      <c r="C375" s="4">
        <v>20.0</v>
      </c>
      <c r="D375" s="4" t="s">
        <v>10</v>
      </c>
      <c r="E375" s="4" t="s">
        <v>1180</v>
      </c>
      <c r="F375" s="4" t="s">
        <v>18</v>
      </c>
      <c r="G375" s="4" t="s">
        <v>13</v>
      </c>
      <c r="H375" s="4" t="s">
        <v>14</v>
      </c>
      <c r="I375" s="4">
        <f t="shared" si="1"/>
        <v>1</v>
      </c>
    </row>
    <row r="376" ht="14.25" customHeight="1">
      <c r="A376" s="4" t="s">
        <v>1181</v>
      </c>
      <c r="B376" s="4" t="s">
        <v>1182</v>
      </c>
      <c r="C376" s="4">
        <v>45.0</v>
      </c>
      <c r="D376" s="4" t="s">
        <v>31</v>
      </c>
      <c r="E376" s="4" t="s">
        <v>1183</v>
      </c>
      <c r="F376" s="4" t="s">
        <v>270</v>
      </c>
      <c r="G376" s="4" t="s">
        <v>13</v>
      </c>
      <c r="H376" s="4" t="s">
        <v>50</v>
      </c>
      <c r="I376" s="4">
        <f t="shared" si="1"/>
        <v>4</v>
      </c>
    </row>
    <row r="377" ht="14.25" customHeight="1">
      <c r="A377" s="4" t="s">
        <v>1184</v>
      </c>
      <c r="B377" s="4" t="s">
        <v>1185</v>
      </c>
      <c r="C377" s="4">
        <v>21.0</v>
      </c>
      <c r="D377" s="4" t="s">
        <v>10</v>
      </c>
      <c r="E377" s="4" t="s">
        <v>1186</v>
      </c>
      <c r="F377" s="4" t="s">
        <v>64</v>
      </c>
      <c r="G377" s="4" t="s">
        <v>13</v>
      </c>
      <c r="H377" s="4" t="s">
        <v>14</v>
      </c>
      <c r="I377" s="4">
        <f t="shared" si="1"/>
        <v>1</v>
      </c>
    </row>
    <row r="378" ht="14.25" customHeight="1">
      <c r="A378" s="4" t="s">
        <v>1187</v>
      </c>
      <c r="B378" s="4" t="s">
        <v>1188</v>
      </c>
      <c r="C378" s="4">
        <v>28.0</v>
      </c>
      <c r="D378" s="4" t="s">
        <v>31</v>
      </c>
      <c r="E378" s="4" t="s">
        <v>1189</v>
      </c>
      <c r="F378" s="4" t="s">
        <v>45</v>
      </c>
      <c r="G378" s="4" t="s">
        <v>13</v>
      </c>
      <c r="H378" s="4" t="s">
        <v>19</v>
      </c>
      <c r="I378" s="4">
        <f t="shared" si="1"/>
        <v>2</v>
      </c>
    </row>
    <row r="379" ht="14.25" customHeight="1">
      <c r="A379" s="4" t="s">
        <v>1190</v>
      </c>
      <c r="B379" s="4" t="s">
        <v>1191</v>
      </c>
      <c r="C379" s="4">
        <v>37.0</v>
      </c>
      <c r="D379" s="4" t="s">
        <v>10</v>
      </c>
      <c r="E379" s="4" t="s">
        <v>1192</v>
      </c>
      <c r="F379" s="4" t="s">
        <v>451</v>
      </c>
      <c r="G379" s="4" t="s">
        <v>13</v>
      </c>
      <c r="H379" s="4" t="s">
        <v>24</v>
      </c>
      <c r="I379" s="4">
        <f t="shared" si="1"/>
        <v>3</v>
      </c>
    </row>
    <row r="380" ht="14.25" customHeight="1">
      <c r="A380" s="4" t="s">
        <v>1193</v>
      </c>
      <c r="B380" s="4" t="s">
        <v>1194</v>
      </c>
      <c r="C380" s="4">
        <v>60.0</v>
      </c>
      <c r="D380" s="4" t="s">
        <v>31</v>
      </c>
      <c r="E380" s="4" t="s">
        <v>1195</v>
      </c>
      <c r="F380" s="4" t="s">
        <v>116</v>
      </c>
      <c r="G380" s="4" t="s">
        <v>13</v>
      </c>
      <c r="H380" s="4" t="s">
        <v>14</v>
      </c>
      <c r="I380" s="4">
        <f t="shared" si="1"/>
        <v>1</v>
      </c>
    </row>
    <row r="381" ht="14.25" customHeight="1">
      <c r="A381" s="4" t="s">
        <v>1196</v>
      </c>
      <c r="B381" s="4" t="s">
        <v>1197</v>
      </c>
      <c r="C381" s="4">
        <v>26.0</v>
      </c>
      <c r="D381" s="4" t="s">
        <v>31</v>
      </c>
      <c r="E381" s="4" t="s">
        <v>1198</v>
      </c>
      <c r="F381" s="4" t="s">
        <v>217</v>
      </c>
      <c r="G381" s="4" t="s">
        <v>13</v>
      </c>
      <c r="H381" s="4" t="s">
        <v>14</v>
      </c>
      <c r="I381" s="4">
        <f t="shared" si="1"/>
        <v>1</v>
      </c>
    </row>
    <row r="382" ht="14.25" customHeight="1">
      <c r="A382" s="4" t="s">
        <v>1199</v>
      </c>
      <c r="B382" s="4" t="s">
        <v>1200</v>
      </c>
      <c r="C382" s="4">
        <v>30.0</v>
      </c>
      <c r="D382" s="4" t="s">
        <v>31</v>
      </c>
      <c r="E382" s="4" t="s">
        <v>1201</v>
      </c>
      <c r="F382" s="4" t="s">
        <v>184</v>
      </c>
      <c r="G382" s="4" t="s">
        <v>13</v>
      </c>
      <c r="H382" s="4" t="s">
        <v>19</v>
      </c>
      <c r="I382" s="4">
        <f t="shared" si="1"/>
        <v>2</v>
      </c>
    </row>
    <row r="383" ht="14.25" customHeight="1">
      <c r="A383" s="4" t="s">
        <v>1202</v>
      </c>
      <c r="B383" s="4" t="s">
        <v>1203</v>
      </c>
      <c r="C383" s="4">
        <v>39.0</v>
      </c>
      <c r="D383" s="4" t="s">
        <v>10</v>
      </c>
      <c r="E383" s="4" t="s">
        <v>1204</v>
      </c>
      <c r="F383" s="4" t="s">
        <v>451</v>
      </c>
      <c r="G383" s="4" t="s">
        <v>13</v>
      </c>
      <c r="H383" s="4" t="s">
        <v>24</v>
      </c>
      <c r="I383" s="4">
        <f t="shared" si="1"/>
        <v>3</v>
      </c>
    </row>
    <row r="384" ht="14.25" customHeight="1">
      <c r="A384" s="4" t="s">
        <v>1205</v>
      </c>
      <c r="B384" s="4" t="s">
        <v>1206</v>
      </c>
      <c r="C384" s="4">
        <v>44.0</v>
      </c>
      <c r="D384" s="4" t="s">
        <v>10</v>
      </c>
      <c r="E384" s="4" t="s">
        <v>1207</v>
      </c>
      <c r="F384" s="4" t="s">
        <v>108</v>
      </c>
      <c r="G384" s="4" t="s">
        <v>13</v>
      </c>
      <c r="H384" s="4" t="s">
        <v>19</v>
      </c>
      <c r="I384" s="4">
        <f t="shared" si="1"/>
        <v>2</v>
      </c>
    </row>
    <row r="385" ht="14.25" customHeight="1">
      <c r="A385" s="4" t="s">
        <v>1208</v>
      </c>
      <c r="B385" s="4" t="s">
        <v>1209</v>
      </c>
      <c r="C385" s="4">
        <v>34.0</v>
      </c>
      <c r="D385" s="4" t="s">
        <v>10</v>
      </c>
      <c r="E385" s="4" t="s">
        <v>1210</v>
      </c>
      <c r="F385" s="4" t="s">
        <v>283</v>
      </c>
      <c r="G385" s="4" t="s">
        <v>13</v>
      </c>
      <c r="H385" s="4" t="s">
        <v>24</v>
      </c>
      <c r="I385" s="4">
        <f t="shared" si="1"/>
        <v>3</v>
      </c>
    </row>
    <row r="386" ht="14.25" customHeight="1">
      <c r="A386" s="4" t="s">
        <v>1211</v>
      </c>
      <c r="B386" s="4" t="s">
        <v>1212</v>
      </c>
      <c r="C386" s="4">
        <v>23.0</v>
      </c>
      <c r="D386" s="4" t="s">
        <v>31</v>
      </c>
      <c r="E386" s="4" t="s">
        <v>1213</v>
      </c>
      <c r="F386" s="4" t="s">
        <v>233</v>
      </c>
      <c r="G386" s="4" t="s">
        <v>13</v>
      </c>
      <c r="H386" s="4" t="s">
        <v>24</v>
      </c>
      <c r="I386" s="4">
        <f t="shared" si="1"/>
        <v>3</v>
      </c>
    </row>
    <row r="387" ht="14.25" customHeight="1">
      <c r="A387" s="4" t="s">
        <v>1214</v>
      </c>
      <c r="B387" s="4" t="s">
        <v>1215</v>
      </c>
      <c r="C387" s="4">
        <v>50.0</v>
      </c>
      <c r="D387" s="4" t="s">
        <v>31</v>
      </c>
      <c r="E387" s="4" t="s">
        <v>1216</v>
      </c>
      <c r="F387" s="4" t="s">
        <v>41</v>
      </c>
      <c r="G387" s="4" t="s">
        <v>13</v>
      </c>
      <c r="H387" s="4" t="s">
        <v>50</v>
      </c>
      <c r="I387" s="4">
        <f t="shared" si="1"/>
        <v>4</v>
      </c>
    </row>
    <row r="388" ht="14.25" customHeight="1">
      <c r="A388" s="4" t="s">
        <v>1217</v>
      </c>
      <c r="B388" s="4" t="s">
        <v>1218</v>
      </c>
      <c r="C388" s="4">
        <v>20.0</v>
      </c>
      <c r="D388" s="4" t="s">
        <v>10</v>
      </c>
      <c r="E388" s="4" t="s">
        <v>1219</v>
      </c>
      <c r="F388" s="4" t="s">
        <v>49</v>
      </c>
      <c r="G388" s="4" t="s">
        <v>13</v>
      </c>
      <c r="H388" s="4" t="s">
        <v>24</v>
      </c>
      <c r="I388" s="4">
        <f t="shared" si="1"/>
        <v>3</v>
      </c>
    </row>
    <row r="389" ht="14.25" customHeight="1">
      <c r="A389" s="4" t="s">
        <v>1220</v>
      </c>
      <c r="B389" s="4" t="s">
        <v>1221</v>
      </c>
      <c r="C389" s="4">
        <v>27.0</v>
      </c>
      <c r="D389" s="4" t="s">
        <v>10</v>
      </c>
      <c r="E389" s="4" t="s">
        <v>1222</v>
      </c>
      <c r="F389" s="4" t="s">
        <v>333</v>
      </c>
      <c r="G389" s="4" t="s">
        <v>13</v>
      </c>
      <c r="H389" s="4" t="s">
        <v>50</v>
      </c>
      <c r="I389" s="4">
        <f t="shared" si="1"/>
        <v>4</v>
      </c>
    </row>
    <row r="390" ht="14.25" customHeight="1">
      <c r="A390" s="4" t="s">
        <v>1223</v>
      </c>
      <c r="B390" s="4" t="s">
        <v>1224</v>
      </c>
      <c r="C390" s="4">
        <v>52.0</v>
      </c>
      <c r="D390" s="4" t="s">
        <v>10</v>
      </c>
      <c r="E390" s="4" t="s">
        <v>1225</v>
      </c>
      <c r="F390" s="4" t="s">
        <v>283</v>
      </c>
      <c r="G390" s="4" t="s">
        <v>13</v>
      </c>
      <c r="H390" s="4" t="s">
        <v>19</v>
      </c>
      <c r="I390" s="4">
        <f t="shared" si="1"/>
        <v>2</v>
      </c>
    </row>
    <row r="391" ht="14.25" customHeight="1">
      <c r="A391" s="4" t="s">
        <v>1226</v>
      </c>
      <c r="B391" s="4" t="s">
        <v>1227</v>
      </c>
      <c r="C391" s="4">
        <v>60.0</v>
      </c>
      <c r="D391" s="4" t="s">
        <v>31</v>
      </c>
      <c r="E391" s="4" t="s">
        <v>1228</v>
      </c>
      <c r="F391" s="4" t="s">
        <v>333</v>
      </c>
      <c r="G391" s="4" t="s">
        <v>13</v>
      </c>
      <c r="H391" s="4" t="s">
        <v>24</v>
      </c>
      <c r="I391" s="4">
        <f t="shared" si="1"/>
        <v>3</v>
      </c>
    </row>
    <row r="392" ht="14.25" customHeight="1">
      <c r="A392" s="4" t="s">
        <v>1229</v>
      </c>
      <c r="B392" s="4" t="s">
        <v>1230</v>
      </c>
      <c r="C392" s="4">
        <v>18.0</v>
      </c>
      <c r="D392" s="4" t="s">
        <v>10</v>
      </c>
      <c r="E392" s="4" t="s">
        <v>1231</v>
      </c>
      <c r="F392" s="4" t="s">
        <v>157</v>
      </c>
      <c r="G392" s="4" t="s">
        <v>13</v>
      </c>
      <c r="H392" s="4" t="s">
        <v>19</v>
      </c>
      <c r="I392" s="4">
        <f t="shared" si="1"/>
        <v>2</v>
      </c>
    </row>
    <row r="393" ht="14.25" customHeight="1">
      <c r="A393" s="4" t="s">
        <v>1232</v>
      </c>
      <c r="B393" s="4" t="s">
        <v>1233</v>
      </c>
      <c r="C393" s="4">
        <v>28.0</v>
      </c>
      <c r="D393" s="4" t="s">
        <v>10</v>
      </c>
      <c r="E393" s="4" t="s">
        <v>1234</v>
      </c>
      <c r="F393" s="4" t="s">
        <v>104</v>
      </c>
      <c r="G393" s="4" t="s">
        <v>13</v>
      </c>
      <c r="H393" s="4" t="s">
        <v>50</v>
      </c>
      <c r="I393" s="4">
        <f t="shared" si="1"/>
        <v>4</v>
      </c>
    </row>
    <row r="394" ht="14.25" customHeight="1">
      <c r="A394" s="4" t="s">
        <v>1235</v>
      </c>
      <c r="B394" s="4" t="s">
        <v>1236</v>
      </c>
      <c r="C394" s="4">
        <v>53.0</v>
      </c>
      <c r="D394" s="4" t="s">
        <v>31</v>
      </c>
      <c r="E394" s="4" t="s">
        <v>1237</v>
      </c>
      <c r="F394" s="4" t="s">
        <v>130</v>
      </c>
      <c r="G394" s="4" t="s">
        <v>13</v>
      </c>
      <c r="H394" s="4" t="s">
        <v>14</v>
      </c>
      <c r="I394" s="4">
        <f t="shared" si="1"/>
        <v>1</v>
      </c>
    </row>
    <row r="395" ht="14.25" customHeight="1">
      <c r="A395" s="4" t="s">
        <v>1238</v>
      </c>
      <c r="B395" s="4" t="s">
        <v>1239</v>
      </c>
      <c r="C395" s="4">
        <v>50.0</v>
      </c>
      <c r="D395" s="4" t="s">
        <v>31</v>
      </c>
      <c r="E395" s="4" t="s">
        <v>1240</v>
      </c>
      <c r="F395" s="4" t="s">
        <v>87</v>
      </c>
      <c r="G395" s="4" t="s">
        <v>13</v>
      </c>
      <c r="H395" s="4" t="s">
        <v>14</v>
      </c>
      <c r="I395" s="4">
        <f t="shared" si="1"/>
        <v>1</v>
      </c>
    </row>
    <row r="396" ht="14.25" customHeight="1">
      <c r="A396" s="4" t="s">
        <v>1241</v>
      </c>
      <c r="B396" s="4" t="s">
        <v>1242</v>
      </c>
      <c r="C396" s="4">
        <v>56.0</v>
      </c>
      <c r="D396" s="4" t="s">
        <v>31</v>
      </c>
      <c r="E396" s="4" t="s">
        <v>1243</v>
      </c>
      <c r="F396" s="4" t="s">
        <v>307</v>
      </c>
      <c r="G396" s="4" t="s">
        <v>13</v>
      </c>
      <c r="H396" s="4" t="s">
        <v>50</v>
      </c>
      <c r="I396" s="4">
        <f t="shared" si="1"/>
        <v>4</v>
      </c>
    </row>
    <row r="397" ht="14.25" customHeight="1">
      <c r="A397" s="4" t="s">
        <v>1244</v>
      </c>
      <c r="B397" s="4" t="s">
        <v>1245</v>
      </c>
      <c r="C397" s="4">
        <v>40.0</v>
      </c>
      <c r="D397" s="4" t="s">
        <v>10</v>
      </c>
      <c r="E397" s="4" t="s">
        <v>1246</v>
      </c>
      <c r="F397" s="4" t="s">
        <v>28</v>
      </c>
      <c r="G397" s="4" t="s">
        <v>13</v>
      </c>
      <c r="H397" s="4" t="s">
        <v>19</v>
      </c>
      <c r="I397" s="4">
        <f t="shared" si="1"/>
        <v>2</v>
      </c>
    </row>
    <row r="398" ht="14.25" customHeight="1">
      <c r="A398" s="4" t="s">
        <v>1247</v>
      </c>
      <c r="B398" s="4" t="s">
        <v>1248</v>
      </c>
      <c r="C398" s="4">
        <v>46.0</v>
      </c>
      <c r="D398" s="4" t="s">
        <v>31</v>
      </c>
      <c r="E398" s="4" t="s">
        <v>1249</v>
      </c>
      <c r="F398" s="4" t="s">
        <v>130</v>
      </c>
      <c r="G398" s="4" t="s">
        <v>13</v>
      </c>
      <c r="H398" s="4" t="s">
        <v>24</v>
      </c>
      <c r="I398" s="4">
        <f t="shared" si="1"/>
        <v>3</v>
      </c>
    </row>
    <row r="399" ht="14.25" customHeight="1">
      <c r="A399" s="4" t="s">
        <v>1250</v>
      </c>
      <c r="B399" s="4" t="s">
        <v>1251</v>
      </c>
      <c r="C399" s="4">
        <v>46.0</v>
      </c>
      <c r="D399" s="4" t="s">
        <v>31</v>
      </c>
      <c r="E399" s="4" t="s">
        <v>1252</v>
      </c>
      <c r="F399" s="4" t="s">
        <v>134</v>
      </c>
      <c r="G399" s="4" t="s">
        <v>13</v>
      </c>
      <c r="H399" s="4" t="s">
        <v>19</v>
      </c>
      <c r="I399" s="4">
        <f t="shared" si="1"/>
        <v>2</v>
      </c>
    </row>
    <row r="400" ht="14.25" customHeight="1">
      <c r="A400" s="4" t="s">
        <v>1253</v>
      </c>
      <c r="B400" s="4" t="s">
        <v>1254</v>
      </c>
      <c r="C400" s="4">
        <v>43.0</v>
      </c>
      <c r="D400" s="4" t="s">
        <v>10</v>
      </c>
      <c r="E400" s="4" t="s">
        <v>1255</v>
      </c>
      <c r="F400" s="4" t="s">
        <v>184</v>
      </c>
      <c r="G400" s="4" t="s">
        <v>13</v>
      </c>
      <c r="H400" s="4" t="s">
        <v>19</v>
      </c>
      <c r="I400" s="4">
        <f t="shared" si="1"/>
        <v>2</v>
      </c>
    </row>
    <row r="401" ht="14.25" customHeight="1">
      <c r="A401" s="4" t="s">
        <v>1256</v>
      </c>
      <c r="B401" s="4" t="s">
        <v>1257</v>
      </c>
      <c r="C401" s="4">
        <v>50.0</v>
      </c>
      <c r="D401" s="4" t="s">
        <v>31</v>
      </c>
      <c r="E401" s="4" t="s">
        <v>1258</v>
      </c>
      <c r="F401" s="4" t="s">
        <v>79</v>
      </c>
      <c r="G401" s="4" t="s">
        <v>13</v>
      </c>
      <c r="H401" s="4" t="s">
        <v>24</v>
      </c>
      <c r="I401" s="4">
        <f t="shared" si="1"/>
        <v>3</v>
      </c>
    </row>
    <row r="402" ht="14.25" customHeight="1">
      <c r="A402" s="4" t="s">
        <v>1259</v>
      </c>
      <c r="B402" s="4" t="s">
        <v>1260</v>
      </c>
      <c r="C402" s="4">
        <v>25.0</v>
      </c>
      <c r="D402" s="4" t="s">
        <v>10</v>
      </c>
      <c r="E402" s="4" t="s">
        <v>1261</v>
      </c>
      <c r="F402" s="4" t="s">
        <v>75</v>
      </c>
      <c r="G402" s="4" t="s">
        <v>13</v>
      </c>
      <c r="H402" s="4" t="s">
        <v>50</v>
      </c>
      <c r="I402" s="4">
        <f t="shared" si="1"/>
        <v>4</v>
      </c>
    </row>
    <row r="403" ht="14.25" customHeight="1">
      <c r="A403" s="4" t="s">
        <v>1262</v>
      </c>
      <c r="B403" s="4" t="s">
        <v>1263</v>
      </c>
      <c r="C403" s="4">
        <v>62.0</v>
      </c>
      <c r="D403" s="4" t="s">
        <v>10</v>
      </c>
      <c r="E403" s="4" t="s">
        <v>140</v>
      </c>
      <c r="F403" s="4" t="s">
        <v>79</v>
      </c>
      <c r="G403" s="4" t="s">
        <v>13</v>
      </c>
      <c r="H403" s="4" t="s">
        <v>14</v>
      </c>
      <c r="I403" s="4">
        <f t="shared" si="1"/>
        <v>1</v>
      </c>
    </row>
    <row r="404" ht="14.25" customHeight="1">
      <c r="A404" s="4" t="s">
        <v>1264</v>
      </c>
      <c r="B404" s="4" t="s">
        <v>1265</v>
      </c>
      <c r="C404" s="4">
        <v>54.0</v>
      </c>
      <c r="D404" s="4" t="s">
        <v>31</v>
      </c>
      <c r="E404" s="4" t="s">
        <v>1266</v>
      </c>
      <c r="F404" s="4" t="s">
        <v>64</v>
      </c>
      <c r="G404" s="4" t="s">
        <v>13</v>
      </c>
      <c r="H404" s="4" t="s">
        <v>19</v>
      </c>
      <c r="I404" s="4">
        <f t="shared" si="1"/>
        <v>2</v>
      </c>
    </row>
    <row r="405" ht="14.25" customHeight="1">
      <c r="A405" s="4" t="s">
        <v>1267</v>
      </c>
      <c r="B405" s="4" t="s">
        <v>1268</v>
      </c>
      <c r="C405" s="4">
        <v>27.0</v>
      </c>
      <c r="D405" s="4" t="s">
        <v>31</v>
      </c>
      <c r="E405" s="4" t="s">
        <v>1269</v>
      </c>
      <c r="F405" s="4" t="s">
        <v>451</v>
      </c>
      <c r="G405" s="4" t="s">
        <v>13</v>
      </c>
      <c r="H405" s="4" t="s">
        <v>19</v>
      </c>
      <c r="I405" s="4">
        <f t="shared" si="1"/>
        <v>2</v>
      </c>
    </row>
    <row r="406" ht="14.25" customHeight="1">
      <c r="A406" s="4" t="s">
        <v>1270</v>
      </c>
      <c r="B406" s="4" t="s">
        <v>1271</v>
      </c>
      <c r="C406" s="4">
        <v>57.0</v>
      </c>
      <c r="D406" s="4" t="s">
        <v>10</v>
      </c>
      <c r="E406" s="4" t="s">
        <v>1272</v>
      </c>
      <c r="F406" s="4" t="s">
        <v>112</v>
      </c>
      <c r="G406" s="4" t="s">
        <v>13</v>
      </c>
      <c r="H406" s="4" t="s">
        <v>14</v>
      </c>
      <c r="I406" s="4">
        <f t="shared" si="1"/>
        <v>1</v>
      </c>
    </row>
    <row r="407" ht="14.25" customHeight="1">
      <c r="A407" s="4" t="s">
        <v>1273</v>
      </c>
      <c r="B407" s="4" t="s">
        <v>1274</v>
      </c>
      <c r="C407" s="4">
        <v>51.0</v>
      </c>
      <c r="D407" s="4" t="s">
        <v>10</v>
      </c>
      <c r="E407" s="4" t="s">
        <v>1275</v>
      </c>
      <c r="F407" s="4" t="s">
        <v>200</v>
      </c>
      <c r="G407" s="4" t="s">
        <v>13</v>
      </c>
      <c r="H407" s="4" t="s">
        <v>14</v>
      </c>
      <c r="I407" s="4">
        <f t="shared" si="1"/>
        <v>1</v>
      </c>
    </row>
    <row r="408" ht="14.25" customHeight="1">
      <c r="A408" s="4" t="s">
        <v>1276</v>
      </c>
      <c r="B408" s="4" t="s">
        <v>1277</v>
      </c>
      <c r="C408" s="4">
        <v>31.0</v>
      </c>
      <c r="D408" s="4" t="s">
        <v>31</v>
      </c>
      <c r="E408" s="4" t="s">
        <v>96</v>
      </c>
      <c r="F408" s="4" t="s">
        <v>329</v>
      </c>
      <c r="G408" s="4" t="s">
        <v>13</v>
      </c>
      <c r="H408" s="4" t="s">
        <v>19</v>
      </c>
      <c r="I408" s="4">
        <f t="shared" si="1"/>
        <v>2</v>
      </c>
    </row>
    <row r="409" ht="14.25" customHeight="1">
      <c r="A409" s="4" t="s">
        <v>1278</v>
      </c>
      <c r="B409" s="4" t="s">
        <v>1279</v>
      </c>
      <c r="C409" s="4">
        <v>34.0</v>
      </c>
      <c r="D409" s="4" t="s">
        <v>31</v>
      </c>
      <c r="E409" s="4" t="s">
        <v>1280</v>
      </c>
      <c r="F409" s="4" t="s">
        <v>344</v>
      </c>
      <c r="G409" s="4" t="s">
        <v>13</v>
      </c>
      <c r="H409" s="4" t="s">
        <v>19</v>
      </c>
      <c r="I409" s="4">
        <f t="shared" si="1"/>
        <v>2</v>
      </c>
    </row>
    <row r="410" ht="14.25" customHeight="1">
      <c r="A410" s="4" t="s">
        <v>1281</v>
      </c>
      <c r="B410" s="4" t="s">
        <v>1282</v>
      </c>
      <c r="C410" s="4">
        <v>22.0</v>
      </c>
      <c r="D410" s="4" t="s">
        <v>10</v>
      </c>
      <c r="E410" s="4" t="s">
        <v>1283</v>
      </c>
      <c r="F410" s="4" t="s">
        <v>307</v>
      </c>
      <c r="G410" s="4" t="s">
        <v>13</v>
      </c>
      <c r="H410" s="4" t="s">
        <v>50</v>
      </c>
      <c r="I410" s="4">
        <f t="shared" si="1"/>
        <v>4</v>
      </c>
    </row>
    <row r="411" ht="14.25" customHeight="1">
      <c r="A411" s="4" t="s">
        <v>1284</v>
      </c>
      <c r="B411" s="4" t="s">
        <v>1285</v>
      </c>
      <c r="C411" s="4">
        <v>18.0</v>
      </c>
      <c r="D411" s="4" t="s">
        <v>10</v>
      </c>
      <c r="E411" s="4" t="s">
        <v>1286</v>
      </c>
      <c r="F411" s="4" t="s">
        <v>344</v>
      </c>
      <c r="G411" s="4" t="s">
        <v>13</v>
      </c>
      <c r="H411" s="4" t="s">
        <v>24</v>
      </c>
      <c r="I411" s="4">
        <f t="shared" si="1"/>
        <v>3</v>
      </c>
    </row>
    <row r="412" ht="14.25" customHeight="1">
      <c r="A412" s="4" t="s">
        <v>1287</v>
      </c>
      <c r="B412" s="4" t="s">
        <v>1288</v>
      </c>
      <c r="C412" s="4">
        <v>23.0</v>
      </c>
      <c r="D412" s="4" t="s">
        <v>10</v>
      </c>
      <c r="E412" s="4" t="s">
        <v>1289</v>
      </c>
      <c r="F412" s="4" t="s">
        <v>340</v>
      </c>
      <c r="G412" s="4" t="s">
        <v>13</v>
      </c>
      <c r="H412" s="4" t="s">
        <v>24</v>
      </c>
      <c r="I412" s="4">
        <f t="shared" si="1"/>
        <v>3</v>
      </c>
    </row>
    <row r="413" ht="14.25" customHeight="1">
      <c r="A413" s="4" t="s">
        <v>1290</v>
      </c>
      <c r="B413" s="4" t="s">
        <v>1291</v>
      </c>
      <c r="C413" s="4">
        <v>33.0</v>
      </c>
      <c r="D413" s="4" t="s">
        <v>31</v>
      </c>
      <c r="E413" s="4" t="s">
        <v>1292</v>
      </c>
      <c r="F413" s="4" t="s">
        <v>157</v>
      </c>
      <c r="G413" s="4" t="s">
        <v>13</v>
      </c>
      <c r="H413" s="4" t="s">
        <v>24</v>
      </c>
      <c r="I413" s="4">
        <f t="shared" si="1"/>
        <v>3</v>
      </c>
    </row>
    <row r="414" ht="14.25" customHeight="1">
      <c r="A414" s="4" t="s">
        <v>1293</v>
      </c>
      <c r="B414" s="4" t="s">
        <v>1294</v>
      </c>
      <c r="C414" s="4">
        <v>36.0</v>
      </c>
      <c r="D414" s="4" t="s">
        <v>31</v>
      </c>
      <c r="E414" s="4" t="s">
        <v>1295</v>
      </c>
      <c r="F414" s="4" t="s">
        <v>104</v>
      </c>
      <c r="G414" s="4" t="s">
        <v>13</v>
      </c>
      <c r="H414" s="4" t="s">
        <v>24</v>
      </c>
      <c r="I414" s="4">
        <f t="shared" si="1"/>
        <v>3</v>
      </c>
    </row>
    <row r="415" ht="14.25" customHeight="1">
      <c r="A415" s="4" t="s">
        <v>1296</v>
      </c>
      <c r="B415" s="4" t="s">
        <v>1297</v>
      </c>
      <c r="C415" s="4">
        <v>55.0</v>
      </c>
      <c r="D415" s="4" t="s">
        <v>31</v>
      </c>
      <c r="E415" s="4" t="s">
        <v>1298</v>
      </c>
      <c r="F415" s="4" t="s">
        <v>868</v>
      </c>
      <c r="G415" s="4" t="s">
        <v>13</v>
      </c>
      <c r="H415" s="4" t="s">
        <v>24</v>
      </c>
      <c r="I415" s="4">
        <f t="shared" si="1"/>
        <v>3</v>
      </c>
    </row>
    <row r="416" ht="14.25" customHeight="1">
      <c r="A416" s="4" t="s">
        <v>1299</v>
      </c>
      <c r="B416" s="4" t="s">
        <v>1300</v>
      </c>
      <c r="C416" s="4">
        <v>48.0</v>
      </c>
      <c r="D416" s="4" t="s">
        <v>10</v>
      </c>
      <c r="E416" s="4" t="s">
        <v>1301</v>
      </c>
      <c r="F416" s="4" t="s">
        <v>104</v>
      </c>
      <c r="G416" s="4" t="s">
        <v>13</v>
      </c>
      <c r="H416" s="4" t="s">
        <v>19</v>
      </c>
      <c r="I416" s="4">
        <f t="shared" si="1"/>
        <v>2</v>
      </c>
    </row>
    <row r="417" ht="14.25" customHeight="1">
      <c r="A417" s="4" t="s">
        <v>1302</v>
      </c>
      <c r="B417" s="4" t="s">
        <v>1303</v>
      </c>
      <c r="C417" s="4">
        <v>63.0</v>
      </c>
      <c r="D417" s="4" t="s">
        <v>31</v>
      </c>
      <c r="E417" s="4" t="s">
        <v>1304</v>
      </c>
      <c r="F417" s="4" t="s">
        <v>45</v>
      </c>
      <c r="G417" s="4" t="s">
        <v>13</v>
      </c>
      <c r="H417" s="4" t="s">
        <v>50</v>
      </c>
      <c r="I417" s="4">
        <f t="shared" si="1"/>
        <v>4</v>
      </c>
    </row>
    <row r="418" ht="14.25" customHeight="1">
      <c r="A418" s="4" t="s">
        <v>1305</v>
      </c>
      <c r="B418" s="4" t="s">
        <v>1306</v>
      </c>
      <c r="C418" s="4">
        <v>23.0</v>
      </c>
      <c r="D418" s="4" t="s">
        <v>10</v>
      </c>
      <c r="E418" s="4" t="s">
        <v>220</v>
      </c>
      <c r="F418" s="4" t="s">
        <v>173</v>
      </c>
      <c r="G418" s="4" t="s">
        <v>13</v>
      </c>
      <c r="H418" s="4" t="s">
        <v>24</v>
      </c>
      <c r="I418" s="4">
        <f t="shared" si="1"/>
        <v>3</v>
      </c>
    </row>
    <row r="419" ht="14.25" customHeight="1">
      <c r="A419" s="4" t="s">
        <v>1307</v>
      </c>
      <c r="B419" s="4" t="s">
        <v>1308</v>
      </c>
      <c r="C419" s="4">
        <v>59.0</v>
      </c>
      <c r="D419" s="4" t="s">
        <v>10</v>
      </c>
      <c r="E419" s="4" t="s">
        <v>1309</v>
      </c>
      <c r="F419" s="4" t="s">
        <v>123</v>
      </c>
      <c r="G419" s="4" t="s">
        <v>13</v>
      </c>
      <c r="H419" s="4" t="s">
        <v>19</v>
      </c>
      <c r="I419" s="4">
        <f t="shared" si="1"/>
        <v>2</v>
      </c>
    </row>
    <row r="420" ht="14.25" customHeight="1">
      <c r="A420" s="4" t="s">
        <v>1310</v>
      </c>
      <c r="B420" s="4" t="s">
        <v>1311</v>
      </c>
      <c r="C420" s="4">
        <v>35.0</v>
      </c>
      <c r="D420" s="4" t="s">
        <v>10</v>
      </c>
      <c r="E420" s="4" t="s">
        <v>1312</v>
      </c>
      <c r="F420" s="4" t="s">
        <v>130</v>
      </c>
      <c r="G420" s="4" t="s">
        <v>13</v>
      </c>
      <c r="H420" s="4" t="s">
        <v>24</v>
      </c>
      <c r="I420" s="4">
        <f t="shared" si="1"/>
        <v>3</v>
      </c>
    </row>
    <row r="421" ht="14.25" customHeight="1">
      <c r="A421" s="4" t="s">
        <v>1313</v>
      </c>
      <c r="B421" s="4" t="s">
        <v>1314</v>
      </c>
      <c r="C421" s="4">
        <v>26.0</v>
      </c>
      <c r="D421" s="4" t="s">
        <v>10</v>
      </c>
      <c r="E421" s="4" t="s">
        <v>1315</v>
      </c>
      <c r="F421" s="4" t="s">
        <v>180</v>
      </c>
      <c r="G421" s="4" t="s">
        <v>13</v>
      </c>
      <c r="H421" s="4" t="s">
        <v>50</v>
      </c>
      <c r="I421" s="4">
        <f t="shared" si="1"/>
        <v>4</v>
      </c>
    </row>
    <row r="422" ht="14.25" customHeight="1">
      <c r="A422" s="4" t="s">
        <v>1316</v>
      </c>
      <c r="B422" s="4" t="s">
        <v>1317</v>
      </c>
      <c r="C422" s="4">
        <v>46.0</v>
      </c>
      <c r="D422" s="4" t="s">
        <v>31</v>
      </c>
      <c r="E422" s="4" t="s">
        <v>1318</v>
      </c>
      <c r="F422" s="4" t="s">
        <v>340</v>
      </c>
      <c r="G422" s="4" t="s">
        <v>13</v>
      </c>
      <c r="H422" s="4" t="s">
        <v>14</v>
      </c>
      <c r="I422" s="4">
        <f t="shared" si="1"/>
        <v>1</v>
      </c>
    </row>
    <row r="423" ht="14.25" customHeight="1">
      <c r="A423" s="4" t="s">
        <v>1319</v>
      </c>
      <c r="B423" s="4" t="s">
        <v>1320</v>
      </c>
      <c r="C423" s="4">
        <v>64.0</v>
      </c>
      <c r="D423" s="4" t="s">
        <v>10</v>
      </c>
      <c r="E423" s="4" t="s">
        <v>1321</v>
      </c>
      <c r="F423" s="4" t="s">
        <v>33</v>
      </c>
      <c r="G423" s="4" t="s">
        <v>13</v>
      </c>
      <c r="H423" s="4" t="s">
        <v>19</v>
      </c>
      <c r="I423" s="4">
        <f t="shared" si="1"/>
        <v>2</v>
      </c>
    </row>
    <row r="424" ht="14.25" customHeight="1">
      <c r="A424" s="4" t="s">
        <v>1322</v>
      </c>
      <c r="B424" s="4" t="s">
        <v>1323</v>
      </c>
      <c r="C424" s="4">
        <v>60.0</v>
      </c>
      <c r="D424" s="4" t="s">
        <v>10</v>
      </c>
      <c r="E424" s="4" t="s">
        <v>1324</v>
      </c>
      <c r="F424" s="4" t="s">
        <v>64</v>
      </c>
      <c r="G424" s="4" t="s">
        <v>13</v>
      </c>
      <c r="H424" s="4" t="s">
        <v>50</v>
      </c>
      <c r="I424" s="4">
        <f t="shared" si="1"/>
        <v>4</v>
      </c>
    </row>
    <row r="425" ht="14.25" customHeight="1">
      <c r="A425" s="4" t="s">
        <v>1325</v>
      </c>
      <c r="B425" s="4" t="s">
        <v>1326</v>
      </c>
      <c r="C425" s="4">
        <v>33.0</v>
      </c>
      <c r="D425" s="4" t="s">
        <v>31</v>
      </c>
      <c r="E425" s="4" t="s">
        <v>1327</v>
      </c>
      <c r="F425" s="4" t="s">
        <v>329</v>
      </c>
      <c r="G425" s="4" t="s">
        <v>13</v>
      </c>
      <c r="H425" s="4" t="s">
        <v>24</v>
      </c>
      <c r="I425" s="4">
        <f t="shared" si="1"/>
        <v>3</v>
      </c>
    </row>
    <row r="426" ht="14.25" customHeight="1">
      <c r="A426" s="4" t="s">
        <v>1328</v>
      </c>
      <c r="B426" s="4" t="s">
        <v>1329</v>
      </c>
      <c r="C426" s="4">
        <v>60.0</v>
      </c>
      <c r="D426" s="4" t="s">
        <v>31</v>
      </c>
      <c r="E426" s="4" t="s">
        <v>1330</v>
      </c>
      <c r="F426" s="4" t="s">
        <v>33</v>
      </c>
      <c r="G426" s="4" t="s">
        <v>13</v>
      </c>
      <c r="H426" s="4" t="s">
        <v>19</v>
      </c>
      <c r="I426" s="4">
        <f t="shared" si="1"/>
        <v>2</v>
      </c>
    </row>
    <row r="427" ht="14.25" customHeight="1">
      <c r="A427" s="4" t="s">
        <v>1331</v>
      </c>
      <c r="B427" s="4" t="s">
        <v>1332</v>
      </c>
      <c r="C427" s="4">
        <v>45.0</v>
      </c>
      <c r="D427" s="4" t="s">
        <v>10</v>
      </c>
      <c r="E427" s="4" t="s">
        <v>1333</v>
      </c>
      <c r="F427" s="4" t="s">
        <v>12</v>
      </c>
      <c r="G427" s="4" t="s">
        <v>13</v>
      </c>
      <c r="H427" s="4" t="s">
        <v>14</v>
      </c>
      <c r="I427" s="4">
        <f t="shared" si="1"/>
        <v>1</v>
      </c>
    </row>
    <row r="428" ht="14.25" customHeight="1">
      <c r="A428" s="4" t="s">
        <v>1334</v>
      </c>
      <c r="B428" s="4" t="s">
        <v>1335</v>
      </c>
      <c r="C428" s="4">
        <v>42.0</v>
      </c>
      <c r="D428" s="4" t="s">
        <v>10</v>
      </c>
      <c r="E428" s="4" t="s">
        <v>1336</v>
      </c>
      <c r="F428" s="4" t="s">
        <v>79</v>
      </c>
      <c r="G428" s="4" t="s">
        <v>13</v>
      </c>
      <c r="H428" s="4" t="s">
        <v>14</v>
      </c>
      <c r="I428" s="4">
        <f t="shared" si="1"/>
        <v>1</v>
      </c>
    </row>
    <row r="429" ht="14.25" customHeight="1">
      <c r="A429" s="4" t="s">
        <v>1337</v>
      </c>
      <c r="B429" s="4" t="s">
        <v>1338</v>
      </c>
      <c r="C429" s="4">
        <v>35.0</v>
      </c>
      <c r="D429" s="4" t="s">
        <v>31</v>
      </c>
      <c r="E429" s="4" t="s">
        <v>1339</v>
      </c>
      <c r="F429" s="4" t="s">
        <v>79</v>
      </c>
      <c r="G429" s="4" t="s">
        <v>13</v>
      </c>
      <c r="H429" s="4" t="s">
        <v>50</v>
      </c>
      <c r="I429" s="4">
        <f t="shared" si="1"/>
        <v>4</v>
      </c>
    </row>
    <row r="430" ht="14.25" customHeight="1">
      <c r="A430" s="4" t="s">
        <v>1340</v>
      </c>
      <c r="B430" s="4" t="s">
        <v>1341</v>
      </c>
      <c r="C430" s="4">
        <v>53.0</v>
      </c>
      <c r="D430" s="4" t="s">
        <v>31</v>
      </c>
      <c r="E430" s="4" t="s">
        <v>1342</v>
      </c>
      <c r="F430" s="4" t="s">
        <v>33</v>
      </c>
      <c r="G430" s="4" t="s">
        <v>13</v>
      </c>
      <c r="H430" s="4" t="s">
        <v>19</v>
      </c>
      <c r="I430" s="4">
        <f t="shared" si="1"/>
        <v>2</v>
      </c>
    </row>
    <row r="431" ht="14.25" customHeight="1">
      <c r="A431" s="4" t="s">
        <v>1343</v>
      </c>
      <c r="B431" s="4" t="s">
        <v>1344</v>
      </c>
      <c r="C431" s="4">
        <v>40.0</v>
      </c>
      <c r="D431" s="4" t="s">
        <v>31</v>
      </c>
      <c r="E431" s="4" t="s">
        <v>1345</v>
      </c>
      <c r="F431" s="4" t="s">
        <v>134</v>
      </c>
      <c r="G431" s="4" t="s">
        <v>13</v>
      </c>
      <c r="H431" s="4" t="s">
        <v>19</v>
      </c>
      <c r="I431" s="4">
        <f t="shared" si="1"/>
        <v>2</v>
      </c>
    </row>
    <row r="432" ht="14.25" customHeight="1">
      <c r="A432" s="4" t="s">
        <v>1346</v>
      </c>
      <c r="B432" s="4" t="s">
        <v>1347</v>
      </c>
      <c r="C432" s="4">
        <v>28.0</v>
      </c>
      <c r="D432" s="4" t="s">
        <v>31</v>
      </c>
      <c r="E432" s="4" t="s">
        <v>1348</v>
      </c>
      <c r="F432" s="4" t="s">
        <v>33</v>
      </c>
      <c r="G432" s="4" t="s">
        <v>13</v>
      </c>
      <c r="H432" s="4" t="s">
        <v>14</v>
      </c>
      <c r="I432" s="4">
        <f t="shared" si="1"/>
        <v>1</v>
      </c>
    </row>
    <row r="433" ht="14.25" customHeight="1">
      <c r="A433" s="4" t="s">
        <v>1349</v>
      </c>
      <c r="B433" s="4" t="s">
        <v>1350</v>
      </c>
      <c r="C433" s="4">
        <v>18.0</v>
      </c>
      <c r="D433" s="4" t="s">
        <v>10</v>
      </c>
      <c r="E433" s="4" t="s">
        <v>1351</v>
      </c>
      <c r="F433" s="4" t="s">
        <v>451</v>
      </c>
      <c r="G433" s="4" t="s">
        <v>13</v>
      </c>
      <c r="H433" s="4" t="s">
        <v>24</v>
      </c>
      <c r="I433" s="4">
        <f t="shared" si="1"/>
        <v>3</v>
      </c>
    </row>
    <row r="434" ht="14.25" customHeight="1">
      <c r="A434" s="4" t="s">
        <v>1352</v>
      </c>
      <c r="B434" s="4" t="s">
        <v>1353</v>
      </c>
      <c r="C434" s="4">
        <v>27.0</v>
      </c>
      <c r="D434" s="4" t="s">
        <v>10</v>
      </c>
      <c r="E434" s="4" t="s">
        <v>1354</v>
      </c>
      <c r="F434" s="4" t="s">
        <v>344</v>
      </c>
      <c r="G434" s="4" t="s">
        <v>13</v>
      </c>
      <c r="H434" s="4" t="s">
        <v>19</v>
      </c>
      <c r="I434" s="4">
        <f t="shared" si="1"/>
        <v>2</v>
      </c>
    </row>
    <row r="435" ht="14.25" customHeight="1">
      <c r="A435" s="4" t="s">
        <v>1355</v>
      </c>
      <c r="B435" s="4" t="s">
        <v>1356</v>
      </c>
      <c r="C435" s="4">
        <v>43.0</v>
      </c>
      <c r="D435" s="4" t="s">
        <v>31</v>
      </c>
      <c r="E435" s="4" t="s">
        <v>1357</v>
      </c>
      <c r="F435" s="4" t="s">
        <v>123</v>
      </c>
      <c r="G435" s="4" t="s">
        <v>13</v>
      </c>
      <c r="H435" s="4" t="s">
        <v>14</v>
      </c>
      <c r="I435" s="4">
        <f t="shared" si="1"/>
        <v>1</v>
      </c>
    </row>
    <row r="436" ht="14.25" customHeight="1">
      <c r="A436" s="4" t="s">
        <v>1358</v>
      </c>
      <c r="B436" s="4" t="s">
        <v>1359</v>
      </c>
      <c r="C436" s="4">
        <v>36.0</v>
      </c>
      <c r="D436" s="4" t="s">
        <v>10</v>
      </c>
      <c r="E436" s="4" t="s">
        <v>1360</v>
      </c>
      <c r="F436" s="4" t="s">
        <v>104</v>
      </c>
      <c r="G436" s="4" t="s">
        <v>13</v>
      </c>
      <c r="H436" s="4" t="s">
        <v>24</v>
      </c>
      <c r="I436" s="4">
        <f t="shared" si="1"/>
        <v>3</v>
      </c>
    </row>
    <row r="437" ht="14.25" customHeight="1">
      <c r="A437" s="4" t="s">
        <v>1361</v>
      </c>
      <c r="B437" s="4" t="s">
        <v>1362</v>
      </c>
      <c r="C437" s="4">
        <v>27.0</v>
      </c>
      <c r="D437" s="4" t="s">
        <v>31</v>
      </c>
      <c r="E437" s="4" t="s">
        <v>1363</v>
      </c>
      <c r="F437" s="4" t="s">
        <v>49</v>
      </c>
      <c r="G437" s="4" t="s">
        <v>13</v>
      </c>
      <c r="H437" s="4" t="s">
        <v>14</v>
      </c>
      <c r="I437" s="4">
        <f t="shared" si="1"/>
        <v>1</v>
      </c>
    </row>
    <row r="438" ht="14.25" customHeight="1">
      <c r="A438" s="4" t="s">
        <v>1364</v>
      </c>
      <c r="B438" s="4" t="s">
        <v>1365</v>
      </c>
      <c r="C438" s="4">
        <v>37.0</v>
      </c>
      <c r="D438" s="4" t="s">
        <v>31</v>
      </c>
      <c r="E438" s="4" t="s">
        <v>1366</v>
      </c>
      <c r="F438" s="4" t="s">
        <v>104</v>
      </c>
      <c r="G438" s="4" t="s">
        <v>13</v>
      </c>
      <c r="H438" s="4" t="s">
        <v>19</v>
      </c>
      <c r="I438" s="4">
        <f t="shared" si="1"/>
        <v>2</v>
      </c>
    </row>
    <row r="439" ht="14.25" customHeight="1">
      <c r="A439" s="4" t="s">
        <v>1367</v>
      </c>
      <c r="B439" s="4" t="s">
        <v>1368</v>
      </c>
      <c r="C439" s="4">
        <v>51.0</v>
      </c>
      <c r="D439" s="4" t="s">
        <v>10</v>
      </c>
      <c r="E439" s="4" t="s">
        <v>1369</v>
      </c>
      <c r="F439" s="4" t="s">
        <v>75</v>
      </c>
      <c r="G439" s="4" t="s">
        <v>13</v>
      </c>
      <c r="H439" s="4" t="s">
        <v>50</v>
      </c>
      <c r="I439" s="4">
        <f t="shared" si="1"/>
        <v>4</v>
      </c>
    </row>
    <row r="440" ht="14.25" customHeight="1">
      <c r="A440" s="4" t="s">
        <v>1370</v>
      </c>
      <c r="B440" s="4" t="s">
        <v>1371</v>
      </c>
      <c r="C440" s="4">
        <v>48.0</v>
      </c>
      <c r="D440" s="4" t="s">
        <v>10</v>
      </c>
      <c r="E440" s="4" t="s">
        <v>1372</v>
      </c>
      <c r="F440" s="4" t="s">
        <v>270</v>
      </c>
      <c r="G440" s="4" t="s">
        <v>13</v>
      </c>
      <c r="H440" s="4" t="s">
        <v>24</v>
      </c>
      <c r="I440" s="4">
        <f t="shared" si="1"/>
        <v>3</v>
      </c>
    </row>
    <row r="441" ht="14.25" customHeight="1">
      <c r="A441" s="4" t="s">
        <v>1373</v>
      </c>
      <c r="B441" s="4" t="s">
        <v>1374</v>
      </c>
      <c r="C441" s="4">
        <v>37.0</v>
      </c>
      <c r="D441" s="4" t="s">
        <v>10</v>
      </c>
      <c r="E441" s="4" t="s">
        <v>1375</v>
      </c>
      <c r="F441" s="4" t="s">
        <v>123</v>
      </c>
      <c r="G441" s="4" t="s">
        <v>13</v>
      </c>
      <c r="H441" s="4" t="s">
        <v>50</v>
      </c>
      <c r="I441" s="4">
        <f t="shared" si="1"/>
        <v>4</v>
      </c>
    </row>
    <row r="442" ht="14.25" customHeight="1">
      <c r="A442" s="4" t="s">
        <v>1376</v>
      </c>
      <c r="B442" s="4" t="s">
        <v>1377</v>
      </c>
      <c r="C442" s="4">
        <v>61.0</v>
      </c>
      <c r="D442" s="4" t="s">
        <v>31</v>
      </c>
      <c r="E442" s="4" t="s">
        <v>1378</v>
      </c>
      <c r="F442" s="4" t="s">
        <v>23</v>
      </c>
      <c r="G442" s="4" t="s">
        <v>13</v>
      </c>
      <c r="H442" s="4" t="s">
        <v>24</v>
      </c>
      <c r="I442" s="4">
        <f t="shared" si="1"/>
        <v>3</v>
      </c>
    </row>
    <row r="443" ht="14.25" customHeight="1">
      <c r="A443" s="4" t="s">
        <v>1379</v>
      </c>
      <c r="B443" s="4" t="s">
        <v>1380</v>
      </c>
      <c r="C443" s="4">
        <v>47.0</v>
      </c>
      <c r="D443" s="4" t="s">
        <v>10</v>
      </c>
      <c r="E443" s="4" t="s">
        <v>617</v>
      </c>
      <c r="F443" s="4" t="s">
        <v>64</v>
      </c>
      <c r="G443" s="4" t="s">
        <v>13</v>
      </c>
      <c r="H443" s="4" t="s">
        <v>14</v>
      </c>
      <c r="I443" s="4">
        <f t="shared" si="1"/>
        <v>1</v>
      </c>
    </row>
    <row r="444" ht="14.25" customHeight="1">
      <c r="A444" s="4" t="s">
        <v>1381</v>
      </c>
      <c r="B444" s="4" t="s">
        <v>1382</v>
      </c>
      <c r="C444" s="4">
        <v>59.0</v>
      </c>
      <c r="D444" s="4" t="s">
        <v>10</v>
      </c>
      <c r="E444" s="4" t="s">
        <v>1383</v>
      </c>
      <c r="F444" s="4" t="s">
        <v>253</v>
      </c>
      <c r="G444" s="4" t="s">
        <v>13</v>
      </c>
      <c r="H444" s="4" t="s">
        <v>14</v>
      </c>
      <c r="I444" s="4">
        <f t="shared" si="1"/>
        <v>1</v>
      </c>
    </row>
    <row r="445" ht="14.25" customHeight="1">
      <c r="A445" s="4" t="s">
        <v>1384</v>
      </c>
      <c r="B445" s="4" t="s">
        <v>1385</v>
      </c>
      <c r="C445" s="4">
        <v>53.0</v>
      </c>
      <c r="D445" s="4" t="s">
        <v>31</v>
      </c>
      <c r="E445" s="4" t="s">
        <v>954</v>
      </c>
      <c r="F445" s="4" t="s">
        <v>173</v>
      </c>
      <c r="G445" s="4" t="s">
        <v>13</v>
      </c>
      <c r="H445" s="4" t="s">
        <v>50</v>
      </c>
      <c r="I445" s="4">
        <f t="shared" si="1"/>
        <v>4</v>
      </c>
    </row>
    <row r="446" ht="14.25" customHeight="1">
      <c r="A446" s="4" t="s">
        <v>1386</v>
      </c>
      <c r="B446" s="4" t="s">
        <v>1387</v>
      </c>
      <c r="C446" s="4">
        <v>60.0</v>
      </c>
      <c r="D446" s="4" t="s">
        <v>31</v>
      </c>
      <c r="E446" s="4" t="s">
        <v>1388</v>
      </c>
      <c r="F446" s="4" t="s">
        <v>37</v>
      </c>
      <c r="G446" s="4" t="s">
        <v>13</v>
      </c>
      <c r="H446" s="4" t="s">
        <v>50</v>
      </c>
      <c r="I446" s="4">
        <f t="shared" si="1"/>
        <v>4</v>
      </c>
    </row>
    <row r="447" ht="14.25" customHeight="1">
      <c r="A447" s="4" t="s">
        <v>1389</v>
      </c>
      <c r="B447" s="4" t="s">
        <v>1390</v>
      </c>
      <c r="C447" s="4">
        <v>31.0</v>
      </c>
      <c r="D447" s="4" t="s">
        <v>31</v>
      </c>
      <c r="E447" s="4" t="s">
        <v>1391</v>
      </c>
      <c r="F447" s="4" t="s">
        <v>340</v>
      </c>
      <c r="G447" s="4" t="s">
        <v>13</v>
      </c>
      <c r="H447" s="4" t="s">
        <v>50</v>
      </c>
      <c r="I447" s="4">
        <f t="shared" si="1"/>
        <v>4</v>
      </c>
    </row>
    <row r="448" ht="14.25" customHeight="1">
      <c r="A448" s="4" t="s">
        <v>1392</v>
      </c>
      <c r="B448" s="4" t="s">
        <v>1393</v>
      </c>
      <c r="C448" s="4">
        <v>42.0</v>
      </c>
      <c r="D448" s="4" t="s">
        <v>10</v>
      </c>
      <c r="E448" s="4" t="s">
        <v>1394</v>
      </c>
      <c r="F448" s="4" t="s">
        <v>28</v>
      </c>
      <c r="G448" s="4" t="s">
        <v>13</v>
      </c>
      <c r="H448" s="4" t="s">
        <v>19</v>
      </c>
      <c r="I448" s="4">
        <f t="shared" si="1"/>
        <v>2</v>
      </c>
    </row>
    <row r="449" ht="14.25" customHeight="1">
      <c r="A449" s="4" t="s">
        <v>1395</v>
      </c>
      <c r="B449" s="4" t="s">
        <v>1396</v>
      </c>
      <c r="C449" s="4">
        <v>51.0</v>
      </c>
      <c r="D449" s="4" t="s">
        <v>31</v>
      </c>
      <c r="E449" s="4" t="s">
        <v>1397</v>
      </c>
      <c r="F449" s="4" t="s">
        <v>375</v>
      </c>
      <c r="G449" s="4" t="s">
        <v>13</v>
      </c>
      <c r="H449" s="4" t="s">
        <v>50</v>
      </c>
      <c r="I449" s="4">
        <f t="shared" si="1"/>
        <v>4</v>
      </c>
    </row>
    <row r="450" ht="14.25" customHeight="1">
      <c r="A450" s="4" t="s">
        <v>1398</v>
      </c>
      <c r="B450" s="4" t="s">
        <v>1399</v>
      </c>
      <c r="C450" s="4">
        <v>19.0</v>
      </c>
      <c r="D450" s="4" t="s">
        <v>31</v>
      </c>
      <c r="E450" s="4" t="s">
        <v>1400</v>
      </c>
      <c r="F450" s="4" t="s">
        <v>868</v>
      </c>
      <c r="G450" s="4" t="s">
        <v>13</v>
      </c>
      <c r="H450" s="4" t="s">
        <v>24</v>
      </c>
      <c r="I450" s="4">
        <f t="shared" si="1"/>
        <v>3</v>
      </c>
    </row>
    <row r="451" ht="14.25" customHeight="1">
      <c r="A451" s="4" t="s">
        <v>1401</v>
      </c>
      <c r="B451" s="4" t="s">
        <v>1402</v>
      </c>
      <c r="C451" s="4">
        <v>41.0</v>
      </c>
      <c r="D451" s="4" t="s">
        <v>10</v>
      </c>
      <c r="E451" s="4" t="s">
        <v>1403</v>
      </c>
      <c r="F451" s="4" t="s">
        <v>303</v>
      </c>
      <c r="G451" s="4" t="s">
        <v>13</v>
      </c>
      <c r="H451" s="4" t="s">
        <v>14</v>
      </c>
      <c r="I451" s="4">
        <f t="shared" si="1"/>
        <v>1</v>
      </c>
    </row>
    <row r="452" ht="14.25" customHeight="1">
      <c r="A452" s="4" t="s">
        <v>1404</v>
      </c>
      <c r="B452" s="4" t="s">
        <v>1405</v>
      </c>
      <c r="C452" s="4">
        <v>35.0</v>
      </c>
      <c r="D452" s="4" t="s">
        <v>31</v>
      </c>
      <c r="E452" s="4" t="s">
        <v>1406</v>
      </c>
      <c r="F452" s="4" t="s">
        <v>112</v>
      </c>
      <c r="G452" s="4" t="s">
        <v>13</v>
      </c>
      <c r="H452" s="4" t="s">
        <v>50</v>
      </c>
      <c r="I452" s="4">
        <f t="shared" si="1"/>
        <v>4</v>
      </c>
    </row>
    <row r="453" ht="14.25" customHeight="1">
      <c r="A453" s="4" t="s">
        <v>1407</v>
      </c>
      <c r="B453" s="4" t="s">
        <v>1408</v>
      </c>
      <c r="C453" s="4">
        <v>45.0</v>
      </c>
      <c r="D453" s="4" t="s">
        <v>31</v>
      </c>
      <c r="E453" s="4" t="s">
        <v>1409</v>
      </c>
      <c r="F453" s="4" t="s">
        <v>33</v>
      </c>
      <c r="G453" s="4" t="s">
        <v>13</v>
      </c>
      <c r="H453" s="4" t="s">
        <v>24</v>
      </c>
      <c r="I453" s="4">
        <f t="shared" si="1"/>
        <v>3</v>
      </c>
    </row>
    <row r="454" ht="14.25" customHeight="1">
      <c r="A454" s="4" t="s">
        <v>1410</v>
      </c>
      <c r="B454" s="4" t="s">
        <v>1411</v>
      </c>
      <c r="C454" s="4">
        <v>64.0</v>
      </c>
      <c r="D454" s="4" t="s">
        <v>10</v>
      </c>
      <c r="E454" s="4" t="s">
        <v>1412</v>
      </c>
      <c r="F454" s="4" t="s">
        <v>868</v>
      </c>
      <c r="G454" s="4" t="s">
        <v>13</v>
      </c>
      <c r="H454" s="4" t="s">
        <v>19</v>
      </c>
      <c r="I454" s="4">
        <f t="shared" si="1"/>
        <v>2</v>
      </c>
    </row>
    <row r="455" ht="14.25" customHeight="1">
      <c r="A455" s="4" t="s">
        <v>1413</v>
      </c>
      <c r="B455" s="4" t="s">
        <v>1414</v>
      </c>
      <c r="C455" s="4">
        <v>29.0</v>
      </c>
      <c r="D455" s="4" t="s">
        <v>31</v>
      </c>
      <c r="E455" s="4" t="s">
        <v>1415</v>
      </c>
      <c r="F455" s="4" t="s">
        <v>45</v>
      </c>
      <c r="G455" s="4" t="s">
        <v>13</v>
      </c>
      <c r="H455" s="4" t="s">
        <v>19</v>
      </c>
      <c r="I455" s="4">
        <f t="shared" si="1"/>
        <v>2</v>
      </c>
    </row>
    <row r="456" ht="14.25" customHeight="1">
      <c r="A456" s="4" t="s">
        <v>1416</v>
      </c>
      <c r="B456" s="4" t="s">
        <v>1417</v>
      </c>
      <c r="C456" s="4">
        <v>59.0</v>
      </c>
      <c r="D456" s="4" t="s">
        <v>31</v>
      </c>
      <c r="E456" s="4" t="s">
        <v>1418</v>
      </c>
      <c r="F456" s="4" t="s">
        <v>87</v>
      </c>
      <c r="G456" s="4" t="s">
        <v>13</v>
      </c>
      <c r="H456" s="4" t="s">
        <v>19</v>
      </c>
      <c r="I456" s="4">
        <f t="shared" si="1"/>
        <v>2</v>
      </c>
    </row>
    <row r="457" ht="14.25" customHeight="1">
      <c r="A457" s="4" t="s">
        <v>1419</v>
      </c>
      <c r="B457" s="4" t="s">
        <v>1420</v>
      </c>
      <c r="C457" s="4">
        <v>46.0</v>
      </c>
      <c r="D457" s="4" t="s">
        <v>31</v>
      </c>
      <c r="E457" s="4" t="s">
        <v>583</v>
      </c>
      <c r="F457" s="4" t="s">
        <v>249</v>
      </c>
      <c r="G457" s="4" t="s">
        <v>13</v>
      </c>
      <c r="H457" s="4" t="s">
        <v>24</v>
      </c>
      <c r="I457" s="4">
        <f t="shared" si="1"/>
        <v>3</v>
      </c>
    </row>
    <row r="458" ht="14.25" customHeight="1">
      <c r="A458" s="4" t="s">
        <v>1421</v>
      </c>
      <c r="B458" s="4" t="s">
        <v>1422</v>
      </c>
      <c r="C458" s="4">
        <v>60.0</v>
      </c>
      <c r="D458" s="4" t="s">
        <v>10</v>
      </c>
      <c r="E458" s="4" t="s">
        <v>1423</v>
      </c>
      <c r="F458" s="4" t="s">
        <v>329</v>
      </c>
      <c r="G458" s="4" t="s">
        <v>13</v>
      </c>
      <c r="H458" s="4" t="s">
        <v>19</v>
      </c>
      <c r="I458" s="4">
        <f t="shared" si="1"/>
        <v>2</v>
      </c>
    </row>
    <row r="459" ht="14.25" customHeight="1">
      <c r="A459" s="4" t="s">
        <v>1424</v>
      </c>
      <c r="B459" s="4" t="s">
        <v>1425</v>
      </c>
      <c r="C459" s="4">
        <v>62.0</v>
      </c>
      <c r="D459" s="4" t="s">
        <v>10</v>
      </c>
      <c r="E459" s="4" t="s">
        <v>1426</v>
      </c>
      <c r="F459" s="4" t="s">
        <v>116</v>
      </c>
      <c r="G459" s="4" t="s">
        <v>13</v>
      </c>
      <c r="H459" s="4" t="s">
        <v>14</v>
      </c>
      <c r="I459" s="4">
        <f t="shared" si="1"/>
        <v>1</v>
      </c>
    </row>
    <row r="460" ht="14.25" customHeight="1">
      <c r="A460" s="4" t="s">
        <v>1427</v>
      </c>
      <c r="B460" s="4" t="s">
        <v>1428</v>
      </c>
      <c r="C460" s="4">
        <v>60.0</v>
      </c>
      <c r="D460" s="4" t="s">
        <v>31</v>
      </c>
      <c r="E460" s="4" t="s">
        <v>146</v>
      </c>
      <c r="F460" s="4" t="s">
        <v>112</v>
      </c>
      <c r="G460" s="4" t="s">
        <v>13</v>
      </c>
      <c r="H460" s="4" t="s">
        <v>24</v>
      </c>
      <c r="I460" s="4">
        <f t="shared" si="1"/>
        <v>3</v>
      </c>
    </row>
    <row r="461" ht="14.25" customHeight="1">
      <c r="A461" s="4" t="s">
        <v>1429</v>
      </c>
      <c r="B461" s="4" t="s">
        <v>1430</v>
      </c>
      <c r="C461" s="4">
        <v>54.0</v>
      </c>
      <c r="D461" s="4" t="s">
        <v>31</v>
      </c>
      <c r="E461" s="4" t="s">
        <v>1431</v>
      </c>
      <c r="F461" s="4" t="s">
        <v>210</v>
      </c>
      <c r="G461" s="4" t="s">
        <v>13</v>
      </c>
      <c r="H461" s="4" t="s">
        <v>24</v>
      </c>
      <c r="I461" s="4">
        <f t="shared" si="1"/>
        <v>3</v>
      </c>
    </row>
    <row r="462" ht="14.25" customHeight="1">
      <c r="A462" s="4" t="s">
        <v>1432</v>
      </c>
      <c r="B462" s="4" t="s">
        <v>1433</v>
      </c>
      <c r="C462" s="4">
        <v>59.0</v>
      </c>
      <c r="D462" s="4" t="s">
        <v>10</v>
      </c>
      <c r="E462" s="4" t="s">
        <v>1434</v>
      </c>
      <c r="F462" s="4" t="s">
        <v>307</v>
      </c>
      <c r="G462" s="4" t="s">
        <v>13</v>
      </c>
      <c r="H462" s="4" t="s">
        <v>24</v>
      </c>
      <c r="I462" s="4">
        <f t="shared" si="1"/>
        <v>3</v>
      </c>
    </row>
    <row r="463" ht="14.25" customHeight="1">
      <c r="A463" s="4" t="s">
        <v>1435</v>
      </c>
      <c r="B463" s="4" t="s">
        <v>1436</v>
      </c>
      <c r="C463" s="4">
        <v>59.0</v>
      </c>
      <c r="D463" s="4" t="s">
        <v>31</v>
      </c>
      <c r="E463" s="4" t="s">
        <v>1437</v>
      </c>
      <c r="F463" s="4" t="s">
        <v>608</v>
      </c>
      <c r="G463" s="4" t="s">
        <v>13</v>
      </c>
      <c r="H463" s="4" t="s">
        <v>14</v>
      </c>
      <c r="I463" s="4">
        <f t="shared" si="1"/>
        <v>1</v>
      </c>
    </row>
    <row r="464" ht="14.25" customHeight="1">
      <c r="A464" s="4" t="s">
        <v>1438</v>
      </c>
      <c r="B464" s="4" t="s">
        <v>1439</v>
      </c>
      <c r="C464" s="4">
        <v>62.0</v>
      </c>
      <c r="D464" s="4" t="s">
        <v>10</v>
      </c>
      <c r="E464" s="4" t="s">
        <v>1440</v>
      </c>
      <c r="F464" s="4" t="s">
        <v>68</v>
      </c>
      <c r="G464" s="4" t="s">
        <v>13</v>
      </c>
      <c r="H464" s="4" t="s">
        <v>50</v>
      </c>
      <c r="I464" s="4">
        <f t="shared" si="1"/>
        <v>4</v>
      </c>
    </row>
    <row r="465" ht="14.25" customHeight="1">
      <c r="A465" s="4" t="s">
        <v>1441</v>
      </c>
      <c r="B465" s="4" t="s">
        <v>699</v>
      </c>
      <c r="C465" s="4">
        <v>29.0</v>
      </c>
      <c r="D465" s="4" t="s">
        <v>10</v>
      </c>
      <c r="E465" s="4" t="s">
        <v>1442</v>
      </c>
      <c r="F465" s="4" t="s">
        <v>333</v>
      </c>
      <c r="G465" s="4" t="s">
        <v>13</v>
      </c>
      <c r="H465" s="4" t="s">
        <v>24</v>
      </c>
      <c r="I465" s="4">
        <f t="shared" si="1"/>
        <v>3</v>
      </c>
    </row>
    <row r="466" ht="14.25" customHeight="1">
      <c r="A466" s="4" t="s">
        <v>1443</v>
      </c>
      <c r="B466" s="4" t="s">
        <v>1444</v>
      </c>
      <c r="C466" s="4">
        <v>35.0</v>
      </c>
      <c r="D466" s="4" t="s">
        <v>31</v>
      </c>
      <c r="E466" s="4" t="s">
        <v>1445</v>
      </c>
      <c r="F466" s="4" t="s">
        <v>283</v>
      </c>
      <c r="G466" s="4" t="s">
        <v>13</v>
      </c>
      <c r="H466" s="4" t="s">
        <v>24</v>
      </c>
      <c r="I466" s="4">
        <f t="shared" si="1"/>
        <v>3</v>
      </c>
    </row>
    <row r="467" ht="14.25" customHeight="1">
      <c r="A467" s="4" t="s">
        <v>1446</v>
      </c>
      <c r="B467" s="4" t="s">
        <v>1447</v>
      </c>
      <c r="C467" s="4">
        <v>60.0</v>
      </c>
      <c r="D467" s="4" t="s">
        <v>10</v>
      </c>
      <c r="E467" s="4" t="s">
        <v>1448</v>
      </c>
      <c r="F467" s="4" t="s">
        <v>79</v>
      </c>
      <c r="G467" s="4" t="s">
        <v>13</v>
      </c>
      <c r="H467" s="4" t="s">
        <v>50</v>
      </c>
      <c r="I467" s="4">
        <f t="shared" si="1"/>
        <v>4</v>
      </c>
    </row>
    <row r="468" ht="14.25" customHeight="1">
      <c r="A468" s="4" t="s">
        <v>1449</v>
      </c>
      <c r="B468" s="4" t="s">
        <v>1450</v>
      </c>
      <c r="C468" s="4">
        <v>34.0</v>
      </c>
      <c r="D468" s="4" t="s">
        <v>10</v>
      </c>
      <c r="E468" s="4" t="s">
        <v>1451</v>
      </c>
      <c r="F468" s="4" t="s">
        <v>60</v>
      </c>
      <c r="G468" s="4" t="s">
        <v>13</v>
      </c>
      <c r="H468" s="4" t="s">
        <v>50</v>
      </c>
      <c r="I468" s="4">
        <f t="shared" si="1"/>
        <v>4</v>
      </c>
    </row>
    <row r="469" ht="14.25" customHeight="1">
      <c r="A469" s="4" t="s">
        <v>1452</v>
      </c>
      <c r="B469" s="4" t="s">
        <v>1453</v>
      </c>
      <c r="C469" s="4">
        <v>36.0</v>
      </c>
      <c r="D469" s="4" t="s">
        <v>10</v>
      </c>
      <c r="E469" s="4" t="s">
        <v>1454</v>
      </c>
      <c r="F469" s="4" t="s">
        <v>184</v>
      </c>
      <c r="G469" s="4" t="s">
        <v>13</v>
      </c>
      <c r="H469" s="4" t="s">
        <v>19</v>
      </c>
      <c r="I469" s="4">
        <f t="shared" si="1"/>
        <v>2</v>
      </c>
    </row>
    <row r="470" ht="14.25" customHeight="1">
      <c r="A470" s="4" t="s">
        <v>1455</v>
      </c>
      <c r="B470" s="4" t="s">
        <v>1456</v>
      </c>
      <c r="C470" s="4">
        <v>28.0</v>
      </c>
      <c r="D470" s="4" t="s">
        <v>10</v>
      </c>
      <c r="E470" s="4" t="s">
        <v>1457</v>
      </c>
      <c r="F470" s="4" t="s">
        <v>33</v>
      </c>
      <c r="G470" s="4" t="s">
        <v>13</v>
      </c>
      <c r="H470" s="4" t="s">
        <v>50</v>
      </c>
      <c r="I470" s="4">
        <f t="shared" si="1"/>
        <v>4</v>
      </c>
    </row>
    <row r="471" ht="14.25" customHeight="1">
      <c r="A471" s="4" t="s">
        <v>1458</v>
      </c>
      <c r="B471" s="4" t="s">
        <v>1459</v>
      </c>
      <c r="C471" s="4">
        <v>18.0</v>
      </c>
      <c r="D471" s="4" t="s">
        <v>31</v>
      </c>
      <c r="E471" s="4" t="s">
        <v>1460</v>
      </c>
      <c r="F471" s="4" t="s">
        <v>217</v>
      </c>
      <c r="G471" s="4" t="s">
        <v>13</v>
      </c>
      <c r="H471" s="4" t="s">
        <v>50</v>
      </c>
      <c r="I471" s="4">
        <f t="shared" si="1"/>
        <v>4</v>
      </c>
    </row>
    <row r="472" ht="14.25" customHeight="1">
      <c r="A472" s="4" t="s">
        <v>1461</v>
      </c>
      <c r="B472" s="4" t="s">
        <v>1462</v>
      </c>
      <c r="C472" s="4">
        <v>63.0</v>
      </c>
      <c r="D472" s="4" t="s">
        <v>10</v>
      </c>
      <c r="E472" s="4" t="s">
        <v>1463</v>
      </c>
      <c r="F472" s="4" t="s">
        <v>18</v>
      </c>
      <c r="G472" s="4" t="s">
        <v>13</v>
      </c>
      <c r="H472" s="4" t="s">
        <v>24</v>
      </c>
      <c r="I472" s="4">
        <f t="shared" si="1"/>
        <v>3</v>
      </c>
    </row>
    <row r="473" ht="14.25" customHeight="1">
      <c r="A473" s="4" t="s">
        <v>1464</v>
      </c>
      <c r="B473" s="4" t="s">
        <v>1465</v>
      </c>
      <c r="C473" s="4">
        <v>45.0</v>
      </c>
      <c r="D473" s="4" t="s">
        <v>31</v>
      </c>
      <c r="E473" s="4" t="s">
        <v>1466</v>
      </c>
      <c r="F473" s="4" t="s">
        <v>18</v>
      </c>
      <c r="G473" s="4" t="s">
        <v>13</v>
      </c>
      <c r="H473" s="4" t="s">
        <v>19</v>
      </c>
      <c r="I473" s="4">
        <f t="shared" si="1"/>
        <v>2</v>
      </c>
    </row>
    <row r="474" ht="14.25" customHeight="1">
      <c r="A474" s="4" t="s">
        <v>1467</v>
      </c>
      <c r="B474" s="4" t="s">
        <v>1468</v>
      </c>
      <c r="C474" s="4">
        <v>19.0</v>
      </c>
      <c r="D474" s="4" t="s">
        <v>31</v>
      </c>
      <c r="E474" s="4" t="s">
        <v>1469</v>
      </c>
      <c r="F474" s="4" t="s">
        <v>134</v>
      </c>
      <c r="G474" s="4" t="s">
        <v>13</v>
      </c>
      <c r="H474" s="4" t="s">
        <v>24</v>
      </c>
      <c r="I474" s="4">
        <f t="shared" si="1"/>
        <v>3</v>
      </c>
    </row>
    <row r="475" ht="14.25" customHeight="1">
      <c r="A475" s="4" t="s">
        <v>1470</v>
      </c>
      <c r="B475" s="4" t="s">
        <v>1471</v>
      </c>
      <c r="C475" s="4">
        <v>21.0</v>
      </c>
      <c r="D475" s="4" t="s">
        <v>10</v>
      </c>
      <c r="E475" s="4" t="s">
        <v>1472</v>
      </c>
      <c r="F475" s="4" t="s">
        <v>64</v>
      </c>
      <c r="G475" s="4" t="s">
        <v>13</v>
      </c>
      <c r="H475" s="4" t="s">
        <v>24</v>
      </c>
      <c r="I475" s="4">
        <f t="shared" si="1"/>
        <v>3</v>
      </c>
    </row>
    <row r="476" ht="14.25" customHeight="1">
      <c r="A476" s="4" t="s">
        <v>1473</v>
      </c>
      <c r="B476" s="4" t="s">
        <v>1474</v>
      </c>
      <c r="C476" s="4">
        <v>42.0</v>
      </c>
      <c r="D476" s="4" t="s">
        <v>31</v>
      </c>
      <c r="E476" s="4" t="s">
        <v>1475</v>
      </c>
      <c r="F476" s="4" t="s">
        <v>83</v>
      </c>
      <c r="G476" s="4" t="s">
        <v>13</v>
      </c>
      <c r="H476" s="4" t="s">
        <v>14</v>
      </c>
      <c r="I476" s="4">
        <f t="shared" si="1"/>
        <v>1</v>
      </c>
    </row>
    <row r="477" ht="14.25" customHeight="1">
      <c r="A477" s="4" t="s">
        <v>1476</v>
      </c>
      <c r="B477" s="4" t="s">
        <v>1477</v>
      </c>
      <c r="C477" s="4">
        <v>42.0</v>
      </c>
      <c r="D477" s="4" t="s">
        <v>31</v>
      </c>
      <c r="E477" s="4" t="s">
        <v>1478</v>
      </c>
      <c r="F477" s="4" t="s">
        <v>737</v>
      </c>
      <c r="G477" s="4" t="s">
        <v>13</v>
      </c>
      <c r="H477" s="4" t="s">
        <v>50</v>
      </c>
      <c r="I477" s="4">
        <f t="shared" si="1"/>
        <v>4</v>
      </c>
    </row>
    <row r="478" ht="14.25" customHeight="1">
      <c r="A478" s="4" t="s">
        <v>1479</v>
      </c>
      <c r="B478" s="4" t="s">
        <v>1480</v>
      </c>
      <c r="C478" s="4">
        <v>53.0</v>
      </c>
      <c r="D478" s="4" t="s">
        <v>31</v>
      </c>
      <c r="E478" s="4" t="s">
        <v>1481</v>
      </c>
      <c r="F478" s="4" t="s">
        <v>340</v>
      </c>
      <c r="G478" s="4" t="s">
        <v>13</v>
      </c>
      <c r="H478" s="4" t="s">
        <v>19</v>
      </c>
      <c r="I478" s="4">
        <f t="shared" si="1"/>
        <v>2</v>
      </c>
    </row>
    <row r="479" ht="14.25" customHeight="1">
      <c r="A479" s="4" t="s">
        <v>1482</v>
      </c>
      <c r="B479" s="4" t="s">
        <v>1483</v>
      </c>
      <c r="C479" s="4">
        <v>32.0</v>
      </c>
      <c r="D479" s="4" t="s">
        <v>10</v>
      </c>
      <c r="E479" s="4" t="s">
        <v>1484</v>
      </c>
      <c r="F479" s="4" t="s">
        <v>23</v>
      </c>
      <c r="G479" s="4" t="s">
        <v>13</v>
      </c>
      <c r="H479" s="4" t="s">
        <v>14</v>
      </c>
      <c r="I479" s="4">
        <f t="shared" si="1"/>
        <v>1</v>
      </c>
    </row>
    <row r="480" ht="14.25" customHeight="1">
      <c r="A480" s="4" t="s">
        <v>1485</v>
      </c>
      <c r="B480" s="4" t="s">
        <v>1486</v>
      </c>
      <c r="C480" s="4">
        <v>18.0</v>
      </c>
      <c r="D480" s="4" t="s">
        <v>10</v>
      </c>
      <c r="E480" s="4" t="s">
        <v>411</v>
      </c>
      <c r="F480" s="4" t="s">
        <v>18</v>
      </c>
      <c r="G480" s="4" t="s">
        <v>13</v>
      </c>
      <c r="H480" s="4" t="s">
        <v>14</v>
      </c>
      <c r="I480" s="4">
        <f t="shared" si="1"/>
        <v>1</v>
      </c>
    </row>
    <row r="481" ht="14.25" customHeight="1">
      <c r="A481" s="4" t="s">
        <v>1487</v>
      </c>
      <c r="B481" s="4" t="s">
        <v>1488</v>
      </c>
      <c r="C481" s="4">
        <v>33.0</v>
      </c>
      <c r="D481" s="4" t="s">
        <v>10</v>
      </c>
      <c r="E481" s="4" t="s">
        <v>1489</v>
      </c>
      <c r="F481" s="4" t="s">
        <v>112</v>
      </c>
      <c r="G481" s="4" t="s">
        <v>13</v>
      </c>
      <c r="H481" s="4" t="s">
        <v>24</v>
      </c>
      <c r="I481" s="4">
        <f t="shared" si="1"/>
        <v>3</v>
      </c>
    </row>
    <row r="482" ht="14.25" customHeight="1">
      <c r="A482" s="4" t="s">
        <v>1490</v>
      </c>
      <c r="B482" s="4" t="s">
        <v>1491</v>
      </c>
      <c r="C482" s="4">
        <v>41.0</v>
      </c>
      <c r="D482" s="4" t="s">
        <v>10</v>
      </c>
      <c r="E482" s="4" t="s">
        <v>1492</v>
      </c>
      <c r="F482" s="4" t="s">
        <v>79</v>
      </c>
      <c r="G482" s="4" t="s">
        <v>13</v>
      </c>
      <c r="H482" s="4" t="s">
        <v>14</v>
      </c>
      <c r="I482" s="4">
        <f t="shared" si="1"/>
        <v>1</v>
      </c>
    </row>
    <row r="483" ht="14.25" customHeight="1">
      <c r="A483" s="4" t="s">
        <v>1493</v>
      </c>
      <c r="B483" s="4" t="s">
        <v>1494</v>
      </c>
      <c r="C483" s="4">
        <v>59.0</v>
      </c>
      <c r="D483" s="4" t="s">
        <v>31</v>
      </c>
      <c r="E483" s="4" t="s">
        <v>1495</v>
      </c>
      <c r="F483" s="4" t="s">
        <v>23</v>
      </c>
      <c r="G483" s="4" t="s">
        <v>13</v>
      </c>
      <c r="H483" s="4" t="s">
        <v>24</v>
      </c>
      <c r="I483" s="4">
        <f t="shared" si="1"/>
        <v>3</v>
      </c>
    </row>
    <row r="484" ht="14.25" customHeight="1">
      <c r="A484" s="4" t="s">
        <v>1496</v>
      </c>
      <c r="B484" s="4" t="s">
        <v>1497</v>
      </c>
      <c r="C484" s="4">
        <v>40.0</v>
      </c>
      <c r="D484" s="4" t="s">
        <v>31</v>
      </c>
      <c r="E484" s="4" t="s">
        <v>1498</v>
      </c>
      <c r="F484" s="4" t="s">
        <v>60</v>
      </c>
      <c r="G484" s="4" t="s">
        <v>13</v>
      </c>
      <c r="H484" s="4" t="s">
        <v>19</v>
      </c>
      <c r="I484" s="4">
        <f t="shared" si="1"/>
        <v>2</v>
      </c>
    </row>
    <row r="485" ht="14.25" customHeight="1">
      <c r="A485" s="4" t="s">
        <v>1499</v>
      </c>
      <c r="B485" s="4" t="s">
        <v>1500</v>
      </c>
      <c r="C485" s="4">
        <v>33.0</v>
      </c>
      <c r="D485" s="4" t="s">
        <v>31</v>
      </c>
      <c r="E485" s="4" t="s">
        <v>1501</v>
      </c>
      <c r="F485" s="4" t="s">
        <v>266</v>
      </c>
      <c r="G485" s="4" t="s">
        <v>13</v>
      </c>
      <c r="H485" s="4" t="s">
        <v>19</v>
      </c>
      <c r="I485" s="4">
        <f t="shared" si="1"/>
        <v>2</v>
      </c>
    </row>
    <row r="486" ht="14.25" customHeight="1">
      <c r="A486" s="4" t="s">
        <v>1502</v>
      </c>
      <c r="B486" s="4" t="s">
        <v>1503</v>
      </c>
      <c r="C486" s="4">
        <v>21.0</v>
      </c>
      <c r="D486" s="4" t="s">
        <v>31</v>
      </c>
      <c r="E486" s="4" t="s">
        <v>1504</v>
      </c>
      <c r="F486" s="4" t="s">
        <v>97</v>
      </c>
      <c r="G486" s="4" t="s">
        <v>13</v>
      </c>
      <c r="H486" s="4" t="s">
        <v>24</v>
      </c>
      <c r="I486" s="4">
        <f t="shared" si="1"/>
        <v>3</v>
      </c>
    </row>
    <row r="487" ht="14.25" customHeight="1">
      <c r="A487" s="4" t="s">
        <v>1505</v>
      </c>
      <c r="B487" s="4" t="s">
        <v>1506</v>
      </c>
      <c r="C487" s="4">
        <v>26.0</v>
      </c>
      <c r="D487" s="4" t="s">
        <v>31</v>
      </c>
      <c r="E487" s="4" t="s">
        <v>1507</v>
      </c>
      <c r="F487" s="4" t="s">
        <v>608</v>
      </c>
      <c r="G487" s="4" t="s">
        <v>13</v>
      </c>
      <c r="H487" s="4" t="s">
        <v>14</v>
      </c>
      <c r="I487" s="4">
        <f t="shared" si="1"/>
        <v>1</v>
      </c>
    </row>
    <row r="488" ht="14.25" customHeight="1">
      <c r="A488" s="4" t="s">
        <v>1508</v>
      </c>
      <c r="B488" s="4" t="s">
        <v>1297</v>
      </c>
      <c r="C488" s="4">
        <v>48.0</v>
      </c>
      <c r="D488" s="4" t="s">
        <v>31</v>
      </c>
      <c r="E488" s="4" t="s">
        <v>1509</v>
      </c>
      <c r="F488" s="4" t="s">
        <v>200</v>
      </c>
      <c r="G488" s="4" t="s">
        <v>13</v>
      </c>
      <c r="H488" s="4" t="s">
        <v>24</v>
      </c>
      <c r="I488" s="4">
        <f t="shared" si="1"/>
        <v>3</v>
      </c>
    </row>
    <row r="489" ht="14.25" customHeight="1">
      <c r="A489" s="4" t="s">
        <v>1510</v>
      </c>
      <c r="B489" s="4" t="s">
        <v>1511</v>
      </c>
      <c r="C489" s="4">
        <v>32.0</v>
      </c>
      <c r="D489" s="4" t="s">
        <v>31</v>
      </c>
      <c r="E489" s="4" t="s">
        <v>1512</v>
      </c>
      <c r="F489" s="4" t="s">
        <v>737</v>
      </c>
      <c r="G489" s="4" t="s">
        <v>13</v>
      </c>
      <c r="H489" s="4" t="s">
        <v>19</v>
      </c>
      <c r="I489" s="4">
        <f t="shared" si="1"/>
        <v>2</v>
      </c>
    </row>
    <row r="490" ht="14.25" customHeight="1">
      <c r="A490" s="4" t="s">
        <v>1513</v>
      </c>
      <c r="B490" s="4" t="s">
        <v>1514</v>
      </c>
      <c r="C490" s="4">
        <v>46.0</v>
      </c>
      <c r="D490" s="4" t="s">
        <v>10</v>
      </c>
      <c r="E490" s="4" t="s">
        <v>1515</v>
      </c>
      <c r="F490" s="4" t="s">
        <v>303</v>
      </c>
      <c r="G490" s="4" t="s">
        <v>13</v>
      </c>
      <c r="H490" s="4" t="s">
        <v>19</v>
      </c>
      <c r="I490" s="4">
        <f t="shared" si="1"/>
        <v>2</v>
      </c>
    </row>
    <row r="491" ht="14.25" customHeight="1">
      <c r="A491" s="4" t="s">
        <v>1516</v>
      </c>
      <c r="B491" s="4" t="s">
        <v>1517</v>
      </c>
      <c r="C491" s="4">
        <v>36.0</v>
      </c>
      <c r="D491" s="4" t="s">
        <v>10</v>
      </c>
      <c r="E491" s="4" t="s">
        <v>1518</v>
      </c>
      <c r="F491" s="4" t="s">
        <v>134</v>
      </c>
      <c r="G491" s="4" t="s">
        <v>13</v>
      </c>
      <c r="H491" s="4" t="s">
        <v>14</v>
      </c>
      <c r="I491" s="4">
        <f t="shared" si="1"/>
        <v>1</v>
      </c>
    </row>
    <row r="492" ht="14.25" customHeight="1">
      <c r="A492" s="4" t="s">
        <v>1519</v>
      </c>
      <c r="B492" s="4" t="s">
        <v>1520</v>
      </c>
      <c r="C492" s="4">
        <v>23.0</v>
      </c>
      <c r="D492" s="4" t="s">
        <v>10</v>
      </c>
      <c r="E492" s="4" t="s">
        <v>1521</v>
      </c>
      <c r="F492" s="4" t="s">
        <v>49</v>
      </c>
      <c r="G492" s="4" t="s">
        <v>13</v>
      </c>
      <c r="H492" s="4" t="s">
        <v>14</v>
      </c>
      <c r="I492" s="4">
        <f t="shared" si="1"/>
        <v>1</v>
      </c>
    </row>
    <row r="493" ht="14.25" customHeight="1">
      <c r="A493" s="4" t="s">
        <v>1522</v>
      </c>
      <c r="B493" s="4" t="s">
        <v>1523</v>
      </c>
      <c r="C493" s="4">
        <v>42.0</v>
      </c>
      <c r="D493" s="4" t="s">
        <v>10</v>
      </c>
      <c r="E493" s="4" t="s">
        <v>1524</v>
      </c>
      <c r="F493" s="4" t="s">
        <v>270</v>
      </c>
      <c r="G493" s="4" t="s">
        <v>13</v>
      </c>
      <c r="H493" s="4" t="s">
        <v>50</v>
      </c>
      <c r="I493" s="4">
        <f t="shared" si="1"/>
        <v>4</v>
      </c>
    </row>
    <row r="494" ht="14.25" customHeight="1">
      <c r="A494" s="4" t="s">
        <v>1525</v>
      </c>
      <c r="B494" s="4" t="s">
        <v>1526</v>
      </c>
      <c r="C494" s="4">
        <v>23.0</v>
      </c>
      <c r="D494" s="4" t="s">
        <v>31</v>
      </c>
      <c r="E494" s="4" t="s">
        <v>1527</v>
      </c>
      <c r="F494" s="4" t="s">
        <v>157</v>
      </c>
      <c r="G494" s="4" t="s">
        <v>13</v>
      </c>
      <c r="H494" s="4" t="s">
        <v>14</v>
      </c>
      <c r="I494" s="4">
        <f t="shared" si="1"/>
        <v>1</v>
      </c>
    </row>
    <row r="495" ht="14.25" customHeight="1">
      <c r="A495" s="4" t="s">
        <v>1528</v>
      </c>
      <c r="B495" s="4" t="s">
        <v>1529</v>
      </c>
      <c r="C495" s="4">
        <v>59.0</v>
      </c>
      <c r="D495" s="4" t="s">
        <v>10</v>
      </c>
      <c r="E495" s="4" t="s">
        <v>1530</v>
      </c>
      <c r="F495" s="4" t="s">
        <v>266</v>
      </c>
      <c r="G495" s="4" t="s">
        <v>13</v>
      </c>
      <c r="H495" s="4" t="s">
        <v>14</v>
      </c>
      <c r="I495" s="4">
        <f t="shared" si="1"/>
        <v>1</v>
      </c>
    </row>
    <row r="496" ht="14.25" customHeight="1">
      <c r="A496" s="4" t="s">
        <v>1531</v>
      </c>
      <c r="B496" s="4" t="s">
        <v>1532</v>
      </c>
      <c r="C496" s="4">
        <v>28.0</v>
      </c>
      <c r="D496" s="4" t="s">
        <v>31</v>
      </c>
      <c r="E496" s="4" t="s">
        <v>100</v>
      </c>
      <c r="F496" s="4" t="s">
        <v>41</v>
      </c>
      <c r="G496" s="4" t="s">
        <v>13</v>
      </c>
      <c r="H496" s="4" t="s">
        <v>50</v>
      </c>
      <c r="I496" s="4">
        <f t="shared" si="1"/>
        <v>4</v>
      </c>
    </row>
    <row r="497" ht="14.25" customHeight="1">
      <c r="A497" s="4" t="s">
        <v>1533</v>
      </c>
      <c r="B497" s="4" t="s">
        <v>1534</v>
      </c>
      <c r="C497" s="4">
        <v>21.0</v>
      </c>
      <c r="D497" s="4" t="s">
        <v>31</v>
      </c>
      <c r="E497" s="4" t="s">
        <v>1535</v>
      </c>
      <c r="F497" s="4" t="s">
        <v>375</v>
      </c>
      <c r="G497" s="4" t="s">
        <v>13</v>
      </c>
      <c r="H497" s="4" t="s">
        <v>24</v>
      </c>
      <c r="I497" s="4">
        <f t="shared" si="1"/>
        <v>3</v>
      </c>
    </row>
    <row r="498" ht="14.25" customHeight="1">
      <c r="A498" s="4" t="s">
        <v>1536</v>
      </c>
      <c r="B498" s="4" t="s">
        <v>1537</v>
      </c>
      <c r="C498" s="4">
        <v>23.0</v>
      </c>
      <c r="D498" s="4" t="s">
        <v>10</v>
      </c>
      <c r="E498" s="4" t="s">
        <v>1538</v>
      </c>
      <c r="F498" s="4" t="s">
        <v>108</v>
      </c>
      <c r="G498" s="4" t="s">
        <v>13</v>
      </c>
      <c r="H498" s="4" t="s">
        <v>19</v>
      </c>
      <c r="I498" s="4">
        <f t="shared" si="1"/>
        <v>2</v>
      </c>
    </row>
    <row r="499" ht="14.25" customHeight="1">
      <c r="A499" s="4" t="s">
        <v>1539</v>
      </c>
      <c r="B499" s="4" t="s">
        <v>1540</v>
      </c>
      <c r="C499" s="4">
        <v>56.0</v>
      </c>
      <c r="D499" s="4" t="s">
        <v>31</v>
      </c>
      <c r="E499" s="4" t="s">
        <v>1541</v>
      </c>
      <c r="F499" s="4" t="s">
        <v>45</v>
      </c>
      <c r="G499" s="4" t="s">
        <v>13</v>
      </c>
      <c r="H499" s="4" t="s">
        <v>19</v>
      </c>
      <c r="I499" s="4">
        <f t="shared" si="1"/>
        <v>2</v>
      </c>
    </row>
    <row r="500" ht="14.25" customHeight="1">
      <c r="A500" s="4" t="s">
        <v>1542</v>
      </c>
      <c r="B500" s="4" t="s">
        <v>1543</v>
      </c>
      <c r="C500" s="4">
        <v>47.0</v>
      </c>
      <c r="D500" s="4" t="s">
        <v>10</v>
      </c>
      <c r="E500" s="4" t="s">
        <v>1544</v>
      </c>
      <c r="F500" s="4" t="s">
        <v>75</v>
      </c>
      <c r="G500" s="4" t="s">
        <v>13</v>
      </c>
      <c r="H500" s="4" t="s">
        <v>24</v>
      </c>
      <c r="I500" s="4">
        <f t="shared" si="1"/>
        <v>3</v>
      </c>
    </row>
    <row r="501" ht="14.25" customHeight="1">
      <c r="A501" s="4" t="s">
        <v>1545</v>
      </c>
      <c r="B501" s="4" t="s">
        <v>1546</v>
      </c>
      <c r="C501" s="4">
        <v>35.0</v>
      </c>
      <c r="D501" s="4" t="s">
        <v>31</v>
      </c>
      <c r="E501" s="4" t="s">
        <v>1547</v>
      </c>
      <c r="F501" s="4" t="s">
        <v>249</v>
      </c>
      <c r="G501" s="4" t="s">
        <v>13</v>
      </c>
      <c r="H501" s="4" t="s">
        <v>50</v>
      </c>
      <c r="I501" s="4">
        <f t="shared" si="1"/>
        <v>4</v>
      </c>
    </row>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I$501">
    <sortState ref="A1:I501">
      <sortCondition ref="A1:A501"/>
    </sortState>
  </autoFilter>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14"/>
    <col customWidth="1" min="2" max="2" width="36.43"/>
    <col customWidth="1" min="3" max="3" width="16.86"/>
    <col customWidth="1" min="4" max="4" width="22.0"/>
    <col customWidth="1" min="5" max="5" width="25.29"/>
    <col customWidth="1" min="6" max="26" width="8.71"/>
  </cols>
  <sheetData>
    <row r="1" ht="14.25" customHeight="1">
      <c r="A1" s="2" t="s">
        <v>1548</v>
      </c>
      <c r="B1" s="1" t="s">
        <v>1549</v>
      </c>
      <c r="C1" s="1" t="s">
        <v>1550</v>
      </c>
      <c r="D1" s="1" t="s">
        <v>1551</v>
      </c>
      <c r="E1" s="1" t="s">
        <v>1552</v>
      </c>
      <c r="F1" s="1" t="s">
        <v>1553</v>
      </c>
      <c r="G1" s="1" t="s">
        <v>1554</v>
      </c>
    </row>
    <row r="2" ht="14.25" customHeight="1">
      <c r="A2" s="4" t="s">
        <v>1555</v>
      </c>
      <c r="B2" s="4" t="s">
        <v>1556</v>
      </c>
      <c r="C2" s="4" t="s">
        <v>1557</v>
      </c>
      <c r="D2" s="4" t="s">
        <v>1558</v>
      </c>
      <c r="E2" s="4" t="s">
        <v>1559</v>
      </c>
      <c r="F2" s="4">
        <v>112.42</v>
      </c>
      <c r="G2" s="4">
        <v>416.0</v>
      </c>
    </row>
    <row r="3" ht="14.25" customHeight="1">
      <c r="A3" s="4" t="s">
        <v>1560</v>
      </c>
      <c r="B3" s="4" t="s">
        <v>1561</v>
      </c>
      <c r="C3" s="4" t="s">
        <v>1562</v>
      </c>
      <c r="D3" s="4" t="s">
        <v>1563</v>
      </c>
      <c r="E3" s="4" t="s">
        <v>1564</v>
      </c>
      <c r="F3" s="4">
        <v>342.56</v>
      </c>
      <c r="G3" s="4">
        <v>181.0</v>
      </c>
    </row>
    <row r="4" ht="14.25" customHeight="1">
      <c r="A4" s="4" t="s">
        <v>1565</v>
      </c>
      <c r="B4" s="4" t="s">
        <v>1566</v>
      </c>
      <c r="C4" s="4" t="s">
        <v>1562</v>
      </c>
      <c r="D4" s="4" t="s">
        <v>1567</v>
      </c>
      <c r="E4" s="4" t="s">
        <v>1568</v>
      </c>
      <c r="G4" s="4">
        <v>352.0</v>
      </c>
    </row>
    <row r="5" ht="14.25" customHeight="1">
      <c r="A5" s="3" t="s">
        <v>1569</v>
      </c>
      <c r="B5" s="4" t="s">
        <v>1570</v>
      </c>
      <c r="C5" s="4" t="s">
        <v>1562</v>
      </c>
      <c r="D5" s="4" t="s">
        <v>1567</v>
      </c>
      <c r="E5" s="4" t="s">
        <v>1571</v>
      </c>
      <c r="F5" s="4">
        <v>364.67</v>
      </c>
      <c r="G5" s="4">
        <v>452.0</v>
      </c>
    </row>
    <row r="6" ht="14.25" customHeight="1">
      <c r="A6" s="4" t="s">
        <v>1572</v>
      </c>
      <c r="B6" s="4" t="s">
        <v>1573</v>
      </c>
      <c r="C6" s="4" t="s">
        <v>1562</v>
      </c>
      <c r="D6" s="4" t="s">
        <v>1574</v>
      </c>
      <c r="E6" s="4" t="s">
        <v>1575</v>
      </c>
      <c r="F6" s="4">
        <v>306.46</v>
      </c>
      <c r="G6" s="4">
        <v>487.0</v>
      </c>
    </row>
    <row r="7" ht="14.25" customHeight="1">
      <c r="A7" s="4" t="s">
        <v>1576</v>
      </c>
      <c r="B7" s="4" t="s">
        <v>1577</v>
      </c>
      <c r="C7" s="4" t="s">
        <v>1562</v>
      </c>
      <c r="D7" s="4" t="s">
        <v>1578</v>
      </c>
      <c r="E7" s="4" t="s">
        <v>1579</v>
      </c>
      <c r="F7" s="4">
        <v>261.0</v>
      </c>
      <c r="G7" s="4">
        <v>59.0</v>
      </c>
    </row>
    <row r="8" ht="14.25" customHeight="1">
      <c r="A8" s="4" t="s">
        <v>1580</v>
      </c>
      <c r="B8" s="4" t="s">
        <v>1581</v>
      </c>
      <c r="C8" s="4" t="s">
        <v>1582</v>
      </c>
      <c r="D8" s="4" t="s">
        <v>1583</v>
      </c>
      <c r="E8" s="4" t="s">
        <v>1584</v>
      </c>
      <c r="F8" s="4">
        <v>312.8</v>
      </c>
      <c r="G8" s="4">
        <v>350.0</v>
      </c>
    </row>
    <row r="9" ht="14.25" customHeight="1">
      <c r="A9" s="4" t="s">
        <v>1585</v>
      </c>
      <c r="B9" s="4" t="s">
        <v>1586</v>
      </c>
      <c r="C9" s="4" t="s">
        <v>1587</v>
      </c>
      <c r="D9" s="4" t="s">
        <v>1588</v>
      </c>
      <c r="E9" s="4" t="s">
        <v>1589</v>
      </c>
      <c r="F9" s="4">
        <v>218.86</v>
      </c>
      <c r="G9" s="4">
        <v>170.0</v>
      </c>
    </row>
    <row r="10" ht="14.25" customHeight="1">
      <c r="A10" s="4" t="s">
        <v>1590</v>
      </c>
      <c r="B10" s="4" t="s">
        <v>1591</v>
      </c>
      <c r="C10" s="4" t="s">
        <v>1557</v>
      </c>
      <c r="D10" s="4" t="s">
        <v>1592</v>
      </c>
      <c r="E10" s="4" t="s">
        <v>1593</v>
      </c>
      <c r="F10" s="4">
        <v>439.07</v>
      </c>
      <c r="G10" s="4">
        <v>142.0</v>
      </c>
    </row>
    <row r="11" ht="14.25" customHeight="1">
      <c r="A11" s="4" t="s">
        <v>1594</v>
      </c>
      <c r="B11" s="4" t="s">
        <v>1595</v>
      </c>
      <c r="C11" s="4" t="s">
        <v>1596</v>
      </c>
      <c r="D11" s="4" t="s">
        <v>1597</v>
      </c>
      <c r="E11" s="4" t="s">
        <v>1598</v>
      </c>
      <c r="F11" s="4">
        <v>495.72</v>
      </c>
      <c r="G11" s="4">
        <v>323.0</v>
      </c>
    </row>
    <row r="12" ht="14.25" customHeight="1">
      <c r="A12" s="4" t="s">
        <v>1599</v>
      </c>
      <c r="B12" s="4" t="s">
        <v>1600</v>
      </c>
      <c r="C12" s="4" t="s">
        <v>1587</v>
      </c>
      <c r="D12" s="4" t="s">
        <v>1601</v>
      </c>
      <c r="E12" s="4" t="s">
        <v>1602</v>
      </c>
      <c r="F12" s="4">
        <v>298.86</v>
      </c>
      <c r="G12" s="4">
        <v>308.0</v>
      </c>
    </row>
    <row r="13" ht="14.25" customHeight="1">
      <c r="A13" s="4" t="s">
        <v>1603</v>
      </c>
      <c r="B13" s="4" t="s">
        <v>1604</v>
      </c>
      <c r="C13" s="4" t="s">
        <v>1557</v>
      </c>
      <c r="D13" s="4" t="s">
        <v>1578</v>
      </c>
      <c r="E13" s="4" t="s">
        <v>1605</v>
      </c>
      <c r="F13" s="4">
        <v>449.4</v>
      </c>
    </row>
    <row r="14" ht="14.25" customHeight="1">
      <c r="A14" s="4" t="s">
        <v>1606</v>
      </c>
      <c r="B14" s="4" t="s">
        <v>1607</v>
      </c>
      <c r="C14" s="4" t="s">
        <v>1582</v>
      </c>
      <c r="D14" s="4" t="s">
        <v>1608</v>
      </c>
      <c r="E14" s="4" t="s">
        <v>1609</v>
      </c>
      <c r="F14" s="4">
        <v>115.82</v>
      </c>
      <c r="G14" s="4">
        <v>460.0</v>
      </c>
    </row>
    <row r="15" ht="14.25" customHeight="1">
      <c r="A15" s="4" t="s">
        <v>1610</v>
      </c>
      <c r="B15" s="4" t="s">
        <v>1611</v>
      </c>
      <c r="C15" s="4" t="s">
        <v>1557</v>
      </c>
      <c r="D15" s="4" t="s">
        <v>1578</v>
      </c>
      <c r="E15" s="4" t="s">
        <v>1612</v>
      </c>
      <c r="F15" s="4">
        <v>242.23</v>
      </c>
      <c r="G15" s="4">
        <v>453.0</v>
      </c>
    </row>
    <row r="16" ht="14.25" customHeight="1">
      <c r="A16" s="4" t="s">
        <v>1613</v>
      </c>
      <c r="B16" s="4" t="s">
        <v>1614</v>
      </c>
      <c r="C16" s="4" t="s">
        <v>1587</v>
      </c>
      <c r="D16" s="4" t="s">
        <v>1615</v>
      </c>
      <c r="E16" s="4" t="s">
        <v>1616</v>
      </c>
      <c r="F16" s="4">
        <v>48.01</v>
      </c>
      <c r="G16" s="4">
        <v>439.0</v>
      </c>
    </row>
    <row r="17" ht="14.25" customHeight="1">
      <c r="A17" s="4" t="s">
        <v>1617</v>
      </c>
      <c r="B17" s="4" t="s">
        <v>1618</v>
      </c>
      <c r="C17" s="4" t="s">
        <v>1557</v>
      </c>
      <c r="D17" s="4" t="s">
        <v>1619</v>
      </c>
      <c r="E17" s="4" t="s">
        <v>1620</v>
      </c>
      <c r="F17" s="4">
        <v>465.34</v>
      </c>
      <c r="G17" s="4">
        <v>301.0</v>
      </c>
    </row>
    <row r="18" ht="14.25" customHeight="1">
      <c r="A18" s="3" t="s">
        <v>1621</v>
      </c>
      <c r="B18" s="4" t="s">
        <v>1622</v>
      </c>
      <c r="C18" s="4" t="s">
        <v>1582</v>
      </c>
      <c r="D18" s="4" t="s">
        <v>1623</v>
      </c>
      <c r="E18" s="4" t="s">
        <v>1624</v>
      </c>
      <c r="F18" s="4">
        <v>337.42</v>
      </c>
      <c r="G18" s="4">
        <v>256.0</v>
      </c>
    </row>
    <row r="19" ht="14.25" customHeight="1">
      <c r="A19" s="4" t="s">
        <v>1625</v>
      </c>
      <c r="B19" s="4" t="s">
        <v>1626</v>
      </c>
      <c r="C19" s="4" t="s">
        <v>1596</v>
      </c>
      <c r="D19" s="4" t="s">
        <v>1578</v>
      </c>
      <c r="E19" s="4" t="s">
        <v>1627</v>
      </c>
      <c r="F19" s="4">
        <v>144.53</v>
      </c>
      <c r="G19" s="4">
        <v>367.0</v>
      </c>
    </row>
    <row r="20" ht="14.25" customHeight="1">
      <c r="A20" s="4" t="s">
        <v>1628</v>
      </c>
      <c r="B20" s="4" t="s">
        <v>1629</v>
      </c>
      <c r="C20" s="4" t="s">
        <v>1562</v>
      </c>
      <c r="D20" s="4" t="s">
        <v>1574</v>
      </c>
      <c r="E20" s="4" t="s">
        <v>1630</v>
      </c>
      <c r="G20" s="4">
        <v>343.0</v>
      </c>
    </row>
    <row r="21" ht="14.25" customHeight="1">
      <c r="A21" s="4" t="s">
        <v>1631</v>
      </c>
      <c r="B21" s="4" t="s">
        <v>1632</v>
      </c>
      <c r="C21" s="4" t="s">
        <v>1596</v>
      </c>
      <c r="D21" s="4" t="s">
        <v>1633</v>
      </c>
      <c r="E21" s="4" t="s">
        <v>1634</v>
      </c>
      <c r="F21" s="4">
        <v>21.34</v>
      </c>
      <c r="G21" s="4">
        <v>65.0</v>
      </c>
    </row>
    <row r="22" ht="14.25" customHeight="1">
      <c r="A22" s="4" t="s">
        <v>1635</v>
      </c>
      <c r="B22" s="4" t="s">
        <v>1636</v>
      </c>
      <c r="C22" s="4" t="s">
        <v>1596</v>
      </c>
      <c r="D22" s="4" t="s">
        <v>1578</v>
      </c>
      <c r="E22" s="4" t="s">
        <v>1637</v>
      </c>
      <c r="F22" s="4">
        <v>131.51</v>
      </c>
    </row>
    <row r="23" ht="14.25" customHeight="1">
      <c r="A23" s="4" t="s">
        <v>1638</v>
      </c>
      <c r="B23" s="4" t="s">
        <v>1639</v>
      </c>
      <c r="C23" s="4" t="s">
        <v>1587</v>
      </c>
      <c r="D23" s="4" t="s">
        <v>1640</v>
      </c>
      <c r="E23" s="4" t="s">
        <v>1641</v>
      </c>
      <c r="F23" s="4">
        <v>123.46</v>
      </c>
      <c r="G23" s="4">
        <v>76.0</v>
      </c>
    </row>
    <row r="24" ht="14.25" customHeight="1">
      <c r="A24" s="4" t="s">
        <v>1642</v>
      </c>
      <c r="B24" s="4" t="s">
        <v>1643</v>
      </c>
      <c r="C24" s="4" t="s">
        <v>1596</v>
      </c>
      <c r="D24" s="4" t="s">
        <v>1633</v>
      </c>
      <c r="E24" s="4" t="s">
        <v>1644</v>
      </c>
      <c r="F24" s="4">
        <v>484.62</v>
      </c>
      <c r="G24" s="4">
        <v>432.0</v>
      </c>
    </row>
    <row r="25" ht="14.25" customHeight="1">
      <c r="A25" s="4" t="s">
        <v>1645</v>
      </c>
      <c r="B25" s="4" t="s">
        <v>1646</v>
      </c>
      <c r="C25" s="4" t="s">
        <v>1562</v>
      </c>
      <c r="D25" s="4" t="s">
        <v>1563</v>
      </c>
      <c r="E25" s="4" t="s">
        <v>1647</v>
      </c>
      <c r="G25" s="4">
        <v>360.0</v>
      </c>
    </row>
    <row r="26" ht="14.25" customHeight="1">
      <c r="A26" s="4" t="s">
        <v>1648</v>
      </c>
      <c r="B26" s="4" t="s">
        <v>1649</v>
      </c>
      <c r="C26" s="4" t="s">
        <v>1596</v>
      </c>
      <c r="D26" s="4" t="s">
        <v>1650</v>
      </c>
      <c r="E26" s="4" t="s">
        <v>1651</v>
      </c>
      <c r="F26" s="4">
        <v>166.06</v>
      </c>
      <c r="G26" s="4">
        <v>340.0</v>
      </c>
    </row>
    <row r="27" ht="14.25" customHeight="1">
      <c r="A27" s="4" t="s">
        <v>1652</v>
      </c>
      <c r="B27" s="4" t="s">
        <v>1653</v>
      </c>
      <c r="C27" s="4" t="s">
        <v>1562</v>
      </c>
      <c r="D27" s="4" t="s">
        <v>1578</v>
      </c>
      <c r="E27" s="4" t="s">
        <v>1654</v>
      </c>
      <c r="F27" s="4">
        <v>174.02</v>
      </c>
      <c r="G27" s="4">
        <v>268.0</v>
      </c>
    </row>
    <row r="28" ht="14.25" customHeight="1">
      <c r="A28" s="4" t="s">
        <v>1655</v>
      </c>
      <c r="B28" s="4" t="s">
        <v>1656</v>
      </c>
      <c r="C28" s="4" t="s">
        <v>1557</v>
      </c>
      <c r="D28" s="4" t="s">
        <v>1592</v>
      </c>
      <c r="E28" s="4" t="s">
        <v>1657</v>
      </c>
      <c r="F28" s="4">
        <v>322.41</v>
      </c>
      <c r="G28" s="4">
        <v>213.0</v>
      </c>
    </row>
    <row r="29" ht="14.25" customHeight="1">
      <c r="A29" s="4" t="s">
        <v>1658</v>
      </c>
      <c r="B29" s="4" t="s">
        <v>1659</v>
      </c>
      <c r="C29" s="4" t="s">
        <v>1587</v>
      </c>
      <c r="D29" s="4" t="s">
        <v>1615</v>
      </c>
      <c r="E29" s="4" t="s">
        <v>1660</v>
      </c>
      <c r="G29" s="4">
        <v>378.0</v>
      </c>
    </row>
    <row r="30" ht="14.25" customHeight="1">
      <c r="A30" s="4" t="s">
        <v>1661</v>
      </c>
      <c r="B30" s="4" t="s">
        <v>1662</v>
      </c>
      <c r="C30" s="4" t="s">
        <v>1596</v>
      </c>
      <c r="D30" s="4" t="s">
        <v>1578</v>
      </c>
      <c r="E30" s="4" t="s">
        <v>1663</v>
      </c>
      <c r="F30" s="4">
        <v>38.76</v>
      </c>
      <c r="G30" s="4">
        <v>137.0</v>
      </c>
    </row>
    <row r="31" ht="14.25" customHeight="1">
      <c r="A31" s="4" t="s">
        <v>1664</v>
      </c>
      <c r="B31" s="4" t="s">
        <v>1665</v>
      </c>
      <c r="C31" s="4" t="s">
        <v>1587</v>
      </c>
      <c r="D31" s="4" t="s">
        <v>1615</v>
      </c>
      <c r="E31" s="4" t="s">
        <v>1666</v>
      </c>
      <c r="F31" s="4">
        <v>218.48</v>
      </c>
      <c r="G31" s="4">
        <v>276.0</v>
      </c>
    </row>
    <row r="32" ht="14.25" customHeight="1">
      <c r="A32" s="4" t="s">
        <v>1667</v>
      </c>
      <c r="B32" s="4" t="s">
        <v>1668</v>
      </c>
      <c r="C32" s="4" t="s">
        <v>1587</v>
      </c>
      <c r="D32" s="4" t="s">
        <v>1601</v>
      </c>
      <c r="E32" s="4" t="s">
        <v>1669</v>
      </c>
      <c r="F32" s="4">
        <v>19.52</v>
      </c>
      <c r="G32" s="4">
        <v>57.0</v>
      </c>
    </row>
    <row r="33" ht="14.25" customHeight="1">
      <c r="A33" s="4" t="s">
        <v>1670</v>
      </c>
      <c r="B33" s="4" t="s">
        <v>1671</v>
      </c>
      <c r="C33" s="4" t="s">
        <v>1596</v>
      </c>
      <c r="D33" s="4" t="s">
        <v>1672</v>
      </c>
      <c r="E33" s="4" t="s">
        <v>1673</v>
      </c>
      <c r="F33" s="4">
        <v>204.39</v>
      </c>
      <c r="G33" s="4">
        <v>281.0</v>
      </c>
    </row>
    <row r="34" ht="14.25" customHeight="1">
      <c r="A34" s="4" t="s">
        <v>1674</v>
      </c>
      <c r="B34" s="4" t="s">
        <v>1675</v>
      </c>
      <c r="C34" s="4" t="s">
        <v>1582</v>
      </c>
      <c r="D34" s="4" t="s">
        <v>1583</v>
      </c>
      <c r="E34" s="4" t="s">
        <v>1676</v>
      </c>
      <c r="F34" s="4">
        <v>283.83</v>
      </c>
      <c r="G34" s="4">
        <v>244.0</v>
      </c>
    </row>
    <row r="35" ht="14.25" customHeight="1">
      <c r="A35" s="4" t="s">
        <v>1677</v>
      </c>
      <c r="B35" s="4" t="s">
        <v>1678</v>
      </c>
      <c r="C35" s="4" t="s">
        <v>1587</v>
      </c>
      <c r="D35" s="4" t="s">
        <v>1615</v>
      </c>
      <c r="E35" s="4" t="s">
        <v>1679</v>
      </c>
      <c r="F35" s="4">
        <v>179.77</v>
      </c>
      <c r="G35" s="4">
        <v>305.0</v>
      </c>
    </row>
    <row r="36" ht="14.25" customHeight="1">
      <c r="A36" s="4" t="s">
        <v>1680</v>
      </c>
      <c r="B36" s="4" t="s">
        <v>1681</v>
      </c>
      <c r="C36" s="4" t="s">
        <v>1557</v>
      </c>
      <c r="D36" s="4" t="s">
        <v>1558</v>
      </c>
      <c r="E36" s="4" t="s">
        <v>1682</v>
      </c>
      <c r="F36" s="4">
        <v>419.28</v>
      </c>
      <c r="G36" s="4">
        <v>86.0</v>
      </c>
    </row>
    <row r="37" ht="14.25" customHeight="1">
      <c r="A37" s="4" t="s">
        <v>1683</v>
      </c>
      <c r="B37" s="4" t="s">
        <v>1684</v>
      </c>
      <c r="C37" s="4" t="s">
        <v>1587</v>
      </c>
      <c r="D37" s="4" t="s">
        <v>1588</v>
      </c>
      <c r="E37" s="4" t="s">
        <v>1685</v>
      </c>
      <c r="F37" s="4">
        <v>382.22</v>
      </c>
      <c r="G37" s="4">
        <v>329.0</v>
      </c>
    </row>
    <row r="38" ht="14.25" customHeight="1">
      <c r="A38" s="4" t="s">
        <v>1686</v>
      </c>
      <c r="B38" s="4" t="s">
        <v>1687</v>
      </c>
      <c r="C38" s="4" t="s">
        <v>1562</v>
      </c>
      <c r="D38" s="4" t="s">
        <v>1563</v>
      </c>
      <c r="E38" s="4" t="s">
        <v>1688</v>
      </c>
      <c r="F38" s="4">
        <v>223.43</v>
      </c>
      <c r="G38" s="4">
        <v>154.0</v>
      </c>
    </row>
    <row r="39" ht="14.25" customHeight="1">
      <c r="A39" s="4" t="s">
        <v>1689</v>
      </c>
      <c r="B39" s="4" t="s">
        <v>1690</v>
      </c>
      <c r="C39" s="4" t="s">
        <v>1562</v>
      </c>
      <c r="D39" s="4" t="s">
        <v>1691</v>
      </c>
      <c r="E39" s="4" t="s">
        <v>1692</v>
      </c>
      <c r="F39" s="4">
        <v>353.47</v>
      </c>
      <c r="G39" s="4">
        <v>214.0</v>
      </c>
    </row>
    <row r="40" ht="14.25" customHeight="1">
      <c r="A40" s="4" t="s">
        <v>1693</v>
      </c>
      <c r="B40" s="4" t="s">
        <v>1694</v>
      </c>
      <c r="C40" s="4" t="s">
        <v>1596</v>
      </c>
      <c r="D40" s="4" t="s">
        <v>1650</v>
      </c>
      <c r="E40" s="4" t="s">
        <v>1695</v>
      </c>
      <c r="F40" s="4">
        <v>135.61</v>
      </c>
      <c r="G40" s="4">
        <v>394.0</v>
      </c>
    </row>
    <row r="41" ht="14.25" customHeight="1">
      <c r="A41" s="4" t="s">
        <v>1696</v>
      </c>
      <c r="B41" s="4" t="s">
        <v>1697</v>
      </c>
      <c r="C41" s="4" t="s">
        <v>1557</v>
      </c>
      <c r="D41" s="4" t="s">
        <v>1698</v>
      </c>
      <c r="E41" s="4" t="s">
        <v>1699</v>
      </c>
      <c r="F41" s="4">
        <v>326.06</v>
      </c>
      <c r="G41" s="4">
        <v>301.0</v>
      </c>
    </row>
    <row r="42" ht="14.25" customHeight="1">
      <c r="A42" s="4" t="s">
        <v>1700</v>
      </c>
      <c r="B42" s="4" t="s">
        <v>1701</v>
      </c>
      <c r="C42" s="4" t="s">
        <v>1557</v>
      </c>
      <c r="D42" s="4" t="s">
        <v>1592</v>
      </c>
      <c r="E42" s="4" t="s">
        <v>1702</v>
      </c>
      <c r="F42" s="4">
        <v>38.52</v>
      </c>
      <c r="G42" s="4">
        <v>378.0</v>
      </c>
    </row>
    <row r="43" ht="14.25" customHeight="1">
      <c r="A43" s="4" t="s">
        <v>1703</v>
      </c>
      <c r="B43" s="4" t="s">
        <v>1704</v>
      </c>
      <c r="C43" s="4" t="s">
        <v>1596</v>
      </c>
      <c r="D43" s="4" t="s">
        <v>1597</v>
      </c>
      <c r="E43" s="4" t="s">
        <v>1705</v>
      </c>
      <c r="F43" s="4">
        <v>313.26</v>
      </c>
      <c r="G43" s="4">
        <v>369.0</v>
      </c>
    </row>
    <row r="44" ht="14.25" customHeight="1">
      <c r="A44" s="4" t="s">
        <v>1706</v>
      </c>
      <c r="B44" s="4" t="s">
        <v>1707</v>
      </c>
      <c r="C44" s="4" t="s">
        <v>1557</v>
      </c>
      <c r="D44" s="4" t="s">
        <v>1578</v>
      </c>
      <c r="E44" s="4" t="s">
        <v>1708</v>
      </c>
      <c r="F44" s="4">
        <v>450.71</v>
      </c>
      <c r="G44" s="4">
        <v>389.0</v>
      </c>
    </row>
    <row r="45" ht="14.25" customHeight="1">
      <c r="A45" s="4" t="s">
        <v>1709</v>
      </c>
      <c r="B45" s="4" t="s">
        <v>1710</v>
      </c>
      <c r="C45" s="4" t="s">
        <v>1557</v>
      </c>
      <c r="D45" s="4" t="s">
        <v>1558</v>
      </c>
      <c r="E45" s="4" t="s">
        <v>1711</v>
      </c>
      <c r="F45" s="4">
        <v>253.33</v>
      </c>
      <c r="G45" s="4">
        <v>266.0</v>
      </c>
    </row>
    <row r="46" ht="14.25" customHeight="1">
      <c r="A46" s="4" t="s">
        <v>1712</v>
      </c>
      <c r="B46" s="4" t="s">
        <v>1713</v>
      </c>
      <c r="C46" s="4" t="s">
        <v>1596</v>
      </c>
      <c r="D46" s="4" t="s">
        <v>1597</v>
      </c>
      <c r="E46" s="4" t="s">
        <v>1714</v>
      </c>
      <c r="F46" s="4">
        <v>167.12</v>
      </c>
      <c r="G46" s="4">
        <v>316.0</v>
      </c>
    </row>
    <row r="47" ht="14.25" customHeight="1">
      <c r="A47" s="4" t="s">
        <v>1715</v>
      </c>
      <c r="B47" s="4" t="s">
        <v>1716</v>
      </c>
      <c r="C47" s="4" t="s">
        <v>1596</v>
      </c>
      <c r="D47" s="4" t="s">
        <v>1672</v>
      </c>
      <c r="E47" s="4" t="s">
        <v>1717</v>
      </c>
      <c r="F47" s="4">
        <v>318.91</v>
      </c>
      <c r="G47" s="4">
        <v>114.0</v>
      </c>
    </row>
    <row r="48" ht="14.25" customHeight="1">
      <c r="A48" s="4" t="s">
        <v>1718</v>
      </c>
      <c r="B48" s="4" t="s">
        <v>1719</v>
      </c>
      <c r="C48" s="4" t="s">
        <v>1562</v>
      </c>
      <c r="D48" s="4" t="s">
        <v>1567</v>
      </c>
      <c r="E48" s="4" t="s">
        <v>1720</v>
      </c>
      <c r="F48" s="4">
        <v>167.34</v>
      </c>
      <c r="G48" s="4">
        <v>296.0</v>
      </c>
    </row>
    <row r="49" ht="14.25" customHeight="1">
      <c r="A49" s="4" t="s">
        <v>1721</v>
      </c>
      <c r="B49" s="4" t="s">
        <v>1722</v>
      </c>
      <c r="C49" s="4" t="s">
        <v>1582</v>
      </c>
      <c r="D49" s="4" t="s">
        <v>1723</v>
      </c>
      <c r="E49" s="4" t="s">
        <v>1724</v>
      </c>
      <c r="G49" s="4">
        <v>431.0</v>
      </c>
    </row>
    <row r="50" ht="14.25" customHeight="1">
      <c r="A50" s="4" t="s">
        <v>1725</v>
      </c>
      <c r="B50" s="4" t="s">
        <v>1726</v>
      </c>
      <c r="C50" s="4" t="s">
        <v>1557</v>
      </c>
      <c r="D50" s="4" t="s">
        <v>1578</v>
      </c>
      <c r="E50" s="4" t="s">
        <v>1727</v>
      </c>
      <c r="F50" s="4">
        <v>177.98</v>
      </c>
      <c r="G50" s="4">
        <v>103.0</v>
      </c>
    </row>
    <row r="51" ht="14.25" customHeight="1">
      <c r="A51" s="4" t="s">
        <v>1728</v>
      </c>
      <c r="B51" s="4" t="s">
        <v>1729</v>
      </c>
      <c r="C51" s="4" t="s">
        <v>1582</v>
      </c>
      <c r="D51" s="4" t="s">
        <v>1730</v>
      </c>
      <c r="E51" s="4" t="s">
        <v>1731</v>
      </c>
      <c r="F51" s="4">
        <v>43.29</v>
      </c>
      <c r="G51" s="4">
        <v>267.0</v>
      </c>
    </row>
    <row r="52" ht="14.25" customHeight="1">
      <c r="A52" s="4" t="s">
        <v>1732</v>
      </c>
      <c r="B52" s="4" t="s">
        <v>1733</v>
      </c>
      <c r="C52" s="4" t="s">
        <v>1596</v>
      </c>
      <c r="D52" s="4" t="s">
        <v>1597</v>
      </c>
      <c r="E52" s="4" t="s">
        <v>1734</v>
      </c>
      <c r="F52" s="4">
        <v>190.29</v>
      </c>
      <c r="G52" s="4">
        <v>260.0</v>
      </c>
    </row>
    <row r="53" ht="14.25" customHeight="1">
      <c r="A53" s="4" t="s">
        <v>1735</v>
      </c>
      <c r="B53" s="4" t="s">
        <v>1736</v>
      </c>
      <c r="C53" s="4" t="s">
        <v>1557</v>
      </c>
      <c r="D53" s="4" t="s">
        <v>1578</v>
      </c>
      <c r="E53" s="4" t="s">
        <v>1737</v>
      </c>
      <c r="F53" s="4">
        <v>88.49</v>
      </c>
      <c r="G53" s="4">
        <v>246.0</v>
      </c>
    </row>
    <row r="54" ht="14.25" customHeight="1">
      <c r="A54" s="4" t="s">
        <v>1738</v>
      </c>
      <c r="B54" s="4" t="s">
        <v>1739</v>
      </c>
      <c r="C54" s="4" t="s">
        <v>1596</v>
      </c>
      <c r="D54" s="4" t="s">
        <v>1672</v>
      </c>
      <c r="E54" s="4" t="s">
        <v>1740</v>
      </c>
      <c r="F54" s="4">
        <v>212.26</v>
      </c>
      <c r="G54" s="4">
        <v>82.0</v>
      </c>
    </row>
    <row r="55" ht="14.25" customHeight="1">
      <c r="A55" s="4" t="s">
        <v>1741</v>
      </c>
      <c r="B55" s="4" t="s">
        <v>1742</v>
      </c>
      <c r="C55" s="4" t="s">
        <v>1562</v>
      </c>
      <c r="D55" s="4" t="s">
        <v>1574</v>
      </c>
      <c r="E55" s="4" t="s">
        <v>1743</v>
      </c>
      <c r="F55" s="4">
        <v>386.56</v>
      </c>
      <c r="G55" s="4">
        <v>125.0</v>
      </c>
    </row>
    <row r="56" ht="14.25" customHeight="1">
      <c r="A56" s="4" t="s">
        <v>1744</v>
      </c>
      <c r="B56" s="4" t="s">
        <v>1745</v>
      </c>
      <c r="C56" s="4" t="s">
        <v>1596</v>
      </c>
      <c r="D56" s="4" t="s">
        <v>1578</v>
      </c>
      <c r="E56" s="4" t="s">
        <v>1746</v>
      </c>
      <c r="F56" s="4">
        <v>434.84</v>
      </c>
      <c r="G56" s="4">
        <v>185.0</v>
      </c>
    </row>
    <row r="57" ht="14.25" customHeight="1">
      <c r="A57" s="4" t="s">
        <v>1747</v>
      </c>
      <c r="B57" s="4" t="s">
        <v>1748</v>
      </c>
      <c r="C57" s="4" t="s">
        <v>1587</v>
      </c>
      <c r="D57" s="4" t="s">
        <v>1615</v>
      </c>
      <c r="E57" s="4" t="s">
        <v>1749</v>
      </c>
      <c r="F57" s="4">
        <v>81.75</v>
      </c>
    </row>
    <row r="58" ht="14.25" customHeight="1">
      <c r="A58" s="4" t="s">
        <v>1750</v>
      </c>
      <c r="B58" s="4" t="s">
        <v>1751</v>
      </c>
      <c r="C58" s="4" t="s">
        <v>1587</v>
      </c>
      <c r="D58" s="4" t="s">
        <v>1615</v>
      </c>
      <c r="E58" s="4" t="s">
        <v>1752</v>
      </c>
      <c r="F58" s="4">
        <v>461.47</v>
      </c>
      <c r="G58" s="4">
        <v>190.0</v>
      </c>
    </row>
    <row r="59" ht="14.25" customHeight="1">
      <c r="A59" s="4" t="s">
        <v>1753</v>
      </c>
      <c r="B59" s="4" t="s">
        <v>1754</v>
      </c>
      <c r="C59" s="4" t="s">
        <v>1596</v>
      </c>
      <c r="D59" s="4" t="s">
        <v>1597</v>
      </c>
      <c r="E59" s="4" t="s">
        <v>1755</v>
      </c>
      <c r="F59" s="4">
        <v>30.62</v>
      </c>
      <c r="G59" s="4">
        <v>138.0</v>
      </c>
    </row>
    <row r="60" ht="14.25" customHeight="1">
      <c r="A60" s="4" t="s">
        <v>1756</v>
      </c>
      <c r="B60" s="4" t="s">
        <v>1757</v>
      </c>
      <c r="C60" s="4" t="s">
        <v>1562</v>
      </c>
      <c r="D60" s="4" t="s">
        <v>1578</v>
      </c>
      <c r="E60" s="4" t="s">
        <v>1758</v>
      </c>
      <c r="F60" s="4">
        <v>113.83</v>
      </c>
      <c r="G60" s="4">
        <v>485.0</v>
      </c>
    </row>
    <row r="61" ht="14.25" customHeight="1">
      <c r="A61" s="4" t="s">
        <v>1759</v>
      </c>
      <c r="B61" s="4" t="s">
        <v>1760</v>
      </c>
      <c r="C61" s="4" t="s">
        <v>1582</v>
      </c>
      <c r="D61" s="4" t="s">
        <v>1608</v>
      </c>
      <c r="E61" s="4" t="s">
        <v>1761</v>
      </c>
      <c r="F61" s="4">
        <v>17.31</v>
      </c>
      <c r="G61" s="4">
        <v>399.0</v>
      </c>
    </row>
    <row r="62" ht="14.25" customHeight="1">
      <c r="A62" s="4" t="s">
        <v>1762</v>
      </c>
      <c r="B62" s="4" t="s">
        <v>1763</v>
      </c>
      <c r="C62" s="4" t="s">
        <v>1582</v>
      </c>
      <c r="D62" s="4" t="s">
        <v>1730</v>
      </c>
      <c r="E62" s="4" t="s">
        <v>1764</v>
      </c>
      <c r="F62" s="4">
        <v>482.75</v>
      </c>
      <c r="G62" s="4">
        <v>444.0</v>
      </c>
    </row>
    <row r="63" ht="14.25" customHeight="1">
      <c r="A63" s="4" t="s">
        <v>1765</v>
      </c>
      <c r="B63" s="4" t="s">
        <v>1766</v>
      </c>
      <c r="C63" s="4" t="s">
        <v>1596</v>
      </c>
      <c r="D63" s="4" t="s">
        <v>1633</v>
      </c>
      <c r="E63" s="4" t="s">
        <v>1767</v>
      </c>
      <c r="F63" s="4">
        <v>103.45</v>
      </c>
      <c r="G63" s="4">
        <v>465.0</v>
      </c>
    </row>
    <row r="64" ht="14.25" customHeight="1">
      <c r="A64" s="4" t="s">
        <v>1768</v>
      </c>
      <c r="B64" s="4" t="s">
        <v>1769</v>
      </c>
      <c r="C64" s="4" t="s">
        <v>1557</v>
      </c>
      <c r="D64" s="4" t="s">
        <v>1558</v>
      </c>
      <c r="E64" s="4" t="s">
        <v>1770</v>
      </c>
      <c r="F64" s="4">
        <v>86.42</v>
      </c>
      <c r="G64" s="4">
        <v>222.0</v>
      </c>
    </row>
    <row r="65" ht="14.25" customHeight="1">
      <c r="A65" s="4" t="s">
        <v>1771</v>
      </c>
      <c r="B65" s="4" t="s">
        <v>1772</v>
      </c>
      <c r="C65" s="4" t="s">
        <v>1582</v>
      </c>
      <c r="D65" s="4" t="s">
        <v>1583</v>
      </c>
      <c r="E65" s="4" t="s">
        <v>1773</v>
      </c>
      <c r="F65" s="4">
        <v>266.86</v>
      </c>
      <c r="G65" s="4">
        <v>458.0</v>
      </c>
    </row>
    <row r="66" ht="14.25" customHeight="1">
      <c r="A66" s="4" t="s">
        <v>1774</v>
      </c>
      <c r="B66" s="4" t="s">
        <v>1775</v>
      </c>
      <c r="C66" s="4" t="s">
        <v>1582</v>
      </c>
      <c r="D66" s="4" t="s">
        <v>1723</v>
      </c>
      <c r="E66" s="4" t="s">
        <v>1776</v>
      </c>
      <c r="F66" s="4">
        <v>299.11</v>
      </c>
      <c r="G66" s="4">
        <v>118.0</v>
      </c>
    </row>
    <row r="67" ht="14.25" customHeight="1">
      <c r="A67" s="4" t="s">
        <v>1777</v>
      </c>
      <c r="B67" s="4" t="s">
        <v>1778</v>
      </c>
      <c r="C67" s="4" t="s">
        <v>1596</v>
      </c>
      <c r="D67" s="4" t="s">
        <v>1597</v>
      </c>
      <c r="E67" s="4" t="s">
        <v>1779</v>
      </c>
      <c r="F67" s="4">
        <v>240.63</v>
      </c>
      <c r="G67" s="4">
        <v>423.0</v>
      </c>
    </row>
    <row r="68" ht="14.25" customHeight="1">
      <c r="A68" s="4" t="s">
        <v>1780</v>
      </c>
      <c r="B68" s="4" t="s">
        <v>1781</v>
      </c>
      <c r="C68" s="4" t="s">
        <v>1582</v>
      </c>
      <c r="D68" s="4" t="s">
        <v>1608</v>
      </c>
      <c r="E68" s="4" t="s">
        <v>1782</v>
      </c>
      <c r="F68" s="4">
        <v>340.39</v>
      </c>
      <c r="G68" s="4">
        <v>177.0</v>
      </c>
    </row>
    <row r="69" ht="14.25" customHeight="1">
      <c r="A69" s="4" t="s">
        <v>1783</v>
      </c>
      <c r="B69" s="4" t="s">
        <v>1784</v>
      </c>
      <c r="C69" s="4" t="s">
        <v>1557</v>
      </c>
      <c r="D69" s="4" t="s">
        <v>1578</v>
      </c>
      <c r="E69" s="4" t="s">
        <v>1785</v>
      </c>
      <c r="F69" s="4">
        <v>349.17</v>
      </c>
      <c r="G69" s="4">
        <v>476.0</v>
      </c>
    </row>
    <row r="70" ht="14.25" customHeight="1">
      <c r="A70" s="4" t="s">
        <v>1786</v>
      </c>
      <c r="B70" s="4" t="s">
        <v>1787</v>
      </c>
      <c r="C70" s="4" t="s">
        <v>1587</v>
      </c>
      <c r="D70" s="4" t="s">
        <v>1788</v>
      </c>
      <c r="E70" s="4" t="s">
        <v>1789</v>
      </c>
      <c r="F70" s="4">
        <v>243.7</v>
      </c>
      <c r="G70" s="4">
        <v>130.0</v>
      </c>
    </row>
    <row r="71" ht="14.25" customHeight="1">
      <c r="A71" s="4" t="s">
        <v>1790</v>
      </c>
      <c r="B71" s="4" t="s">
        <v>1791</v>
      </c>
      <c r="C71" s="4" t="s">
        <v>1562</v>
      </c>
      <c r="D71" s="4" t="s">
        <v>1574</v>
      </c>
      <c r="E71" s="4" t="s">
        <v>1792</v>
      </c>
      <c r="F71" s="4">
        <v>218.22</v>
      </c>
      <c r="G71" s="4">
        <v>224.0</v>
      </c>
    </row>
    <row r="72" ht="14.25" customHeight="1">
      <c r="A72" s="4" t="s">
        <v>1793</v>
      </c>
      <c r="B72" s="4" t="s">
        <v>1794</v>
      </c>
      <c r="C72" s="4" t="s">
        <v>1587</v>
      </c>
      <c r="D72" s="4" t="s">
        <v>1640</v>
      </c>
      <c r="E72" s="4" t="s">
        <v>1795</v>
      </c>
      <c r="F72" s="4">
        <v>138.05</v>
      </c>
      <c r="G72" s="4">
        <v>89.0</v>
      </c>
    </row>
    <row r="73" ht="14.25" customHeight="1">
      <c r="A73" s="4" t="s">
        <v>1796</v>
      </c>
      <c r="B73" s="4" t="s">
        <v>1797</v>
      </c>
      <c r="C73" s="4" t="s">
        <v>1582</v>
      </c>
      <c r="D73" s="4" t="s">
        <v>1608</v>
      </c>
      <c r="E73" s="4" t="s">
        <v>1798</v>
      </c>
      <c r="F73" s="4">
        <v>214.32</v>
      </c>
      <c r="G73" s="4">
        <v>383.0</v>
      </c>
    </row>
    <row r="74" ht="14.25" customHeight="1">
      <c r="A74" s="4" t="s">
        <v>1799</v>
      </c>
      <c r="B74" s="4" t="s">
        <v>1800</v>
      </c>
      <c r="C74" s="4" t="s">
        <v>1596</v>
      </c>
      <c r="D74" s="4" t="s">
        <v>1597</v>
      </c>
      <c r="E74" s="4" t="s">
        <v>1801</v>
      </c>
      <c r="F74" s="4">
        <v>477.61</v>
      </c>
      <c r="G74" s="4">
        <v>300.0</v>
      </c>
    </row>
    <row r="75" ht="14.25" customHeight="1">
      <c r="A75" s="4" t="s">
        <v>1802</v>
      </c>
      <c r="B75" s="4" t="s">
        <v>1803</v>
      </c>
      <c r="C75" s="4" t="s">
        <v>1596</v>
      </c>
      <c r="D75" s="4" t="s">
        <v>1672</v>
      </c>
      <c r="E75" s="4" t="s">
        <v>1804</v>
      </c>
      <c r="F75" s="4">
        <v>107.06</v>
      </c>
      <c r="G75" s="4">
        <v>359.0</v>
      </c>
    </row>
    <row r="76" ht="14.25" customHeight="1">
      <c r="A76" s="4" t="s">
        <v>1805</v>
      </c>
      <c r="B76" s="4" t="s">
        <v>1806</v>
      </c>
      <c r="C76" s="4" t="s">
        <v>1557</v>
      </c>
      <c r="D76" s="4" t="s">
        <v>1592</v>
      </c>
      <c r="E76" s="4" t="s">
        <v>1807</v>
      </c>
      <c r="F76" s="4">
        <v>403.71</v>
      </c>
      <c r="G76" s="4">
        <v>159.0</v>
      </c>
    </row>
    <row r="77" ht="14.25" customHeight="1">
      <c r="A77" s="4" t="s">
        <v>1808</v>
      </c>
      <c r="B77" s="4" t="s">
        <v>1809</v>
      </c>
      <c r="C77" s="4" t="s">
        <v>1562</v>
      </c>
      <c r="D77" s="4" t="s">
        <v>1691</v>
      </c>
      <c r="E77" s="4" t="s">
        <v>1810</v>
      </c>
      <c r="F77" s="4">
        <v>158.14</v>
      </c>
      <c r="G77" s="4">
        <v>82.0</v>
      </c>
    </row>
    <row r="78" ht="14.25" customHeight="1">
      <c r="A78" s="4" t="s">
        <v>1811</v>
      </c>
      <c r="B78" s="4" t="s">
        <v>1812</v>
      </c>
      <c r="C78" s="4" t="s">
        <v>1557</v>
      </c>
      <c r="D78" s="4" t="s">
        <v>1558</v>
      </c>
      <c r="E78" s="4" t="s">
        <v>1813</v>
      </c>
      <c r="F78" s="4">
        <v>392.89</v>
      </c>
      <c r="G78" s="4">
        <v>320.0</v>
      </c>
    </row>
    <row r="79" ht="14.25" customHeight="1">
      <c r="A79" s="4" t="s">
        <v>1814</v>
      </c>
      <c r="B79" s="4" t="s">
        <v>1815</v>
      </c>
      <c r="C79" s="4" t="s">
        <v>1557</v>
      </c>
      <c r="D79" s="4" t="s">
        <v>1619</v>
      </c>
      <c r="E79" s="4" t="s">
        <v>1816</v>
      </c>
      <c r="F79" s="4">
        <v>480.9</v>
      </c>
      <c r="G79" s="4">
        <v>104.0</v>
      </c>
    </row>
    <row r="80" ht="14.25" customHeight="1">
      <c r="A80" s="4" t="s">
        <v>1817</v>
      </c>
      <c r="B80" s="4" t="s">
        <v>1818</v>
      </c>
      <c r="C80" s="4" t="s">
        <v>1587</v>
      </c>
      <c r="D80" s="4" t="s">
        <v>1615</v>
      </c>
      <c r="E80" s="4" t="s">
        <v>1819</v>
      </c>
      <c r="F80" s="4">
        <v>325.26</v>
      </c>
      <c r="G80" s="4">
        <v>400.0</v>
      </c>
    </row>
    <row r="81" ht="14.25" customHeight="1">
      <c r="A81" s="4" t="s">
        <v>1820</v>
      </c>
      <c r="B81" s="4" t="s">
        <v>1821</v>
      </c>
      <c r="C81" s="4" t="s">
        <v>1587</v>
      </c>
      <c r="D81" s="4" t="s">
        <v>1588</v>
      </c>
      <c r="E81" s="4" t="s">
        <v>1822</v>
      </c>
      <c r="F81" s="4">
        <v>228.53</v>
      </c>
      <c r="G81" s="4">
        <v>469.0</v>
      </c>
    </row>
    <row r="82" ht="14.25" customHeight="1">
      <c r="A82" s="4" t="s">
        <v>1823</v>
      </c>
      <c r="B82" s="4" t="s">
        <v>1824</v>
      </c>
      <c r="C82" s="4" t="s">
        <v>1587</v>
      </c>
      <c r="D82" s="4" t="s">
        <v>1601</v>
      </c>
      <c r="E82" s="4" t="s">
        <v>1825</v>
      </c>
      <c r="F82" s="4">
        <v>143.43</v>
      </c>
      <c r="G82" s="4">
        <v>58.0</v>
      </c>
    </row>
    <row r="83" ht="14.25" customHeight="1">
      <c r="A83" s="4" t="s">
        <v>1826</v>
      </c>
      <c r="B83" s="4" t="s">
        <v>1827</v>
      </c>
      <c r="C83" s="4" t="s">
        <v>1596</v>
      </c>
      <c r="D83" s="4" t="s">
        <v>1633</v>
      </c>
      <c r="E83" s="4" t="s">
        <v>1828</v>
      </c>
      <c r="F83" s="4">
        <v>285.54</v>
      </c>
      <c r="G83" s="4">
        <v>358.0</v>
      </c>
    </row>
    <row r="84" ht="14.25" customHeight="1">
      <c r="A84" s="4" t="s">
        <v>1829</v>
      </c>
      <c r="B84" s="4" t="s">
        <v>1830</v>
      </c>
      <c r="C84" s="4" t="s">
        <v>1596</v>
      </c>
      <c r="D84" s="4" t="s">
        <v>1597</v>
      </c>
      <c r="E84" s="4" t="s">
        <v>1831</v>
      </c>
      <c r="F84" s="4">
        <v>152.92</v>
      </c>
      <c r="G84" s="4">
        <v>281.0</v>
      </c>
    </row>
    <row r="85" ht="14.25" customHeight="1">
      <c r="A85" s="4" t="s">
        <v>1832</v>
      </c>
      <c r="B85" s="4" t="s">
        <v>1833</v>
      </c>
      <c r="C85" s="4" t="s">
        <v>1582</v>
      </c>
      <c r="D85" s="4" t="s">
        <v>1583</v>
      </c>
      <c r="E85" s="4" t="s">
        <v>1834</v>
      </c>
      <c r="G85" s="4">
        <v>159.0</v>
      </c>
    </row>
    <row r="86" ht="14.25" customHeight="1">
      <c r="A86" s="4" t="s">
        <v>1835</v>
      </c>
      <c r="B86" s="4" t="s">
        <v>1836</v>
      </c>
      <c r="C86" s="4" t="s">
        <v>1587</v>
      </c>
      <c r="D86" s="4" t="s">
        <v>1788</v>
      </c>
      <c r="E86" s="4" t="s">
        <v>1837</v>
      </c>
      <c r="F86" s="4">
        <v>388.46</v>
      </c>
      <c r="G86" s="4">
        <v>208.0</v>
      </c>
    </row>
    <row r="87" ht="14.25" customHeight="1">
      <c r="A87" s="4" t="s">
        <v>1838</v>
      </c>
      <c r="B87" s="4" t="s">
        <v>1839</v>
      </c>
      <c r="C87" s="4" t="s">
        <v>1562</v>
      </c>
      <c r="D87" s="4" t="s">
        <v>1578</v>
      </c>
      <c r="E87" s="4" t="s">
        <v>1840</v>
      </c>
      <c r="F87" s="4">
        <v>119.57</v>
      </c>
      <c r="G87" s="4">
        <v>210.0</v>
      </c>
    </row>
    <row r="88" ht="14.25" customHeight="1">
      <c r="A88" s="4" t="s">
        <v>1841</v>
      </c>
      <c r="B88" s="4" t="s">
        <v>1842</v>
      </c>
      <c r="C88" s="4" t="s">
        <v>1587</v>
      </c>
      <c r="D88" s="4" t="s">
        <v>1601</v>
      </c>
      <c r="E88" s="4" t="s">
        <v>1843</v>
      </c>
      <c r="F88" s="4">
        <v>176.07</v>
      </c>
      <c r="G88" s="4">
        <v>82.0</v>
      </c>
    </row>
    <row r="89" ht="14.25" customHeight="1">
      <c r="A89" s="4" t="s">
        <v>1844</v>
      </c>
      <c r="B89" s="4" t="s">
        <v>1845</v>
      </c>
      <c r="C89" s="4" t="s">
        <v>1587</v>
      </c>
      <c r="D89" s="4" t="s">
        <v>1588</v>
      </c>
      <c r="E89" s="4" t="s">
        <v>1846</v>
      </c>
      <c r="F89" s="4">
        <v>371.38</v>
      </c>
      <c r="G89" s="4">
        <v>220.0</v>
      </c>
    </row>
    <row r="90" ht="14.25" customHeight="1">
      <c r="A90" s="4" t="s">
        <v>1847</v>
      </c>
      <c r="B90" s="4" t="s">
        <v>1848</v>
      </c>
      <c r="C90" s="4" t="s">
        <v>1596</v>
      </c>
      <c r="D90" s="4" t="s">
        <v>1578</v>
      </c>
      <c r="E90" s="4" t="s">
        <v>1849</v>
      </c>
      <c r="F90" s="4">
        <v>131.24</v>
      </c>
      <c r="G90" s="4">
        <v>232.0</v>
      </c>
    </row>
    <row r="91" ht="14.25" customHeight="1">
      <c r="A91" s="4" t="s">
        <v>1850</v>
      </c>
      <c r="B91" s="4" t="s">
        <v>1851</v>
      </c>
      <c r="C91" s="4" t="s">
        <v>1582</v>
      </c>
      <c r="D91" s="4" t="s">
        <v>1723</v>
      </c>
      <c r="E91" s="4" t="s">
        <v>1852</v>
      </c>
      <c r="F91" s="4">
        <v>183.04</v>
      </c>
      <c r="G91" s="4">
        <v>457.0</v>
      </c>
    </row>
    <row r="92" ht="14.25" customHeight="1">
      <c r="A92" s="4" t="s">
        <v>1853</v>
      </c>
      <c r="B92" s="4" t="s">
        <v>1854</v>
      </c>
      <c r="C92" s="4" t="s">
        <v>1557</v>
      </c>
      <c r="D92" s="4" t="s">
        <v>1578</v>
      </c>
      <c r="E92" s="4" t="s">
        <v>1855</v>
      </c>
      <c r="F92" s="4">
        <v>340.14</v>
      </c>
      <c r="G92" s="4">
        <v>361.0</v>
      </c>
    </row>
    <row r="93" ht="14.25" customHeight="1">
      <c r="A93" s="4" t="s">
        <v>1856</v>
      </c>
      <c r="B93" s="4" t="s">
        <v>1857</v>
      </c>
      <c r="C93" s="4" t="s">
        <v>1562</v>
      </c>
      <c r="D93" s="4" t="s">
        <v>1691</v>
      </c>
      <c r="E93" s="4" t="s">
        <v>1858</v>
      </c>
      <c r="F93" s="4">
        <v>438.25</v>
      </c>
      <c r="G93" s="4">
        <v>496.0</v>
      </c>
    </row>
    <row r="94" ht="14.25" customHeight="1">
      <c r="A94" s="4" t="s">
        <v>1859</v>
      </c>
      <c r="B94" s="4" t="s">
        <v>1860</v>
      </c>
      <c r="C94" s="4" t="s">
        <v>1587</v>
      </c>
      <c r="D94" s="4" t="s">
        <v>1619</v>
      </c>
      <c r="E94" s="4" t="s">
        <v>1861</v>
      </c>
      <c r="F94" s="4">
        <v>447.43</v>
      </c>
      <c r="G94" s="4">
        <v>191.0</v>
      </c>
    </row>
    <row r="95" ht="14.25" customHeight="1">
      <c r="A95" s="4" t="s">
        <v>1862</v>
      </c>
      <c r="B95" s="4" t="s">
        <v>1863</v>
      </c>
      <c r="C95" s="4" t="s">
        <v>1557</v>
      </c>
      <c r="D95" s="4" t="s">
        <v>1558</v>
      </c>
      <c r="E95" s="4" t="s">
        <v>1864</v>
      </c>
      <c r="F95" s="4">
        <v>377.52</v>
      </c>
      <c r="G95" s="4">
        <v>485.0</v>
      </c>
    </row>
    <row r="96" ht="14.25" customHeight="1">
      <c r="A96" s="4" t="s">
        <v>1865</v>
      </c>
      <c r="B96" s="4" t="s">
        <v>1866</v>
      </c>
      <c r="C96" s="4" t="s">
        <v>1582</v>
      </c>
      <c r="D96" s="4" t="s">
        <v>1583</v>
      </c>
      <c r="E96" s="4" t="s">
        <v>1867</v>
      </c>
      <c r="F96" s="4">
        <v>358.47</v>
      </c>
      <c r="G96" s="4">
        <v>213.0</v>
      </c>
    </row>
    <row r="97" ht="14.25" customHeight="1">
      <c r="A97" s="4" t="s">
        <v>1868</v>
      </c>
      <c r="B97" s="4" t="s">
        <v>1869</v>
      </c>
      <c r="C97" s="4" t="s">
        <v>1596</v>
      </c>
      <c r="D97" s="4" t="s">
        <v>1578</v>
      </c>
      <c r="E97" s="4" t="s">
        <v>1870</v>
      </c>
      <c r="F97" s="4">
        <v>60.65</v>
      </c>
      <c r="G97" s="4">
        <v>75.0</v>
      </c>
    </row>
    <row r="98" ht="14.25" customHeight="1">
      <c r="A98" s="4" t="s">
        <v>1871</v>
      </c>
      <c r="B98" s="4" t="s">
        <v>1872</v>
      </c>
      <c r="C98" s="4" t="s">
        <v>1562</v>
      </c>
      <c r="D98" s="4" t="s">
        <v>1567</v>
      </c>
      <c r="E98" s="4" t="s">
        <v>1873</v>
      </c>
      <c r="F98" s="4">
        <v>358.47</v>
      </c>
      <c r="G98" s="4">
        <v>143.0</v>
      </c>
    </row>
    <row r="99" ht="14.25" customHeight="1">
      <c r="A99" s="4" t="s">
        <v>1874</v>
      </c>
      <c r="B99" s="4" t="s">
        <v>1875</v>
      </c>
      <c r="C99" s="4" t="s">
        <v>1596</v>
      </c>
      <c r="D99" s="4" t="s">
        <v>1672</v>
      </c>
      <c r="E99" s="4" t="s">
        <v>1876</v>
      </c>
      <c r="F99" s="4">
        <v>245.98</v>
      </c>
      <c r="G99" s="4">
        <v>471.0</v>
      </c>
    </row>
    <row r="100" ht="14.25" customHeight="1">
      <c r="A100" s="4" t="s">
        <v>1877</v>
      </c>
      <c r="B100" s="4" t="s">
        <v>1878</v>
      </c>
      <c r="C100" s="4" t="s">
        <v>1557</v>
      </c>
      <c r="D100" s="4" t="s">
        <v>1592</v>
      </c>
      <c r="E100" s="4" t="s">
        <v>1879</v>
      </c>
      <c r="F100" s="4">
        <v>431.67</v>
      </c>
      <c r="G100" s="4">
        <v>73.0</v>
      </c>
    </row>
    <row r="101" ht="14.25" customHeight="1">
      <c r="A101" s="4" t="s">
        <v>1880</v>
      </c>
      <c r="B101" s="4" t="s">
        <v>1881</v>
      </c>
      <c r="C101" s="4" t="s">
        <v>1587</v>
      </c>
      <c r="D101" s="4" t="s">
        <v>1601</v>
      </c>
      <c r="E101" s="4" t="s">
        <v>1882</v>
      </c>
      <c r="F101" s="4">
        <v>201.41</v>
      </c>
      <c r="G101" s="4">
        <v>146.0</v>
      </c>
    </row>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G$101"/>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3.29"/>
    <col customWidth="1" min="3" max="3" width="17.57"/>
    <col customWidth="1" min="4" max="4" width="19.71"/>
    <col customWidth="1" min="5" max="26" width="8.71"/>
  </cols>
  <sheetData>
    <row r="1" ht="14.25" customHeight="1">
      <c r="A1" s="1" t="s">
        <v>1883</v>
      </c>
      <c r="B1" s="1" t="s">
        <v>1884</v>
      </c>
      <c r="C1" s="1" t="s">
        <v>1885</v>
      </c>
      <c r="D1" s="1" t="s">
        <v>4</v>
      </c>
      <c r="E1" s="1" t="s">
        <v>1886</v>
      </c>
    </row>
    <row r="2" ht="14.25" customHeight="1">
      <c r="A2" s="4" t="s">
        <v>1887</v>
      </c>
      <c r="B2" s="4" t="s">
        <v>1888</v>
      </c>
      <c r="C2" s="4" t="s">
        <v>1889</v>
      </c>
      <c r="D2" s="4" t="s">
        <v>1890</v>
      </c>
      <c r="E2" s="4" t="s">
        <v>1891</v>
      </c>
    </row>
    <row r="3" ht="14.25" customHeight="1">
      <c r="A3" s="4" t="s">
        <v>1892</v>
      </c>
      <c r="B3" s="4" t="s">
        <v>1893</v>
      </c>
      <c r="C3" s="4" t="s">
        <v>1894</v>
      </c>
      <c r="D3" s="4" t="s">
        <v>1895</v>
      </c>
      <c r="E3" s="4" t="s">
        <v>1891</v>
      </c>
    </row>
    <row r="4" ht="14.25" customHeight="1">
      <c r="A4" s="4" t="s">
        <v>1896</v>
      </c>
      <c r="B4" s="4" t="s">
        <v>1897</v>
      </c>
      <c r="C4" s="4" t="s">
        <v>1898</v>
      </c>
      <c r="D4" s="4" t="s">
        <v>1899</v>
      </c>
      <c r="E4" s="4" t="s">
        <v>1900</v>
      </c>
    </row>
    <row r="5" ht="14.25" customHeight="1">
      <c r="A5" s="4" t="s">
        <v>1901</v>
      </c>
      <c r="B5" s="4" t="s">
        <v>1902</v>
      </c>
      <c r="C5" s="4" t="s">
        <v>1894</v>
      </c>
      <c r="D5" s="4" t="s">
        <v>1903</v>
      </c>
      <c r="E5" s="4" t="s">
        <v>1900</v>
      </c>
    </row>
    <row r="6" ht="14.25" customHeight="1">
      <c r="A6" s="4" t="s">
        <v>1904</v>
      </c>
      <c r="B6" s="4" t="s">
        <v>1905</v>
      </c>
      <c r="C6" s="4" t="s">
        <v>1898</v>
      </c>
      <c r="D6" s="4" t="s">
        <v>1906</v>
      </c>
      <c r="E6" s="4" t="s">
        <v>1907</v>
      </c>
    </row>
    <row r="7" ht="14.25" customHeight="1">
      <c r="A7" s="4" t="s">
        <v>1908</v>
      </c>
      <c r="B7" s="4" t="s">
        <v>1909</v>
      </c>
      <c r="C7" s="4" t="s">
        <v>1894</v>
      </c>
      <c r="D7" s="4" t="s">
        <v>1910</v>
      </c>
      <c r="E7" s="4" t="s">
        <v>1900</v>
      </c>
    </row>
    <row r="8" ht="14.25" customHeight="1">
      <c r="A8" s="4" t="s">
        <v>1911</v>
      </c>
      <c r="B8" s="4" t="s">
        <v>1912</v>
      </c>
      <c r="C8" s="4" t="s">
        <v>1889</v>
      </c>
      <c r="D8" s="4" t="s">
        <v>1913</v>
      </c>
      <c r="E8" s="4" t="s">
        <v>1907</v>
      </c>
    </row>
    <row r="9" ht="14.25" customHeight="1">
      <c r="A9" s="4" t="s">
        <v>1914</v>
      </c>
      <c r="B9" s="4" t="s">
        <v>1915</v>
      </c>
      <c r="C9" s="4" t="s">
        <v>1898</v>
      </c>
      <c r="D9" s="4" t="s">
        <v>1916</v>
      </c>
      <c r="E9" s="4" t="s">
        <v>1907</v>
      </c>
    </row>
    <row r="10" ht="14.25" customHeight="1">
      <c r="A10" s="4" t="s">
        <v>1917</v>
      </c>
      <c r="B10" s="4" t="s">
        <v>1918</v>
      </c>
      <c r="C10" s="4" t="s">
        <v>1919</v>
      </c>
      <c r="D10" s="4" t="s">
        <v>1920</v>
      </c>
      <c r="E10" s="4" t="s">
        <v>1907</v>
      </c>
    </row>
    <row r="11" ht="14.25" customHeight="1">
      <c r="A11" s="4" t="s">
        <v>1921</v>
      </c>
      <c r="B11" s="4" t="s">
        <v>1922</v>
      </c>
      <c r="C11" s="4" t="s">
        <v>1898</v>
      </c>
      <c r="D11" s="4" t="s">
        <v>1923</v>
      </c>
      <c r="E11" s="4" t="s">
        <v>1891</v>
      </c>
    </row>
    <row r="12" ht="14.25" customHeight="1">
      <c r="A12" s="4" t="s">
        <v>1924</v>
      </c>
      <c r="B12" s="4" t="s">
        <v>1925</v>
      </c>
      <c r="C12" s="4" t="s">
        <v>1889</v>
      </c>
      <c r="D12" s="4" t="s">
        <v>1926</v>
      </c>
      <c r="E12" s="4" t="s">
        <v>1907</v>
      </c>
    </row>
    <row r="13" ht="14.25" customHeight="1">
      <c r="A13" s="4" t="s">
        <v>1927</v>
      </c>
      <c r="B13" s="4" t="s">
        <v>1928</v>
      </c>
      <c r="C13" s="4" t="s">
        <v>1898</v>
      </c>
      <c r="D13" s="4" t="s">
        <v>411</v>
      </c>
      <c r="E13" s="4" t="s">
        <v>1907</v>
      </c>
    </row>
    <row r="14" ht="14.25" customHeight="1">
      <c r="A14" s="4" t="s">
        <v>1929</v>
      </c>
      <c r="B14" s="4" t="s">
        <v>1930</v>
      </c>
      <c r="C14" s="4" t="s">
        <v>1894</v>
      </c>
      <c r="D14" s="4" t="s">
        <v>1931</v>
      </c>
      <c r="E14" s="4" t="s">
        <v>1907</v>
      </c>
    </row>
    <row r="15" ht="14.25" customHeight="1">
      <c r="A15" s="4" t="s">
        <v>1932</v>
      </c>
      <c r="B15" s="4" t="s">
        <v>1933</v>
      </c>
      <c r="C15" s="4" t="s">
        <v>1889</v>
      </c>
      <c r="D15" s="4" t="s">
        <v>146</v>
      </c>
      <c r="E15" s="4" t="s">
        <v>1891</v>
      </c>
    </row>
    <row r="16" ht="14.25" customHeight="1">
      <c r="A16" s="4" t="s">
        <v>1934</v>
      </c>
      <c r="B16" s="4" t="s">
        <v>1935</v>
      </c>
      <c r="C16" s="4" t="s">
        <v>1898</v>
      </c>
      <c r="D16" s="4" t="s">
        <v>223</v>
      </c>
      <c r="E16" s="4" t="s">
        <v>1900</v>
      </c>
    </row>
    <row r="17" ht="14.25" customHeight="1">
      <c r="A17" s="4" t="s">
        <v>1936</v>
      </c>
      <c r="B17" s="4" t="s">
        <v>1937</v>
      </c>
      <c r="C17" s="4" t="s">
        <v>1894</v>
      </c>
      <c r="D17" s="4" t="s">
        <v>1938</v>
      </c>
      <c r="E17" s="4" t="s">
        <v>1891</v>
      </c>
    </row>
    <row r="18" ht="14.25" customHeight="1">
      <c r="A18" s="4" t="s">
        <v>1939</v>
      </c>
      <c r="B18" s="4" t="s">
        <v>1940</v>
      </c>
      <c r="C18" s="4" t="s">
        <v>1919</v>
      </c>
      <c r="D18" s="4" t="s">
        <v>1941</v>
      </c>
      <c r="E18" s="4" t="s">
        <v>1891</v>
      </c>
    </row>
    <row r="19" ht="14.25" customHeight="1">
      <c r="A19" s="4" t="s">
        <v>1942</v>
      </c>
      <c r="B19" s="4" t="s">
        <v>1943</v>
      </c>
      <c r="C19" s="4" t="s">
        <v>1894</v>
      </c>
      <c r="D19" s="4" t="s">
        <v>1944</v>
      </c>
      <c r="E19" s="4" t="s">
        <v>1891</v>
      </c>
    </row>
    <row r="20" ht="14.25" customHeight="1">
      <c r="A20" s="4" t="s">
        <v>1945</v>
      </c>
      <c r="B20" s="4" t="s">
        <v>1946</v>
      </c>
      <c r="C20" s="4" t="s">
        <v>1889</v>
      </c>
      <c r="D20" s="4" t="s">
        <v>1947</v>
      </c>
      <c r="E20" s="4" t="s">
        <v>1891</v>
      </c>
    </row>
    <row r="21" ht="14.25" customHeight="1">
      <c r="A21" s="4" t="s">
        <v>1948</v>
      </c>
      <c r="B21" s="4" t="s">
        <v>1949</v>
      </c>
      <c r="C21" s="4" t="s">
        <v>1889</v>
      </c>
      <c r="D21" s="4" t="s">
        <v>1950</v>
      </c>
      <c r="E21" s="4" t="s">
        <v>1907</v>
      </c>
    </row>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6.43"/>
    <col customWidth="1" min="3" max="26" width="8.71"/>
  </cols>
  <sheetData>
    <row r="1" ht="14.25" customHeight="1">
      <c r="A1" s="1" t="s">
        <v>1951</v>
      </c>
      <c r="B1" s="1" t="s">
        <v>1952</v>
      </c>
      <c r="C1" s="1" t="s">
        <v>0</v>
      </c>
      <c r="D1" s="1" t="s">
        <v>1548</v>
      </c>
      <c r="E1" s="1" t="s">
        <v>1883</v>
      </c>
      <c r="F1" s="1" t="s">
        <v>1953</v>
      </c>
      <c r="G1" s="1" t="s">
        <v>1954</v>
      </c>
      <c r="H1" s="1" t="s">
        <v>1955</v>
      </c>
      <c r="I1" s="1" t="s">
        <v>1956</v>
      </c>
      <c r="J1" s="1" t="s">
        <v>1957</v>
      </c>
    </row>
    <row r="2" ht="14.25" customHeight="1">
      <c r="A2" s="4" t="s">
        <v>1958</v>
      </c>
      <c r="B2" s="5">
        <v>45480.0</v>
      </c>
      <c r="C2" s="4" t="s">
        <v>1296</v>
      </c>
      <c r="D2" s="4" t="s">
        <v>1874</v>
      </c>
      <c r="E2" s="4" t="s">
        <v>1901</v>
      </c>
      <c r="F2" s="4">
        <v>1.0</v>
      </c>
      <c r="G2" s="4">
        <v>218.04</v>
      </c>
      <c r="H2" s="4">
        <v>0.09</v>
      </c>
      <c r="I2" s="4" t="s">
        <v>1959</v>
      </c>
      <c r="J2" s="4">
        <v>198.4164</v>
      </c>
    </row>
    <row r="3" ht="14.25" customHeight="1">
      <c r="A3" s="4" t="s">
        <v>1960</v>
      </c>
      <c r="B3" s="5">
        <v>45285.0</v>
      </c>
      <c r="C3" s="4" t="s">
        <v>1461</v>
      </c>
      <c r="D3" s="4" t="s">
        <v>1805</v>
      </c>
      <c r="E3" s="4" t="s">
        <v>1942</v>
      </c>
      <c r="F3" s="4">
        <v>3.0</v>
      </c>
      <c r="G3" s="4">
        <v>104.47</v>
      </c>
      <c r="H3" s="4">
        <v>0.27</v>
      </c>
      <c r="I3" s="4" t="s">
        <v>1961</v>
      </c>
      <c r="J3" s="4">
        <v>228.7893</v>
      </c>
    </row>
    <row r="4" ht="14.25" customHeight="1">
      <c r="A4" s="4" t="s">
        <v>1962</v>
      </c>
      <c r="B4" s="5">
        <v>45446.0</v>
      </c>
      <c r="C4" s="4" t="s">
        <v>227</v>
      </c>
      <c r="D4" s="4" t="s">
        <v>1728</v>
      </c>
      <c r="E4" s="4" t="s">
        <v>1917</v>
      </c>
      <c r="F4" s="4">
        <v>4.0</v>
      </c>
      <c r="G4" s="4">
        <v>914.05</v>
      </c>
      <c r="H4" s="4">
        <v>0.25</v>
      </c>
      <c r="I4" s="4" t="s">
        <v>1959</v>
      </c>
      <c r="J4" s="4">
        <v>2742.15</v>
      </c>
    </row>
    <row r="5" ht="14.25" customHeight="1">
      <c r="A5" s="4" t="s">
        <v>1963</v>
      </c>
      <c r="B5" s="5">
        <v>45259.0</v>
      </c>
      <c r="C5" s="4" t="s">
        <v>1109</v>
      </c>
      <c r="D5" s="4" t="s">
        <v>1811</v>
      </c>
      <c r="E5" s="4" t="s">
        <v>1917</v>
      </c>
      <c r="F5" s="4">
        <v>1.0</v>
      </c>
      <c r="G5" s="4">
        <v>921.51</v>
      </c>
      <c r="H5" s="4">
        <v>0.16</v>
      </c>
      <c r="I5" s="4" t="s">
        <v>1964</v>
      </c>
      <c r="J5" s="4">
        <v>774.0684</v>
      </c>
    </row>
    <row r="6" ht="14.25" customHeight="1">
      <c r="A6" s="4" t="s">
        <v>1965</v>
      </c>
      <c r="B6" s="5">
        <v>45297.0</v>
      </c>
      <c r="C6" s="4" t="s">
        <v>1531</v>
      </c>
      <c r="D6" s="4" t="s">
        <v>1759</v>
      </c>
      <c r="E6" s="4" t="s">
        <v>1908</v>
      </c>
      <c r="F6" s="4">
        <v>3.0</v>
      </c>
      <c r="G6" s="4">
        <v>745.3</v>
      </c>
      <c r="H6" s="4">
        <v>0.18</v>
      </c>
      <c r="I6" s="4" t="s">
        <v>1959</v>
      </c>
      <c r="J6" s="4">
        <v>1833.438</v>
      </c>
    </row>
    <row r="7" ht="14.25" customHeight="1">
      <c r="A7" s="4" t="s">
        <v>1966</v>
      </c>
      <c r="B7" s="5">
        <v>45499.0</v>
      </c>
      <c r="C7" s="4" t="s">
        <v>421</v>
      </c>
      <c r="D7" s="4" t="s">
        <v>1617</v>
      </c>
      <c r="E7" s="4" t="s">
        <v>1914</v>
      </c>
      <c r="F7" s="4">
        <v>3.0</v>
      </c>
      <c r="G7" s="4">
        <v>147.01</v>
      </c>
      <c r="H7" s="4">
        <v>0.19</v>
      </c>
      <c r="I7" s="4" t="s">
        <v>1964</v>
      </c>
      <c r="J7" s="4">
        <v>357.2343</v>
      </c>
    </row>
    <row r="8" ht="14.25" customHeight="1">
      <c r="A8" s="4" t="s">
        <v>1967</v>
      </c>
      <c r="B8" s="5">
        <v>45850.0</v>
      </c>
      <c r="C8" s="4" t="s">
        <v>91</v>
      </c>
      <c r="D8" s="4" t="s">
        <v>1750</v>
      </c>
      <c r="E8" s="4" t="s">
        <v>1904</v>
      </c>
      <c r="F8" s="4">
        <v>2.0</v>
      </c>
      <c r="G8" s="4">
        <v>785.31</v>
      </c>
      <c r="H8" s="4">
        <v>0.15</v>
      </c>
      <c r="I8" s="4" t="s">
        <v>1961</v>
      </c>
      <c r="J8" s="4">
        <v>1335.027</v>
      </c>
    </row>
    <row r="9" ht="14.25" customHeight="1">
      <c r="A9" s="4" t="s">
        <v>1968</v>
      </c>
      <c r="B9" s="5">
        <v>45248.0</v>
      </c>
      <c r="C9" s="4" t="s">
        <v>530</v>
      </c>
      <c r="D9" s="4" t="s">
        <v>1793</v>
      </c>
      <c r="E9" s="4" t="s">
        <v>1917</v>
      </c>
      <c r="F9" s="4">
        <v>4.0</v>
      </c>
      <c r="G9" s="4">
        <v>342.39</v>
      </c>
      <c r="H9" s="4">
        <v>0.23</v>
      </c>
      <c r="I9" s="4" t="s">
        <v>1961</v>
      </c>
      <c r="J9" s="4">
        <v>1054.5612</v>
      </c>
    </row>
    <row r="10" ht="14.25" customHeight="1">
      <c r="A10" s="4" t="s">
        <v>1969</v>
      </c>
      <c r="B10" s="5">
        <v>45781.0</v>
      </c>
      <c r="C10" s="4" t="s">
        <v>636</v>
      </c>
      <c r="D10" s="4" t="s">
        <v>1880</v>
      </c>
      <c r="E10" s="4" t="s">
        <v>1908</v>
      </c>
      <c r="G10" s="4">
        <v>448.25</v>
      </c>
      <c r="H10" s="4">
        <v>0.07</v>
      </c>
      <c r="I10" s="4" t="s">
        <v>1961</v>
      </c>
      <c r="J10" s="4">
        <v>1250.6175</v>
      </c>
    </row>
    <row r="11" ht="14.25" customHeight="1">
      <c r="A11" s="4" t="s">
        <v>1970</v>
      </c>
      <c r="B11" s="5">
        <v>45869.0</v>
      </c>
      <c r="C11" s="4" t="s">
        <v>8</v>
      </c>
      <c r="D11" s="4" t="s">
        <v>1677</v>
      </c>
      <c r="E11" s="4" t="s">
        <v>1887</v>
      </c>
      <c r="F11" s="4">
        <v>2.0</v>
      </c>
      <c r="G11" s="4">
        <v>873.17</v>
      </c>
      <c r="H11" s="4">
        <v>0.23</v>
      </c>
      <c r="I11" s="4" t="s">
        <v>1961</v>
      </c>
      <c r="J11" s="4">
        <v>1344.6818</v>
      </c>
    </row>
    <row r="12" ht="14.25" customHeight="1">
      <c r="A12" s="4" t="s">
        <v>1971</v>
      </c>
      <c r="B12" s="5">
        <v>45335.0</v>
      </c>
      <c r="C12" s="4" t="s">
        <v>257</v>
      </c>
      <c r="D12" s="4" t="s">
        <v>1648</v>
      </c>
      <c r="E12" s="4" t="s">
        <v>1934</v>
      </c>
      <c r="F12" s="4">
        <v>1.0</v>
      </c>
      <c r="G12" s="4">
        <v>278.63</v>
      </c>
      <c r="H12" s="4">
        <v>0.07</v>
      </c>
      <c r="I12" s="4" t="s">
        <v>1959</v>
      </c>
      <c r="J12" s="4">
        <v>259.1259</v>
      </c>
    </row>
    <row r="13" ht="14.25" customHeight="1">
      <c r="A13" s="4" t="s">
        <v>1972</v>
      </c>
      <c r="B13" s="5">
        <v>45801.0</v>
      </c>
      <c r="C13" s="4" t="s">
        <v>1031</v>
      </c>
      <c r="D13" s="4" t="s">
        <v>1696</v>
      </c>
      <c r="E13" s="4" t="s">
        <v>1892</v>
      </c>
      <c r="F13" s="4">
        <v>4.0</v>
      </c>
      <c r="G13" s="4">
        <v>286.92</v>
      </c>
      <c r="H13" s="4">
        <v>0.17</v>
      </c>
      <c r="I13" s="4" t="s">
        <v>1959</v>
      </c>
      <c r="J13" s="4">
        <v>952.5744</v>
      </c>
    </row>
    <row r="14" ht="14.25" customHeight="1">
      <c r="A14" s="4" t="s">
        <v>1973</v>
      </c>
      <c r="B14" s="5">
        <v>45528.0</v>
      </c>
      <c r="C14" s="4" t="s">
        <v>784</v>
      </c>
      <c r="D14" s="4" t="s">
        <v>1847</v>
      </c>
      <c r="E14" s="4" t="s">
        <v>1904</v>
      </c>
      <c r="F14" s="4">
        <v>4.0</v>
      </c>
      <c r="G14" s="4">
        <v>644.58</v>
      </c>
      <c r="H14" s="4">
        <v>0.01</v>
      </c>
      <c r="I14" s="4" t="s">
        <v>1959</v>
      </c>
      <c r="J14" s="4">
        <v>2552.5368</v>
      </c>
    </row>
    <row r="15" ht="14.25" customHeight="1">
      <c r="A15" s="4" t="s">
        <v>1974</v>
      </c>
      <c r="B15" s="5">
        <v>45875.0</v>
      </c>
      <c r="C15" s="4" t="s">
        <v>1395</v>
      </c>
      <c r="D15" s="4" t="s">
        <v>1680</v>
      </c>
      <c r="E15" s="4" t="s">
        <v>1939</v>
      </c>
      <c r="F15" s="4">
        <v>2.0</v>
      </c>
      <c r="G15" s="4">
        <v>316.9</v>
      </c>
      <c r="H15" s="4">
        <v>0.3</v>
      </c>
      <c r="I15" s="4" t="s">
        <v>1961</v>
      </c>
      <c r="J15" s="4">
        <v>443.66</v>
      </c>
    </row>
    <row r="16" ht="14.25" customHeight="1">
      <c r="A16" s="4" t="s">
        <v>1975</v>
      </c>
      <c r="B16" s="5">
        <v>45829.0</v>
      </c>
      <c r="C16" s="4" t="s">
        <v>1115</v>
      </c>
      <c r="D16" s="4" t="s">
        <v>1648</v>
      </c>
      <c r="E16" s="4" t="s">
        <v>1936</v>
      </c>
      <c r="F16" s="4">
        <v>4.0</v>
      </c>
      <c r="G16" s="4">
        <v>403.47</v>
      </c>
      <c r="H16" s="4">
        <v>0.29</v>
      </c>
      <c r="I16" s="4" t="s">
        <v>1961</v>
      </c>
      <c r="J16" s="4">
        <v>1145.8548</v>
      </c>
    </row>
    <row r="17" ht="14.25" customHeight="1">
      <c r="A17" s="4" t="s">
        <v>1976</v>
      </c>
      <c r="B17" s="5">
        <v>45636.0</v>
      </c>
      <c r="C17" s="4" t="s">
        <v>1373</v>
      </c>
      <c r="D17" s="4" t="s">
        <v>1686</v>
      </c>
      <c r="E17" s="4" t="s">
        <v>1921</v>
      </c>
      <c r="G17" s="4">
        <v>871.34</v>
      </c>
      <c r="H17" s="4">
        <v>0.04</v>
      </c>
      <c r="I17" s="4" t="s">
        <v>1964</v>
      </c>
      <c r="J17" s="4">
        <v>2509.4592</v>
      </c>
    </row>
    <row r="18" ht="14.25" customHeight="1">
      <c r="A18" s="4" t="s">
        <v>1977</v>
      </c>
      <c r="B18" s="5">
        <v>45913.0</v>
      </c>
      <c r="C18" s="4" t="s">
        <v>901</v>
      </c>
      <c r="D18" s="4" t="s">
        <v>1777</v>
      </c>
      <c r="E18" s="4" t="s">
        <v>1948</v>
      </c>
      <c r="F18" s="4">
        <v>2.0</v>
      </c>
      <c r="G18" s="4">
        <v>451.98</v>
      </c>
      <c r="H18" s="4">
        <v>0.25</v>
      </c>
      <c r="I18" s="4" t="s">
        <v>1959</v>
      </c>
      <c r="J18" s="4">
        <v>677.97</v>
      </c>
    </row>
    <row r="19" ht="14.25" customHeight="1">
      <c r="A19" s="4" t="s">
        <v>1978</v>
      </c>
      <c r="B19" s="5">
        <v>45637.0</v>
      </c>
      <c r="C19" s="4" t="s">
        <v>304</v>
      </c>
      <c r="D19" s="4" t="s">
        <v>1658</v>
      </c>
      <c r="E19" s="4" t="s">
        <v>1904</v>
      </c>
      <c r="F19" s="4">
        <v>2.0</v>
      </c>
      <c r="G19" s="4">
        <v>502.69</v>
      </c>
      <c r="H19" s="4">
        <v>0.23</v>
      </c>
      <c r="I19" s="4" t="s">
        <v>1959</v>
      </c>
      <c r="J19" s="4">
        <v>774.1426</v>
      </c>
    </row>
    <row r="20" ht="14.25" customHeight="1">
      <c r="A20" s="4" t="s">
        <v>1979</v>
      </c>
      <c r="B20" s="5">
        <v>45517.0</v>
      </c>
      <c r="C20" s="4" t="s">
        <v>354</v>
      </c>
      <c r="D20" s="4" t="s">
        <v>1696</v>
      </c>
      <c r="E20" s="4" t="s">
        <v>1904</v>
      </c>
      <c r="F20" s="4">
        <v>2.0</v>
      </c>
      <c r="G20" s="4">
        <v>559.23</v>
      </c>
      <c r="H20" s="4">
        <v>0.25</v>
      </c>
      <c r="I20" s="4" t="s">
        <v>1964</v>
      </c>
      <c r="J20" s="4">
        <v>838.845</v>
      </c>
    </row>
    <row r="21" ht="14.25" customHeight="1">
      <c r="A21" s="4" t="s">
        <v>1980</v>
      </c>
      <c r="B21" s="5">
        <v>45369.0</v>
      </c>
      <c r="C21" s="4" t="s">
        <v>790</v>
      </c>
      <c r="D21" s="4" t="s">
        <v>1762</v>
      </c>
      <c r="E21" s="4" t="s">
        <v>1932</v>
      </c>
      <c r="F21" s="4">
        <v>4.0</v>
      </c>
      <c r="H21" s="4">
        <v>0.04</v>
      </c>
      <c r="I21" s="4" t="s">
        <v>1964</v>
      </c>
      <c r="J21" s="4">
        <v>1782.4512</v>
      </c>
    </row>
    <row r="22" ht="14.25" customHeight="1">
      <c r="A22" s="4" t="s">
        <v>1981</v>
      </c>
      <c r="B22" s="5">
        <v>45843.0</v>
      </c>
      <c r="C22" s="4" t="s">
        <v>506</v>
      </c>
      <c r="D22" s="4" t="s">
        <v>1799</v>
      </c>
      <c r="E22" s="4" t="s">
        <v>1942</v>
      </c>
      <c r="F22" s="4">
        <v>3.0</v>
      </c>
      <c r="G22" s="4">
        <v>986.04</v>
      </c>
      <c r="H22" s="4">
        <v>0.27</v>
      </c>
      <c r="I22" s="4" t="s">
        <v>1964</v>
      </c>
      <c r="J22" s="4">
        <v>2159.4276</v>
      </c>
    </row>
    <row r="23" ht="14.25" customHeight="1">
      <c r="A23" s="4" t="s">
        <v>1982</v>
      </c>
      <c r="B23" s="5">
        <v>45447.0</v>
      </c>
      <c r="C23" s="4" t="s">
        <v>1259</v>
      </c>
      <c r="D23" s="4" t="s">
        <v>1709</v>
      </c>
      <c r="E23" s="4" t="s">
        <v>1945</v>
      </c>
      <c r="F23" s="4">
        <v>1.0</v>
      </c>
      <c r="G23" s="4">
        <v>589.56</v>
      </c>
      <c r="H23" s="4">
        <v>0.22</v>
      </c>
      <c r="I23" s="4" t="s">
        <v>1959</v>
      </c>
      <c r="J23" s="4">
        <v>459.8568</v>
      </c>
    </row>
    <row r="24" ht="14.25" customHeight="1">
      <c r="A24" s="4" t="s">
        <v>1983</v>
      </c>
      <c r="B24" s="5">
        <v>45394.0</v>
      </c>
      <c r="C24" s="4" t="s">
        <v>1487</v>
      </c>
      <c r="D24" s="4" t="s">
        <v>1790</v>
      </c>
      <c r="E24" s="4" t="s">
        <v>1924</v>
      </c>
      <c r="F24" s="4">
        <v>3.0</v>
      </c>
      <c r="G24" s="4">
        <v>979.42</v>
      </c>
      <c r="H24" s="4">
        <v>0.03</v>
      </c>
      <c r="I24" s="4" t="s">
        <v>1961</v>
      </c>
      <c r="J24" s="4">
        <v>2850.1122</v>
      </c>
    </row>
    <row r="25" ht="14.25" customHeight="1">
      <c r="A25" s="4" t="s">
        <v>1984</v>
      </c>
      <c r="B25" s="5">
        <v>45466.0</v>
      </c>
      <c r="C25" s="4" t="s">
        <v>1175</v>
      </c>
      <c r="D25" s="4" t="s">
        <v>1606</v>
      </c>
      <c r="E25" s="4" t="s">
        <v>1917</v>
      </c>
      <c r="F25" s="4">
        <v>1.0</v>
      </c>
      <c r="G25" s="4">
        <v>719.28</v>
      </c>
      <c r="H25" s="4">
        <v>0.08</v>
      </c>
      <c r="I25" s="4" t="s">
        <v>1959</v>
      </c>
      <c r="J25" s="4">
        <v>661.7376</v>
      </c>
    </row>
    <row r="26" ht="14.25" customHeight="1">
      <c r="A26" s="4" t="s">
        <v>1985</v>
      </c>
      <c r="B26" s="5">
        <v>45908.0</v>
      </c>
      <c r="C26" s="4" t="s">
        <v>633</v>
      </c>
      <c r="D26" s="4" t="s">
        <v>1783</v>
      </c>
      <c r="E26" s="4" t="s">
        <v>1911</v>
      </c>
      <c r="F26" s="4">
        <v>3.0</v>
      </c>
      <c r="G26" s="4">
        <v>77.6</v>
      </c>
      <c r="H26" s="4">
        <v>0.07</v>
      </c>
      <c r="I26" s="4" t="s">
        <v>1959</v>
      </c>
      <c r="J26" s="4">
        <v>216.504</v>
      </c>
    </row>
    <row r="27" ht="14.25" customHeight="1">
      <c r="A27" s="4" t="s">
        <v>1986</v>
      </c>
      <c r="B27" s="5">
        <v>45552.0</v>
      </c>
      <c r="C27" s="4" t="s">
        <v>1214</v>
      </c>
      <c r="D27" s="4" t="s">
        <v>1576</v>
      </c>
      <c r="E27" s="4" t="s">
        <v>1901</v>
      </c>
      <c r="F27" s="4">
        <v>4.0</v>
      </c>
      <c r="G27" s="4">
        <v>852.71</v>
      </c>
      <c r="H27" s="4">
        <v>0.14</v>
      </c>
      <c r="I27" s="4" t="s">
        <v>1961</v>
      </c>
      <c r="J27" s="4">
        <v>2933.3224</v>
      </c>
    </row>
    <row r="28" ht="14.25" customHeight="1">
      <c r="A28" s="4" t="s">
        <v>1987</v>
      </c>
      <c r="B28" s="5">
        <v>45294.0</v>
      </c>
      <c r="C28" s="4" t="s">
        <v>713</v>
      </c>
      <c r="D28" s="4" t="s">
        <v>1877</v>
      </c>
      <c r="E28" s="4" t="s">
        <v>1917</v>
      </c>
      <c r="F28" s="4">
        <v>4.0</v>
      </c>
      <c r="G28" s="4">
        <v>156.16</v>
      </c>
      <c r="I28" s="4" t="s">
        <v>1959</v>
      </c>
      <c r="J28" s="4">
        <v>599.6544</v>
      </c>
    </row>
    <row r="29" ht="14.25" customHeight="1">
      <c r="A29" s="4" t="s">
        <v>1988</v>
      </c>
      <c r="B29" s="5">
        <v>45710.0</v>
      </c>
      <c r="C29" s="4" t="s">
        <v>674</v>
      </c>
      <c r="D29" s="4" t="s">
        <v>1814</v>
      </c>
      <c r="E29" s="4" t="s">
        <v>1917</v>
      </c>
      <c r="F29" s="4">
        <v>3.0</v>
      </c>
      <c r="G29" s="4">
        <v>815.49</v>
      </c>
      <c r="H29" s="4">
        <v>0.17</v>
      </c>
      <c r="I29" s="4" t="s">
        <v>1959</v>
      </c>
      <c r="J29" s="4">
        <v>2030.5701</v>
      </c>
    </row>
    <row r="30" ht="14.25" customHeight="1">
      <c r="A30" s="4" t="s">
        <v>1989</v>
      </c>
      <c r="B30" s="5">
        <v>45923.0</v>
      </c>
      <c r="C30" s="4" t="s">
        <v>518</v>
      </c>
      <c r="D30" s="4" t="s">
        <v>1610</v>
      </c>
      <c r="E30" s="4" t="s">
        <v>1896</v>
      </c>
      <c r="F30" s="4">
        <v>2.0</v>
      </c>
      <c r="G30" s="4">
        <v>74.21</v>
      </c>
      <c r="H30" s="4">
        <v>0.11</v>
      </c>
      <c r="I30" s="4" t="s">
        <v>1961</v>
      </c>
      <c r="J30" s="4">
        <v>132.0938</v>
      </c>
    </row>
    <row r="31" ht="14.25" customHeight="1">
      <c r="A31" s="4" t="s">
        <v>1990</v>
      </c>
      <c r="B31" s="5">
        <v>45302.0</v>
      </c>
      <c r="C31" s="4" t="s">
        <v>1115</v>
      </c>
      <c r="D31" s="4" t="s">
        <v>1880</v>
      </c>
      <c r="E31" s="4" t="s">
        <v>1901</v>
      </c>
      <c r="G31" s="4">
        <v>451.67</v>
      </c>
      <c r="H31" s="4">
        <v>0.15</v>
      </c>
      <c r="I31" s="4" t="s">
        <v>1959</v>
      </c>
      <c r="J31" s="4">
        <v>1535.678</v>
      </c>
    </row>
    <row r="32" ht="14.25" customHeight="1">
      <c r="A32" s="4" t="s">
        <v>1991</v>
      </c>
      <c r="B32" s="5">
        <v>45217.0</v>
      </c>
      <c r="C32" s="4" t="s">
        <v>135</v>
      </c>
      <c r="D32" s="4" t="s">
        <v>1576</v>
      </c>
      <c r="E32" s="4" t="s">
        <v>1948</v>
      </c>
      <c r="F32" s="4">
        <v>1.0</v>
      </c>
      <c r="G32" s="4">
        <v>429.38</v>
      </c>
      <c r="H32" s="4">
        <v>0.13</v>
      </c>
      <c r="I32" s="4" t="s">
        <v>1961</v>
      </c>
      <c r="J32" s="4">
        <v>373.5606</v>
      </c>
    </row>
    <row r="33" ht="14.25" customHeight="1">
      <c r="A33" s="4" t="s">
        <v>1992</v>
      </c>
      <c r="B33" s="5">
        <v>45593.0</v>
      </c>
      <c r="C33" s="4" t="s">
        <v>1305</v>
      </c>
      <c r="D33" s="4" t="s">
        <v>1741</v>
      </c>
      <c r="E33" s="4" t="s">
        <v>1929</v>
      </c>
      <c r="F33" s="4">
        <v>2.0</v>
      </c>
      <c r="G33" s="4">
        <v>148.96</v>
      </c>
      <c r="H33" s="4">
        <v>0.03</v>
      </c>
      <c r="I33" s="4" t="s">
        <v>1964</v>
      </c>
      <c r="J33" s="4">
        <v>288.9824</v>
      </c>
    </row>
    <row r="34" ht="14.25" customHeight="1">
      <c r="A34" s="4" t="s">
        <v>1993</v>
      </c>
      <c r="B34" s="5">
        <v>45597.0</v>
      </c>
      <c r="C34" s="4" t="s">
        <v>1264</v>
      </c>
      <c r="D34" s="4" t="s">
        <v>1808</v>
      </c>
      <c r="E34" s="4" t="s">
        <v>1917</v>
      </c>
      <c r="F34" s="4">
        <v>4.0</v>
      </c>
      <c r="G34" s="4">
        <v>313.83</v>
      </c>
      <c r="H34" s="4">
        <v>0.08</v>
      </c>
      <c r="I34" s="4" t="s">
        <v>1959</v>
      </c>
      <c r="J34" s="4">
        <v>1154.8944</v>
      </c>
    </row>
    <row r="35" ht="14.25" customHeight="1">
      <c r="A35" s="4" t="s">
        <v>1994</v>
      </c>
      <c r="B35" s="5">
        <v>45620.0</v>
      </c>
      <c r="C35" s="4" t="s">
        <v>1424</v>
      </c>
      <c r="D35" s="4" t="s">
        <v>1606</v>
      </c>
      <c r="E35" s="4" t="s">
        <v>1911</v>
      </c>
      <c r="F35" s="4">
        <v>2.0</v>
      </c>
      <c r="G35" s="4">
        <v>717.31</v>
      </c>
      <c r="H35" s="4">
        <v>0.15</v>
      </c>
      <c r="I35" s="4" t="s">
        <v>1959</v>
      </c>
      <c r="J35" s="4">
        <v>1219.427</v>
      </c>
    </row>
    <row r="36" ht="14.25" customHeight="1">
      <c r="A36" s="4" t="s">
        <v>1995</v>
      </c>
      <c r="B36" s="5">
        <v>45215.0</v>
      </c>
      <c r="C36" s="4" t="s">
        <v>1103</v>
      </c>
      <c r="D36" s="4" t="s">
        <v>1820</v>
      </c>
      <c r="E36" s="4" t="s">
        <v>1892</v>
      </c>
      <c r="G36" s="4">
        <v>873.22</v>
      </c>
      <c r="H36" s="4">
        <v>0.18</v>
      </c>
      <c r="I36" s="4" t="s">
        <v>1959</v>
      </c>
      <c r="J36" s="4">
        <v>2148.1212</v>
      </c>
    </row>
    <row r="37" ht="14.25" customHeight="1">
      <c r="A37" s="4" t="s">
        <v>1996</v>
      </c>
      <c r="B37" s="5">
        <v>45878.0</v>
      </c>
      <c r="C37" s="4" t="s">
        <v>728</v>
      </c>
      <c r="D37" s="4" t="s">
        <v>1621</v>
      </c>
      <c r="E37" s="4" t="s">
        <v>1901</v>
      </c>
      <c r="F37" s="4">
        <v>4.0</v>
      </c>
      <c r="G37" s="4">
        <v>109.36</v>
      </c>
      <c r="H37" s="4">
        <v>0.19</v>
      </c>
      <c r="I37" s="4" t="s">
        <v>1964</v>
      </c>
      <c r="J37" s="4">
        <v>354.3264</v>
      </c>
    </row>
    <row r="38" ht="14.25" customHeight="1">
      <c r="A38" s="4" t="s">
        <v>1997</v>
      </c>
      <c r="B38" s="5">
        <v>45635.0</v>
      </c>
      <c r="C38" s="4" t="s">
        <v>326</v>
      </c>
      <c r="D38" s="4" t="s">
        <v>1576</v>
      </c>
      <c r="E38" s="4" t="s">
        <v>1914</v>
      </c>
      <c r="F38" s="4">
        <v>3.0</v>
      </c>
      <c r="G38" s="4">
        <v>559.52</v>
      </c>
      <c r="H38" s="4">
        <v>0.16</v>
      </c>
      <c r="I38" s="4" t="s">
        <v>1961</v>
      </c>
      <c r="J38" s="4">
        <v>1409.9904</v>
      </c>
    </row>
    <row r="39" ht="14.25" customHeight="1">
      <c r="A39" s="4" t="s">
        <v>1998</v>
      </c>
      <c r="B39" s="5">
        <v>45329.0</v>
      </c>
      <c r="C39" s="4" t="s">
        <v>1528</v>
      </c>
      <c r="D39" s="4" t="s">
        <v>1599</v>
      </c>
      <c r="E39" s="4" t="s">
        <v>1942</v>
      </c>
      <c r="F39" s="4">
        <v>3.0</v>
      </c>
      <c r="G39" s="4">
        <v>121.76</v>
      </c>
      <c r="H39" s="4">
        <v>0.27</v>
      </c>
      <c r="I39" s="4" t="s">
        <v>1961</v>
      </c>
      <c r="J39" s="4">
        <v>266.6544</v>
      </c>
    </row>
    <row r="40" ht="14.25" customHeight="1">
      <c r="A40" s="4" t="s">
        <v>1999</v>
      </c>
      <c r="B40" s="5">
        <v>45378.0</v>
      </c>
      <c r="C40" s="4" t="s">
        <v>642</v>
      </c>
      <c r="D40" s="4" t="s">
        <v>1677</v>
      </c>
      <c r="E40" s="4" t="s">
        <v>1932</v>
      </c>
      <c r="F40" s="4">
        <v>4.0</v>
      </c>
      <c r="G40" s="4">
        <v>735.32</v>
      </c>
      <c r="H40" s="4">
        <v>0.06</v>
      </c>
      <c r="I40" s="4" t="s">
        <v>1964</v>
      </c>
      <c r="J40" s="4">
        <v>2764.8032</v>
      </c>
    </row>
    <row r="41" ht="14.25" customHeight="1">
      <c r="A41" s="4" t="s">
        <v>2000</v>
      </c>
      <c r="B41" s="5">
        <v>45264.0</v>
      </c>
      <c r="C41" s="4" t="s">
        <v>1361</v>
      </c>
      <c r="D41" s="4" t="s">
        <v>1865</v>
      </c>
      <c r="E41" s="4" t="s">
        <v>1901</v>
      </c>
      <c r="F41" s="4">
        <v>2.0</v>
      </c>
      <c r="G41" s="4">
        <v>600.73</v>
      </c>
      <c r="H41" s="4">
        <v>0.08</v>
      </c>
      <c r="I41" s="4" t="s">
        <v>1959</v>
      </c>
      <c r="J41" s="4">
        <v>1105.3432</v>
      </c>
    </row>
    <row r="42" ht="14.25" customHeight="1">
      <c r="A42" s="4" t="s">
        <v>2001</v>
      </c>
      <c r="B42" s="5">
        <v>45486.0</v>
      </c>
      <c r="C42" s="4" t="s">
        <v>280</v>
      </c>
      <c r="D42" s="4" t="s">
        <v>1655</v>
      </c>
      <c r="E42" s="4" t="s">
        <v>1948</v>
      </c>
      <c r="F42" s="4">
        <v>2.0</v>
      </c>
      <c r="G42" s="4">
        <v>873.86</v>
      </c>
      <c r="H42" s="4">
        <v>0.07</v>
      </c>
      <c r="I42" s="4" t="s">
        <v>1964</v>
      </c>
      <c r="J42" s="4">
        <v>1625.3796</v>
      </c>
    </row>
    <row r="43" ht="14.25" customHeight="1">
      <c r="A43" s="4" t="s">
        <v>2002</v>
      </c>
      <c r="B43" s="5">
        <v>45241.0</v>
      </c>
      <c r="C43" s="4" t="s">
        <v>977</v>
      </c>
      <c r="D43" s="4" t="s">
        <v>1645</v>
      </c>
      <c r="E43" s="4" t="s">
        <v>1917</v>
      </c>
      <c r="F43" s="4">
        <v>3.0</v>
      </c>
      <c r="G43" s="4">
        <v>342.47</v>
      </c>
      <c r="H43" s="4">
        <v>0.08</v>
      </c>
      <c r="I43" s="4" t="s">
        <v>1961</v>
      </c>
      <c r="J43" s="4">
        <v>945.2172000000002</v>
      </c>
    </row>
    <row r="44" ht="14.25" customHeight="1">
      <c r="A44" s="4" t="s">
        <v>2003</v>
      </c>
      <c r="B44" s="5">
        <v>45649.0</v>
      </c>
      <c r="C44" s="4" t="s">
        <v>1076</v>
      </c>
      <c r="D44" s="4" t="s">
        <v>1664</v>
      </c>
      <c r="E44" s="4" t="s">
        <v>1921</v>
      </c>
      <c r="F44" s="4">
        <v>2.0</v>
      </c>
      <c r="G44" s="4">
        <v>915.15</v>
      </c>
      <c r="H44" s="4">
        <v>0.16</v>
      </c>
      <c r="I44" s="4" t="s">
        <v>1961</v>
      </c>
      <c r="J44" s="4">
        <v>1537.452</v>
      </c>
    </row>
    <row r="45" ht="14.25" customHeight="1">
      <c r="A45" s="4" t="s">
        <v>2004</v>
      </c>
      <c r="B45" s="5">
        <v>45677.0</v>
      </c>
      <c r="C45" s="4" t="s">
        <v>320</v>
      </c>
      <c r="D45" s="4" t="s">
        <v>1677</v>
      </c>
      <c r="E45" s="4" t="s">
        <v>1942</v>
      </c>
      <c r="G45" s="4">
        <v>863.11</v>
      </c>
      <c r="H45" s="4">
        <v>0.28</v>
      </c>
      <c r="I45" s="4" t="s">
        <v>1961</v>
      </c>
      <c r="J45" s="4">
        <v>1864.3176</v>
      </c>
    </row>
    <row r="46" ht="14.25" customHeight="1">
      <c r="A46" s="4" t="s">
        <v>2005</v>
      </c>
      <c r="B46" s="5">
        <v>45538.0</v>
      </c>
      <c r="C46" s="4" t="s">
        <v>683</v>
      </c>
      <c r="D46" s="4" t="s">
        <v>1709</v>
      </c>
      <c r="E46" s="4" t="s">
        <v>1929</v>
      </c>
      <c r="F46" s="4">
        <v>2.0</v>
      </c>
      <c r="G46" s="4">
        <v>209.32</v>
      </c>
      <c r="H46" s="4">
        <v>0.23</v>
      </c>
      <c r="I46" s="4" t="s">
        <v>1964</v>
      </c>
      <c r="J46" s="4">
        <v>322.3528</v>
      </c>
    </row>
    <row r="47" ht="14.25" customHeight="1">
      <c r="A47" s="4" t="s">
        <v>2006</v>
      </c>
      <c r="B47" s="5">
        <v>45606.0</v>
      </c>
      <c r="C47" s="4" t="s">
        <v>1470</v>
      </c>
      <c r="D47" s="4" t="s">
        <v>1759</v>
      </c>
      <c r="E47" s="4" t="s">
        <v>1917</v>
      </c>
      <c r="F47" s="4">
        <v>4.0</v>
      </c>
      <c r="G47" s="4">
        <v>288.6</v>
      </c>
      <c r="H47" s="4">
        <v>0.09</v>
      </c>
      <c r="I47" s="4" t="s">
        <v>1961</v>
      </c>
      <c r="J47" s="4">
        <v>1050.504</v>
      </c>
    </row>
    <row r="48" ht="14.25" customHeight="1">
      <c r="A48" s="4" t="s">
        <v>2007</v>
      </c>
      <c r="B48" s="5">
        <v>45570.0</v>
      </c>
      <c r="C48" s="4" t="s">
        <v>274</v>
      </c>
      <c r="D48" s="4" t="s">
        <v>1817</v>
      </c>
      <c r="E48" s="4" t="s">
        <v>1939</v>
      </c>
      <c r="F48" s="4">
        <v>1.0</v>
      </c>
      <c r="G48" s="4">
        <v>418.69</v>
      </c>
      <c r="H48" s="4">
        <v>0.06</v>
      </c>
      <c r="I48" s="4" t="s">
        <v>1961</v>
      </c>
      <c r="J48" s="4">
        <v>393.5686</v>
      </c>
    </row>
    <row r="49" ht="14.25" customHeight="1">
      <c r="A49" s="4" t="s">
        <v>2008</v>
      </c>
      <c r="B49" s="5">
        <v>45466.0</v>
      </c>
      <c r="C49" s="4" t="s">
        <v>61</v>
      </c>
      <c r="D49" s="4" t="s">
        <v>1667</v>
      </c>
      <c r="E49" s="4" t="s">
        <v>1927</v>
      </c>
      <c r="F49" s="4">
        <v>1.0</v>
      </c>
      <c r="G49" s="4">
        <v>135.78</v>
      </c>
      <c r="H49" s="4">
        <v>0.14</v>
      </c>
      <c r="I49" s="4" t="s">
        <v>1961</v>
      </c>
      <c r="J49" s="4">
        <v>116.7708</v>
      </c>
    </row>
    <row r="50" ht="14.25" customHeight="1">
      <c r="A50" s="4" t="s">
        <v>2009</v>
      </c>
      <c r="B50" s="5">
        <v>45218.0</v>
      </c>
      <c r="C50" s="4" t="s">
        <v>683</v>
      </c>
      <c r="D50" s="4" t="s">
        <v>1712</v>
      </c>
      <c r="E50" s="4" t="s">
        <v>1942</v>
      </c>
      <c r="F50" s="4">
        <v>1.0</v>
      </c>
      <c r="G50" s="4">
        <v>517.13</v>
      </c>
      <c r="H50" s="4">
        <v>0.28</v>
      </c>
      <c r="I50" s="4" t="s">
        <v>1959</v>
      </c>
      <c r="J50" s="4">
        <v>372.3336</v>
      </c>
    </row>
    <row r="51" ht="14.25" customHeight="1">
      <c r="A51" s="4" t="s">
        <v>2010</v>
      </c>
      <c r="B51" s="5">
        <v>45607.0</v>
      </c>
      <c r="C51" s="4" t="s">
        <v>1328</v>
      </c>
      <c r="D51" s="4" t="s">
        <v>1638</v>
      </c>
      <c r="E51" s="4" t="s">
        <v>1939</v>
      </c>
      <c r="F51" s="4">
        <v>2.0</v>
      </c>
      <c r="G51" s="4">
        <v>384.66</v>
      </c>
      <c r="H51" s="4">
        <v>0.08</v>
      </c>
      <c r="I51" s="4" t="s">
        <v>1964</v>
      </c>
      <c r="J51" s="4">
        <v>707.7744000000001</v>
      </c>
    </row>
    <row r="52" ht="14.25" customHeight="1">
      <c r="A52" s="4" t="s">
        <v>2011</v>
      </c>
      <c r="B52" s="5">
        <v>45291.0</v>
      </c>
      <c r="C52" s="4" t="s">
        <v>274</v>
      </c>
      <c r="D52" s="4" t="s">
        <v>1738</v>
      </c>
      <c r="E52" s="4" t="s">
        <v>1921</v>
      </c>
      <c r="F52" s="4">
        <v>3.0</v>
      </c>
      <c r="G52" s="4">
        <v>83.7</v>
      </c>
      <c r="H52" s="4">
        <v>0.24</v>
      </c>
      <c r="I52" s="4" t="s">
        <v>1961</v>
      </c>
      <c r="J52" s="4">
        <v>190.836</v>
      </c>
    </row>
    <row r="53" ht="14.25" customHeight="1">
      <c r="A53" s="4" t="s">
        <v>2012</v>
      </c>
      <c r="B53" s="5">
        <v>45689.0</v>
      </c>
      <c r="C53" s="4" t="s">
        <v>500</v>
      </c>
      <c r="D53" s="4" t="s">
        <v>1790</v>
      </c>
      <c r="E53" s="4" t="s">
        <v>1914</v>
      </c>
      <c r="F53" s="4">
        <v>3.0</v>
      </c>
      <c r="G53" s="4">
        <v>76.57</v>
      </c>
      <c r="H53" s="4">
        <v>0.26</v>
      </c>
      <c r="I53" s="4" t="s">
        <v>1959</v>
      </c>
      <c r="J53" s="4">
        <v>169.9854</v>
      </c>
    </row>
    <row r="54" ht="14.25" customHeight="1">
      <c r="A54" s="4" t="s">
        <v>2013</v>
      </c>
      <c r="B54" s="5">
        <v>45894.0</v>
      </c>
      <c r="C54" s="4" t="s">
        <v>518</v>
      </c>
      <c r="D54" s="4" t="s">
        <v>1850</v>
      </c>
      <c r="E54" s="4" t="s">
        <v>1911</v>
      </c>
      <c r="F54" s="4">
        <v>3.0</v>
      </c>
      <c r="I54" s="4" t="s">
        <v>1959</v>
      </c>
      <c r="J54" s="4">
        <v>486.0633</v>
      </c>
    </row>
    <row r="55" ht="14.25" customHeight="1">
      <c r="A55" s="4" t="s">
        <v>2014</v>
      </c>
      <c r="B55" s="5">
        <v>45677.0</v>
      </c>
      <c r="C55" s="4" t="s">
        <v>1043</v>
      </c>
      <c r="D55" s="4" t="s">
        <v>1635</v>
      </c>
      <c r="E55" s="4" t="s">
        <v>1917</v>
      </c>
      <c r="F55" s="4">
        <v>1.0</v>
      </c>
      <c r="G55" s="4">
        <v>900.35</v>
      </c>
      <c r="H55" s="4">
        <v>0.13</v>
      </c>
      <c r="I55" s="4" t="s">
        <v>1964</v>
      </c>
      <c r="J55" s="4">
        <v>783.3045</v>
      </c>
    </row>
    <row r="56" ht="14.25" customHeight="1">
      <c r="A56" s="4" t="s">
        <v>2015</v>
      </c>
      <c r="B56" s="5">
        <v>45706.0</v>
      </c>
      <c r="C56" s="4" t="s">
        <v>357</v>
      </c>
      <c r="D56" s="4" t="s">
        <v>1700</v>
      </c>
      <c r="E56" s="4" t="s">
        <v>1924</v>
      </c>
      <c r="F56" s="4">
        <v>4.0</v>
      </c>
      <c r="G56" s="4">
        <v>428.09</v>
      </c>
      <c r="H56" s="4">
        <v>0.07</v>
      </c>
      <c r="I56" s="4" t="s">
        <v>1959</v>
      </c>
      <c r="J56" s="4">
        <v>1592.4948</v>
      </c>
    </row>
    <row r="57" ht="14.25" customHeight="1">
      <c r="A57" s="4" t="s">
        <v>2016</v>
      </c>
      <c r="B57" s="5">
        <v>45589.0</v>
      </c>
      <c r="C57" s="4" t="s">
        <v>1316</v>
      </c>
      <c r="D57" s="4" t="s">
        <v>1728</v>
      </c>
      <c r="E57" s="4" t="s">
        <v>1927</v>
      </c>
      <c r="F57" s="4">
        <v>2.0</v>
      </c>
      <c r="G57" s="4">
        <v>559.71</v>
      </c>
      <c r="H57" s="4">
        <v>0.3</v>
      </c>
      <c r="I57" s="4" t="s">
        <v>1964</v>
      </c>
      <c r="J57" s="4">
        <v>783.594</v>
      </c>
    </row>
    <row r="58" ht="14.25" customHeight="1">
      <c r="A58" s="4" t="s">
        <v>2017</v>
      </c>
      <c r="B58" s="5">
        <v>45282.0</v>
      </c>
      <c r="C58" s="4" t="s">
        <v>308</v>
      </c>
      <c r="D58" s="4" t="s">
        <v>1680</v>
      </c>
      <c r="E58" s="4" t="s">
        <v>1911</v>
      </c>
      <c r="F58" s="4">
        <v>2.0</v>
      </c>
      <c r="G58" s="4">
        <v>833.7</v>
      </c>
      <c r="H58" s="4">
        <v>0.06</v>
      </c>
      <c r="I58" s="4" t="s">
        <v>1961</v>
      </c>
      <c r="J58" s="4">
        <v>1567.356</v>
      </c>
    </row>
    <row r="59" ht="14.25" customHeight="1">
      <c r="A59" s="4" t="s">
        <v>2018</v>
      </c>
      <c r="B59" s="5">
        <v>45462.0</v>
      </c>
      <c r="C59" s="4" t="s">
        <v>1461</v>
      </c>
      <c r="D59" s="4" t="s">
        <v>1721</v>
      </c>
      <c r="E59" s="4" t="s">
        <v>1934</v>
      </c>
      <c r="F59" s="4">
        <v>2.0</v>
      </c>
      <c r="G59" s="4">
        <v>680.16</v>
      </c>
      <c r="H59" s="4">
        <v>0.28</v>
      </c>
      <c r="I59" s="4" t="s">
        <v>1959</v>
      </c>
      <c r="J59" s="4">
        <v>979.4304</v>
      </c>
    </row>
    <row r="60" ht="14.25" customHeight="1">
      <c r="A60" s="4" t="s">
        <v>2019</v>
      </c>
      <c r="B60" s="5">
        <v>45633.0</v>
      </c>
      <c r="C60" s="4" t="s">
        <v>1281</v>
      </c>
      <c r="D60" s="4" t="s">
        <v>1617</v>
      </c>
      <c r="E60" s="4" t="s">
        <v>1914</v>
      </c>
      <c r="F60" s="4">
        <v>4.0</v>
      </c>
      <c r="G60" s="4">
        <v>733.42</v>
      </c>
      <c r="I60" s="4" t="s">
        <v>1961</v>
      </c>
      <c r="J60" s="4">
        <v>2552.3016</v>
      </c>
    </row>
    <row r="61" ht="14.25" customHeight="1">
      <c r="A61" s="4" t="s">
        <v>2020</v>
      </c>
      <c r="B61" s="5">
        <v>45257.0</v>
      </c>
      <c r="C61" s="4" t="s">
        <v>1172</v>
      </c>
      <c r="D61" s="4" t="s">
        <v>1850</v>
      </c>
      <c r="E61" s="4" t="s">
        <v>1927</v>
      </c>
      <c r="F61" s="4">
        <v>1.0</v>
      </c>
      <c r="G61" s="4">
        <v>996.33</v>
      </c>
      <c r="H61" s="4">
        <v>0.23</v>
      </c>
      <c r="I61" s="4" t="s">
        <v>1961</v>
      </c>
      <c r="J61" s="4">
        <v>767.1741000000001</v>
      </c>
    </row>
    <row r="62" ht="14.25" customHeight="1">
      <c r="A62" s="4" t="s">
        <v>2021</v>
      </c>
      <c r="B62" s="5">
        <v>45854.0</v>
      </c>
      <c r="C62" s="4" t="s">
        <v>1293</v>
      </c>
      <c r="D62" s="4" t="s">
        <v>1670</v>
      </c>
      <c r="E62" s="4" t="s">
        <v>1924</v>
      </c>
      <c r="F62" s="4">
        <v>1.0</v>
      </c>
      <c r="G62" s="4">
        <v>198.83</v>
      </c>
      <c r="H62" s="4">
        <v>0.09</v>
      </c>
      <c r="I62" s="4" t="s">
        <v>1964</v>
      </c>
      <c r="J62" s="4">
        <v>180.9353</v>
      </c>
    </row>
    <row r="63" ht="14.25" customHeight="1">
      <c r="A63" s="4" t="s">
        <v>2022</v>
      </c>
      <c r="B63" s="5">
        <v>45716.0</v>
      </c>
      <c r="C63" s="4" t="s">
        <v>790</v>
      </c>
      <c r="D63" s="4" t="s">
        <v>1631</v>
      </c>
      <c r="E63" s="4" t="s">
        <v>1914</v>
      </c>
      <c r="F63" s="4">
        <v>1.0</v>
      </c>
      <c r="G63" s="4">
        <v>374.92</v>
      </c>
      <c r="H63" s="4">
        <v>0.18</v>
      </c>
      <c r="I63" s="4" t="s">
        <v>1961</v>
      </c>
      <c r="J63" s="4">
        <v>307.4344</v>
      </c>
    </row>
    <row r="64" ht="14.25" customHeight="1">
      <c r="A64" s="4" t="s">
        <v>2023</v>
      </c>
      <c r="B64" s="5">
        <v>45515.0</v>
      </c>
      <c r="C64" s="4" t="s">
        <v>8</v>
      </c>
      <c r="D64" s="4" t="s">
        <v>1862</v>
      </c>
      <c r="E64" s="4" t="s">
        <v>1939</v>
      </c>
      <c r="F64" s="4">
        <v>1.0</v>
      </c>
      <c r="G64" s="4">
        <v>468.94</v>
      </c>
      <c r="H64" s="4">
        <v>0.12</v>
      </c>
      <c r="I64" s="4" t="s">
        <v>1959</v>
      </c>
      <c r="J64" s="4">
        <v>412.6672</v>
      </c>
    </row>
    <row r="65" ht="14.25" customHeight="1">
      <c r="A65" s="4" t="s">
        <v>2024</v>
      </c>
      <c r="B65" s="5">
        <v>45927.0</v>
      </c>
      <c r="C65" s="4" t="s">
        <v>452</v>
      </c>
      <c r="D65" s="4" t="s">
        <v>1850</v>
      </c>
      <c r="E65" s="4" t="s">
        <v>1929</v>
      </c>
      <c r="F65" s="4">
        <v>2.0</v>
      </c>
      <c r="G65" s="4">
        <v>121.37</v>
      </c>
      <c r="H65" s="4">
        <v>0.05</v>
      </c>
      <c r="I65" s="4" t="s">
        <v>1959</v>
      </c>
      <c r="J65" s="4">
        <v>230.603</v>
      </c>
    </row>
    <row r="66" ht="14.25" customHeight="1">
      <c r="A66" s="4" t="s">
        <v>2025</v>
      </c>
      <c r="B66" s="5">
        <v>45914.0</v>
      </c>
      <c r="C66" s="4" t="s">
        <v>838</v>
      </c>
      <c r="D66" s="4" t="s">
        <v>1741</v>
      </c>
      <c r="E66" s="4" t="s">
        <v>1924</v>
      </c>
      <c r="F66" s="4">
        <v>3.0</v>
      </c>
      <c r="G66" s="4">
        <v>480.06</v>
      </c>
      <c r="H66" s="4">
        <v>0.01</v>
      </c>
      <c r="I66" s="4" t="s">
        <v>1959</v>
      </c>
    </row>
    <row r="67" ht="14.25" customHeight="1">
      <c r="A67" s="4" t="s">
        <v>2026</v>
      </c>
      <c r="B67" s="5">
        <v>45290.0</v>
      </c>
      <c r="C67" s="4" t="s">
        <v>560</v>
      </c>
      <c r="D67" s="4" t="s">
        <v>1880</v>
      </c>
      <c r="E67" s="4" t="s">
        <v>1942</v>
      </c>
      <c r="F67" s="4">
        <v>2.0</v>
      </c>
      <c r="G67" s="4">
        <v>856.57</v>
      </c>
      <c r="H67" s="4">
        <v>0.24</v>
      </c>
      <c r="I67" s="4" t="s">
        <v>1959</v>
      </c>
      <c r="J67" s="4">
        <v>1301.9864</v>
      </c>
    </row>
    <row r="68" ht="14.25" customHeight="1">
      <c r="A68" s="4" t="s">
        <v>2027</v>
      </c>
      <c r="B68" s="5">
        <v>45213.0</v>
      </c>
      <c r="C68" s="4" t="s">
        <v>880</v>
      </c>
      <c r="D68" s="4" t="s">
        <v>1814</v>
      </c>
      <c r="E68" s="4" t="s">
        <v>1896</v>
      </c>
      <c r="F68" s="4">
        <v>4.0</v>
      </c>
      <c r="G68" s="4">
        <v>814.25</v>
      </c>
      <c r="H68" s="4">
        <v>0.18</v>
      </c>
      <c r="I68" s="4" t="s">
        <v>1959</v>
      </c>
      <c r="J68" s="4">
        <v>2670.74</v>
      </c>
    </row>
    <row r="69" ht="14.25" customHeight="1">
      <c r="A69" s="4" t="s">
        <v>2028</v>
      </c>
      <c r="B69" s="5">
        <v>45255.0</v>
      </c>
      <c r="C69" s="4" t="s">
        <v>1508</v>
      </c>
      <c r="D69" s="4" t="s">
        <v>1606</v>
      </c>
      <c r="E69" s="4" t="s">
        <v>1896</v>
      </c>
      <c r="F69" s="4">
        <v>1.0</v>
      </c>
      <c r="G69" s="4">
        <v>989.17</v>
      </c>
      <c r="H69" s="4">
        <v>0.2</v>
      </c>
      <c r="I69" s="4" t="s">
        <v>1961</v>
      </c>
      <c r="J69" s="4">
        <v>791.336</v>
      </c>
    </row>
    <row r="70" ht="14.25" customHeight="1">
      <c r="A70" s="4" t="s">
        <v>2029</v>
      </c>
      <c r="B70" s="5">
        <v>45270.0</v>
      </c>
      <c r="C70" s="4" t="s">
        <v>1187</v>
      </c>
      <c r="D70" s="4" t="s">
        <v>1799</v>
      </c>
      <c r="E70" s="4" t="s">
        <v>1924</v>
      </c>
      <c r="F70" s="4">
        <v>4.0</v>
      </c>
      <c r="G70" s="4">
        <v>62.48</v>
      </c>
      <c r="H70" s="4">
        <v>0.18</v>
      </c>
      <c r="I70" s="4" t="s">
        <v>1959</v>
      </c>
      <c r="J70" s="4">
        <v>204.9344</v>
      </c>
    </row>
    <row r="71" ht="14.25" customHeight="1">
      <c r="A71" s="4" t="s">
        <v>2030</v>
      </c>
      <c r="B71" s="5">
        <v>45897.0</v>
      </c>
      <c r="C71" s="4" t="s">
        <v>1337</v>
      </c>
      <c r="D71" s="4" t="s">
        <v>1610</v>
      </c>
      <c r="E71" s="4" t="s">
        <v>1939</v>
      </c>
      <c r="F71" s="4">
        <v>4.0</v>
      </c>
      <c r="G71" s="4">
        <v>561.24</v>
      </c>
      <c r="H71" s="4">
        <v>0.24</v>
      </c>
      <c r="I71" s="4" t="s">
        <v>1959</v>
      </c>
      <c r="J71" s="4">
        <v>1706.1696</v>
      </c>
    </row>
    <row r="72" ht="14.25" customHeight="1">
      <c r="A72" s="4" t="s">
        <v>2031</v>
      </c>
      <c r="B72" s="5">
        <v>45849.0</v>
      </c>
      <c r="C72" s="4" t="s">
        <v>234</v>
      </c>
      <c r="D72" s="4" t="s">
        <v>1762</v>
      </c>
      <c r="E72" s="4" t="s">
        <v>1908</v>
      </c>
      <c r="F72" s="4">
        <v>3.0</v>
      </c>
      <c r="G72" s="4">
        <v>92.24</v>
      </c>
      <c r="H72" s="4">
        <v>0.28</v>
      </c>
      <c r="I72" s="4" t="s">
        <v>1964</v>
      </c>
    </row>
    <row r="73" ht="14.25" customHeight="1">
      <c r="A73" s="4" t="s">
        <v>2032</v>
      </c>
      <c r="B73" s="5">
        <v>45889.0</v>
      </c>
      <c r="C73" s="4" t="s">
        <v>578</v>
      </c>
      <c r="D73" s="4" t="s">
        <v>1799</v>
      </c>
      <c r="E73" s="4" t="s">
        <v>1892</v>
      </c>
      <c r="F73" s="4">
        <v>2.0</v>
      </c>
      <c r="G73" s="4">
        <v>668.3</v>
      </c>
      <c r="H73" s="4">
        <v>0.07</v>
      </c>
      <c r="I73" s="4" t="s">
        <v>1959</v>
      </c>
      <c r="J73" s="4">
        <v>1243.038</v>
      </c>
    </row>
    <row r="74" ht="14.25" customHeight="1">
      <c r="A74" s="4" t="s">
        <v>2033</v>
      </c>
      <c r="B74" s="5">
        <v>45533.0</v>
      </c>
      <c r="C74" s="4" t="s">
        <v>1296</v>
      </c>
      <c r="D74" s="4" t="s">
        <v>1693</v>
      </c>
      <c r="E74" s="4" t="s">
        <v>1908</v>
      </c>
      <c r="F74" s="4">
        <v>1.0</v>
      </c>
      <c r="G74" s="4">
        <v>553.82</v>
      </c>
      <c r="H74" s="4">
        <v>0.09</v>
      </c>
      <c r="I74" s="4" t="s">
        <v>1959</v>
      </c>
      <c r="J74" s="4">
        <v>503.9762000000001</v>
      </c>
    </row>
    <row r="75" ht="14.25" customHeight="1">
      <c r="A75" s="4" t="s">
        <v>2034</v>
      </c>
      <c r="B75" s="5">
        <v>45626.0</v>
      </c>
      <c r="C75" s="4" t="s">
        <v>164</v>
      </c>
      <c r="D75" s="4" t="s">
        <v>1715</v>
      </c>
      <c r="E75" s="4" t="s">
        <v>1927</v>
      </c>
      <c r="F75" s="4">
        <v>2.0</v>
      </c>
      <c r="G75" s="4">
        <v>556.43</v>
      </c>
      <c r="H75" s="4">
        <v>0.13</v>
      </c>
      <c r="I75" s="4" t="s">
        <v>1959</v>
      </c>
      <c r="J75" s="4">
        <v>968.1881999999999</v>
      </c>
    </row>
    <row r="76" ht="14.25" customHeight="1">
      <c r="A76" s="4" t="s">
        <v>2035</v>
      </c>
      <c r="B76" s="5">
        <v>45942.0</v>
      </c>
      <c r="C76" s="4" t="s">
        <v>892</v>
      </c>
      <c r="D76" s="4" t="s">
        <v>1635</v>
      </c>
      <c r="E76" s="4" t="s">
        <v>1917</v>
      </c>
      <c r="F76" s="4">
        <v>1.0</v>
      </c>
      <c r="G76" s="4">
        <v>184.98</v>
      </c>
      <c r="H76" s="4">
        <v>0.1</v>
      </c>
      <c r="I76" s="4" t="s">
        <v>1964</v>
      </c>
      <c r="J76" s="4">
        <v>166.482</v>
      </c>
    </row>
    <row r="77" ht="14.25" customHeight="1">
      <c r="A77" s="4" t="s">
        <v>2036</v>
      </c>
      <c r="B77" s="5">
        <v>45500.0</v>
      </c>
      <c r="C77" s="4" t="s">
        <v>158</v>
      </c>
      <c r="D77" s="4" t="s">
        <v>1874</v>
      </c>
      <c r="E77" s="4" t="s">
        <v>1929</v>
      </c>
      <c r="F77" s="4">
        <v>4.0</v>
      </c>
      <c r="G77" s="4">
        <v>700.18</v>
      </c>
      <c r="H77" s="4">
        <v>0.23</v>
      </c>
      <c r="I77" s="4" t="s">
        <v>1959</v>
      </c>
      <c r="J77" s="4">
        <v>2156.5544</v>
      </c>
    </row>
    <row r="78" ht="14.25" customHeight="1">
      <c r="A78" s="4" t="s">
        <v>2037</v>
      </c>
      <c r="B78" s="5">
        <v>45285.0</v>
      </c>
      <c r="C78" s="4" t="s">
        <v>101</v>
      </c>
      <c r="D78" s="4" t="s">
        <v>1811</v>
      </c>
      <c r="E78" s="4" t="s">
        <v>1924</v>
      </c>
      <c r="F78" s="4">
        <v>2.0</v>
      </c>
      <c r="G78" s="4">
        <v>686.31</v>
      </c>
      <c r="H78" s="4">
        <v>0.25</v>
      </c>
      <c r="I78" s="4" t="s">
        <v>1959</v>
      </c>
      <c r="J78" s="4">
        <v>1029.465</v>
      </c>
    </row>
    <row r="79" ht="14.25" customHeight="1">
      <c r="A79" s="4" t="s">
        <v>2038</v>
      </c>
      <c r="B79" s="5">
        <v>45800.0</v>
      </c>
      <c r="C79" s="4" t="s">
        <v>57</v>
      </c>
      <c r="D79" s="4" t="s">
        <v>1783</v>
      </c>
      <c r="E79" s="4" t="s">
        <v>1936</v>
      </c>
      <c r="F79" s="4">
        <v>1.0</v>
      </c>
      <c r="G79" s="4">
        <v>687.82</v>
      </c>
      <c r="H79" s="4">
        <v>0.27</v>
      </c>
      <c r="I79" s="4" t="s">
        <v>1964</v>
      </c>
      <c r="J79" s="4">
        <v>502.1086</v>
      </c>
    </row>
    <row r="80" ht="14.25" customHeight="1">
      <c r="A80" s="4" t="s">
        <v>2039</v>
      </c>
      <c r="B80" s="5">
        <v>45609.0</v>
      </c>
      <c r="C80" s="4" t="s">
        <v>738</v>
      </c>
      <c r="D80" s="4" t="s">
        <v>1832</v>
      </c>
      <c r="E80" s="4" t="s">
        <v>1917</v>
      </c>
      <c r="F80" s="4">
        <v>2.0</v>
      </c>
      <c r="G80" s="4">
        <v>900.55</v>
      </c>
      <c r="H80" s="4">
        <v>0.16</v>
      </c>
      <c r="I80" s="4" t="s">
        <v>1959</v>
      </c>
      <c r="J80" s="4">
        <v>1512.924</v>
      </c>
    </row>
    <row r="81" ht="14.25" customHeight="1">
      <c r="A81" s="4" t="s">
        <v>2040</v>
      </c>
      <c r="B81" s="5">
        <v>45268.0</v>
      </c>
      <c r="C81" s="4" t="s">
        <v>418</v>
      </c>
      <c r="D81" s="4" t="s">
        <v>1638</v>
      </c>
      <c r="E81" s="4" t="s">
        <v>1896</v>
      </c>
      <c r="F81" s="4">
        <v>1.0</v>
      </c>
      <c r="G81" s="4">
        <v>341.17</v>
      </c>
      <c r="H81" s="4">
        <v>0.15</v>
      </c>
      <c r="I81" s="4" t="s">
        <v>1959</v>
      </c>
      <c r="J81" s="4">
        <v>289.9945</v>
      </c>
    </row>
    <row r="82" ht="14.25" customHeight="1">
      <c r="A82" s="4" t="s">
        <v>2041</v>
      </c>
      <c r="B82" s="5">
        <v>45885.0</v>
      </c>
      <c r="C82" s="4" t="s">
        <v>602</v>
      </c>
      <c r="D82" s="4" t="s">
        <v>1738</v>
      </c>
      <c r="E82" s="4" t="s">
        <v>1917</v>
      </c>
      <c r="F82" s="4">
        <v>1.0</v>
      </c>
      <c r="G82" s="4">
        <v>442.27</v>
      </c>
      <c r="H82" s="4">
        <v>0.06</v>
      </c>
      <c r="I82" s="4" t="s">
        <v>1964</v>
      </c>
      <c r="J82" s="4">
        <v>415.7338</v>
      </c>
    </row>
    <row r="83" ht="14.25" customHeight="1">
      <c r="A83" s="4" t="s">
        <v>2042</v>
      </c>
      <c r="B83" s="5">
        <v>45616.0</v>
      </c>
      <c r="C83" s="4" t="s">
        <v>832</v>
      </c>
      <c r="D83" s="4" t="s">
        <v>1796</v>
      </c>
      <c r="E83" s="4" t="s">
        <v>1921</v>
      </c>
      <c r="F83" s="4">
        <v>1.0</v>
      </c>
      <c r="G83" s="4">
        <v>363.73</v>
      </c>
      <c r="H83" s="4">
        <v>0.25</v>
      </c>
      <c r="I83" s="4" t="s">
        <v>1961</v>
      </c>
      <c r="J83" s="4">
        <v>272.7975</v>
      </c>
    </row>
    <row r="84" ht="14.25" customHeight="1">
      <c r="A84" s="4" t="s">
        <v>2043</v>
      </c>
      <c r="B84" s="5">
        <v>45518.0</v>
      </c>
      <c r="C84" s="4" t="s">
        <v>1205</v>
      </c>
      <c r="D84" s="4" t="s">
        <v>1856</v>
      </c>
      <c r="E84" s="4" t="s">
        <v>1942</v>
      </c>
      <c r="F84" s="4">
        <v>2.0</v>
      </c>
      <c r="G84" s="4">
        <v>601.33</v>
      </c>
      <c r="H84" s="4">
        <v>0.16</v>
      </c>
      <c r="I84" s="4" t="s">
        <v>1961</v>
      </c>
      <c r="J84" s="4">
        <v>1010.2344</v>
      </c>
    </row>
    <row r="85" ht="14.25" customHeight="1">
      <c r="A85" s="4" t="s">
        <v>2044</v>
      </c>
      <c r="B85" s="5">
        <v>45427.0</v>
      </c>
      <c r="C85" s="4" t="s">
        <v>1278</v>
      </c>
      <c r="D85" s="4" t="s">
        <v>1625</v>
      </c>
      <c r="E85" s="4" t="s">
        <v>1945</v>
      </c>
      <c r="F85" s="4">
        <v>4.0</v>
      </c>
      <c r="G85" s="4">
        <v>34.39</v>
      </c>
      <c r="H85" s="4">
        <v>0.03</v>
      </c>
      <c r="I85" s="4" t="s">
        <v>1961</v>
      </c>
      <c r="J85" s="4">
        <v>133.4332</v>
      </c>
    </row>
    <row r="86" ht="14.25" customHeight="1">
      <c r="A86" s="4" t="s">
        <v>2045</v>
      </c>
      <c r="B86" s="5">
        <v>45268.0</v>
      </c>
      <c r="C86" s="4" t="s">
        <v>1337</v>
      </c>
      <c r="D86" s="4" t="s">
        <v>1718</v>
      </c>
      <c r="E86" s="4" t="s">
        <v>1942</v>
      </c>
      <c r="F86" s="4">
        <v>1.0</v>
      </c>
      <c r="G86" s="4">
        <v>773.57</v>
      </c>
      <c r="H86" s="4">
        <v>0.05</v>
      </c>
      <c r="I86" s="4" t="s">
        <v>1964</v>
      </c>
    </row>
    <row r="87" ht="14.25" customHeight="1">
      <c r="A87" s="4" t="s">
        <v>2046</v>
      </c>
      <c r="B87" s="5">
        <v>45282.0</v>
      </c>
      <c r="C87" s="4" t="s">
        <v>221</v>
      </c>
      <c r="D87" s="4" t="s">
        <v>1847</v>
      </c>
      <c r="E87" s="4" t="s">
        <v>1914</v>
      </c>
      <c r="F87" s="4">
        <v>4.0</v>
      </c>
      <c r="G87" s="4">
        <v>127.1</v>
      </c>
      <c r="H87" s="4">
        <v>0.24</v>
      </c>
      <c r="I87" s="4" t="s">
        <v>1964</v>
      </c>
      <c r="J87" s="4">
        <v>386.384</v>
      </c>
    </row>
    <row r="88" ht="14.25" customHeight="1">
      <c r="A88" s="4" t="s">
        <v>2047</v>
      </c>
      <c r="B88" s="5">
        <v>45545.0</v>
      </c>
      <c r="C88" s="4" t="s">
        <v>980</v>
      </c>
      <c r="D88" s="4" t="s">
        <v>1635</v>
      </c>
      <c r="E88" s="4" t="s">
        <v>1901</v>
      </c>
      <c r="F88" s="4">
        <v>3.0</v>
      </c>
      <c r="G88" s="4">
        <v>899.58</v>
      </c>
      <c r="H88" s="4">
        <v>0.28</v>
      </c>
      <c r="I88" s="4" t="s">
        <v>1961</v>
      </c>
      <c r="J88" s="4">
        <v>1943.0928</v>
      </c>
    </row>
    <row r="89" ht="14.25" customHeight="1">
      <c r="A89" s="4" t="s">
        <v>2048</v>
      </c>
      <c r="B89" s="5">
        <v>45755.0</v>
      </c>
      <c r="C89" s="4" t="s">
        <v>1052</v>
      </c>
      <c r="D89" s="4" t="s">
        <v>1560</v>
      </c>
      <c r="E89" s="4" t="s">
        <v>1924</v>
      </c>
      <c r="F89" s="4">
        <v>3.0</v>
      </c>
      <c r="G89" s="4">
        <v>964.39</v>
      </c>
      <c r="H89" s="4">
        <v>0.04</v>
      </c>
      <c r="I89" s="4" t="s">
        <v>1959</v>
      </c>
      <c r="J89" s="4">
        <v>2777.4432</v>
      </c>
    </row>
    <row r="90" ht="14.25" customHeight="1">
      <c r="A90" s="4" t="s">
        <v>2049</v>
      </c>
      <c r="B90" s="5">
        <v>45588.0</v>
      </c>
      <c r="C90" s="4" t="s">
        <v>624</v>
      </c>
      <c r="D90" s="4" t="s">
        <v>1693</v>
      </c>
      <c r="E90" s="4" t="s">
        <v>1887</v>
      </c>
      <c r="F90" s="4">
        <v>2.0</v>
      </c>
      <c r="G90" s="4">
        <v>217.83</v>
      </c>
      <c r="H90" s="4">
        <v>0.14</v>
      </c>
      <c r="I90" s="4" t="s">
        <v>1961</v>
      </c>
      <c r="J90" s="4">
        <v>374.6676</v>
      </c>
    </row>
    <row r="91" ht="14.25" customHeight="1">
      <c r="A91" s="4" t="s">
        <v>2050</v>
      </c>
      <c r="B91" s="5">
        <v>45848.0</v>
      </c>
      <c r="C91" s="4" t="s">
        <v>503</v>
      </c>
      <c r="D91" s="4" t="s">
        <v>1625</v>
      </c>
      <c r="E91" s="4" t="s">
        <v>1892</v>
      </c>
      <c r="F91" s="4">
        <v>4.0</v>
      </c>
      <c r="G91" s="4">
        <v>187.71</v>
      </c>
      <c r="H91" s="4">
        <v>0.06</v>
      </c>
      <c r="I91" s="4" t="s">
        <v>1964</v>
      </c>
      <c r="J91" s="4">
        <v>705.7896</v>
      </c>
    </row>
    <row r="92" ht="14.25" customHeight="1">
      <c r="A92" s="4" t="s">
        <v>2051</v>
      </c>
      <c r="B92" s="5">
        <v>45577.0</v>
      </c>
      <c r="C92" s="4" t="s">
        <v>69</v>
      </c>
      <c r="D92" s="4" t="s">
        <v>1677</v>
      </c>
      <c r="E92" s="4" t="s">
        <v>1945</v>
      </c>
      <c r="F92" s="4">
        <v>2.0</v>
      </c>
      <c r="G92" s="4">
        <v>350.12</v>
      </c>
      <c r="H92" s="4">
        <v>0.12</v>
      </c>
      <c r="I92" s="4" t="s">
        <v>1964</v>
      </c>
      <c r="J92" s="4">
        <v>616.2112</v>
      </c>
    </row>
    <row r="93" ht="14.25" customHeight="1">
      <c r="A93" s="4" t="s">
        <v>2052</v>
      </c>
      <c r="B93" s="5">
        <v>45312.0</v>
      </c>
      <c r="C93" s="4" t="s">
        <v>1287</v>
      </c>
      <c r="D93" s="4" t="s">
        <v>1621</v>
      </c>
      <c r="E93" s="4" t="s">
        <v>1892</v>
      </c>
      <c r="F93" s="4">
        <v>4.0</v>
      </c>
      <c r="G93" s="4">
        <v>102.19</v>
      </c>
      <c r="H93" s="4">
        <v>0.17</v>
      </c>
      <c r="I93" s="4" t="s">
        <v>1961</v>
      </c>
      <c r="J93" s="4">
        <v>339.2708</v>
      </c>
    </row>
    <row r="94" ht="14.25" customHeight="1">
      <c r="A94" s="4" t="s">
        <v>2053</v>
      </c>
      <c r="B94" s="5">
        <v>45350.0</v>
      </c>
      <c r="C94" s="4" t="s">
        <v>57</v>
      </c>
      <c r="D94" s="4" t="s">
        <v>1841</v>
      </c>
      <c r="E94" s="4" t="s">
        <v>1904</v>
      </c>
      <c r="F94" s="4">
        <v>1.0</v>
      </c>
      <c r="G94" s="4">
        <v>696.53</v>
      </c>
      <c r="H94" s="4">
        <v>0.17</v>
      </c>
      <c r="I94" s="4" t="s">
        <v>1959</v>
      </c>
      <c r="J94" s="4">
        <v>578.1198999999999</v>
      </c>
    </row>
    <row r="95" ht="14.25" customHeight="1">
      <c r="A95" s="4" t="s">
        <v>2054</v>
      </c>
      <c r="B95" s="5">
        <v>45657.0</v>
      </c>
      <c r="C95" s="4" t="s">
        <v>257</v>
      </c>
      <c r="D95" s="4" t="s">
        <v>1631</v>
      </c>
      <c r="E95" s="4" t="s">
        <v>1904</v>
      </c>
      <c r="F95" s="4">
        <v>2.0</v>
      </c>
      <c r="G95" s="4">
        <v>327.52</v>
      </c>
      <c r="H95" s="4">
        <v>0.15</v>
      </c>
      <c r="I95" s="4" t="s">
        <v>1961</v>
      </c>
      <c r="J95" s="4">
        <v>556.784</v>
      </c>
    </row>
    <row r="96" ht="14.25" customHeight="1">
      <c r="A96" s="4" t="s">
        <v>2055</v>
      </c>
      <c r="B96" s="5">
        <v>45530.0</v>
      </c>
      <c r="C96" s="4" t="s">
        <v>965</v>
      </c>
      <c r="D96" s="4" t="s">
        <v>1874</v>
      </c>
      <c r="E96" s="4" t="s">
        <v>1948</v>
      </c>
      <c r="F96" s="4">
        <v>2.0</v>
      </c>
      <c r="G96" s="4">
        <v>569.36</v>
      </c>
      <c r="H96" s="4">
        <v>0.01</v>
      </c>
      <c r="I96" s="4" t="s">
        <v>1961</v>
      </c>
    </row>
    <row r="97" ht="14.25" customHeight="1">
      <c r="A97" s="4" t="s">
        <v>2056</v>
      </c>
      <c r="B97" s="5">
        <v>45556.0</v>
      </c>
      <c r="C97" s="4" t="s">
        <v>1034</v>
      </c>
      <c r="D97" s="4" t="s">
        <v>1880</v>
      </c>
      <c r="E97" s="4" t="s">
        <v>1911</v>
      </c>
      <c r="F97" s="4">
        <v>2.0</v>
      </c>
      <c r="G97" s="4">
        <v>68.29</v>
      </c>
      <c r="H97" s="4">
        <v>0.14</v>
      </c>
      <c r="I97" s="4" t="s">
        <v>1964</v>
      </c>
      <c r="J97" s="4">
        <v>117.4588</v>
      </c>
    </row>
    <row r="98" ht="14.25" customHeight="1">
      <c r="A98" s="4" t="s">
        <v>2057</v>
      </c>
      <c r="B98" s="5">
        <v>45523.0</v>
      </c>
      <c r="C98" s="4" t="s">
        <v>805</v>
      </c>
      <c r="D98" s="4" t="s">
        <v>1732</v>
      </c>
      <c r="E98" s="4" t="s">
        <v>1924</v>
      </c>
      <c r="F98" s="4">
        <v>1.0</v>
      </c>
      <c r="G98" s="4">
        <v>842.9</v>
      </c>
      <c r="H98" s="4">
        <v>0.06</v>
      </c>
      <c r="I98" s="4" t="s">
        <v>1964</v>
      </c>
      <c r="J98" s="4">
        <v>792.3259999999999</v>
      </c>
    </row>
    <row r="99" ht="14.25" customHeight="1">
      <c r="A99" s="4" t="s">
        <v>2058</v>
      </c>
      <c r="B99" s="5">
        <v>45587.0</v>
      </c>
      <c r="C99" s="4" t="s">
        <v>934</v>
      </c>
      <c r="D99" s="4" t="s">
        <v>1569</v>
      </c>
      <c r="E99" s="4" t="s">
        <v>1901</v>
      </c>
      <c r="F99" s="4">
        <v>3.0</v>
      </c>
      <c r="G99" s="4">
        <v>751.94</v>
      </c>
      <c r="H99" s="4">
        <v>0.26</v>
      </c>
      <c r="I99" s="4" t="s">
        <v>1961</v>
      </c>
      <c r="J99" s="4">
        <v>1669.3068</v>
      </c>
    </row>
    <row r="100" ht="14.25" customHeight="1">
      <c r="A100" s="4" t="s">
        <v>2059</v>
      </c>
      <c r="B100" s="5">
        <v>45580.0</v>
      </c>
      <c r="C100" s="4" t="s">
        <v>468</v>
      </c>
      <c r="D100" s="4" t="s">
        <v>1750</v>
      </c>
      <c r="E100" s="4" t="s">
        <v>1914</v>
      </c>
      <c r="F100" s="4">
        <v>4.0</v>
      </c>
      <c r="G100" s="4">
        <v>476.28</v>
      </c>
      <c r="H100" s="4">
        <v>0.17</v>
      </c>
      <c r="I100" s="4" t="s">
        <v>1959</v>
      </c>
      <c r="J100" s="4">
        <v>1581.2496</v>
      </c>
    </row>
    <row r="101" ht="14.25" customHeight="1">
      <c r="A101" s="4" t="s">
        <v>2060</v>
      </c>
      <c r="B101" s="5">
        <v>45479.0</v>
      </c>
      <c r="C101" s="4" t="s">
        <v>1046</v>
      </c>
      <c r="D101" s="4" t="s">
        <v>1744</v>
      </c>
      <c r="E101" s="4" t="s">
        <v>1901</v>
      </c>
      <c r="F101" s="4">
        <v>3.0</v>
      </c>
      <c r="G101" s="4">
        <v>541.99</v>
      </c>
      <c r="H101" s="4">
        <v>0.24</v>
      </c>
      <c r="I101" s="4" t="s">
        <v>1964</v>
      </c>
      <c r="J101" s="4">
        <v>1235.7372</v>
      </c>
    </row>
    <row r="102" ht="14.25" customHeight="1">
      <c r="A102" s="4" t="s">
        <v>2061</v>
      </c>
      <c r="B102" s="5">
        <v>45677.0</v>
      </c>
      <c r="C102" s="4" t="s">
        <v>1178</v>
      </c>
      <c r="D102" s="4" t="s">
        <v>1677</v>
      </c>
      <c r="E102" s="4" t="s">
        <v>1908</v>
      </c>
      <c r="F102" s="4">
        <v>2.0</v>
      </c>
      <c r="G102" s="4">
        <v>401.5</v>
      </c>
      <c r="H102" s="4">
        <v>0.18</v>
      </c>
      <c r="I102" s="4" t="s">
        <v>1959</v>
      </c>
      <c r="J102" s="4">
        <v>658.46</v>
      </c>
    </row>
    <row r="103" ht="14.25" customHeight="1">
      <c r="A103" s="4" t="s">
        <v>2062</v>
      </c>
      <c r="B103" s="5">
        <v>45453.0</v>
      </c>
      <c r="C103" s="4" t="s">
        <v>320</v>
      </c>
      <c r="D103" s="4" t="s">
        <v>1652</v>
      </c>
      <c r="E103" s="4" t="s">
        <v>1932</v>
      </c>
      <c r="F103" s="4">
        <v>3.0</v>
      </c>
      <c r="G103" s="4">
        <v>359.56</v>
      </c>
      <c r="H103" s="4">
        <v>0.17</v>
      </c>
      <c r="I103" s="4" t="s">
        <v>1961</v>
      </c>
      <c r="J103" s="4">
        <v>895.3044</v>
      </c>
    </row>
    <row r="104" ht="14.25" customHeight="1">
      <c r="A104" s="4" t="s">
        <v>2063</v>
      </c>
      <c r="B104" s="5">
        <v>45552.0</v>
      </c>
      <c r="C104" s="4" t="s">
        <v>363</v>
      </c>
      <c r="D104" s="4" t="s">
        <v>1823</v>
      </c>
      <c r="E104" s="4" t="s">
        <v>1929</v>
      </c>
      <c r="F104" s="4">
        <v>2.0</v>
      </c>
      <c r="G104" s="4">
        <v>471.88</v>
      </c>
      <c r="H104" s="4">
        <v>0.24</v>
      </c>
      <c r="I104" s="4" t="s">
        <v>1961</v>
      </c>
      <c r="J104" s="4">
        <v>717.2576</v>
      </c>
    </row>
    <row r="105" ht="14.25" customHeight="1">
      <c r="A105" s="4" t="s">
        <v>2064</v>
      </c>
      <c r="B105" s="5">
        <v>45907.0</v>
      </c>
      <c r="C105" s="4" t="s">
        <v>621</v>
      </c>
      <c r="D105" s="4" t="s">
        <v>1680</v>
      </c>
      <c r="E105" s="4" t="s">
        <v>1904</v>
      </c>
      <c r="F105" s="4">
        <v>4.0</v>
      </c>
      <c r="G105" s="4">
        <v>925.19</v>
      </c>
      <c r="H105" s="4">
        <v>0.19</v>
      </c>
      <c r="I105" s="4" t="s">
        <v>1961</v>
      </c>
      <c r="J105" s="4">
        <v>2997.615600000001</v>
      </c>
    </row>
    <row r="106" ht="14.25" customHeight="1">
      <c r="A106" s="4" t="s">
        <v>2065</v>
      </c>
      <c r="B106" s="5">
        <v>45330.0</v>
      </c>
      <c r="C106" s="4" t="s">
        <v>138</v>
      </c>
      <c r="D106" s="4" t="s">
        <v>1841</v>
      </c>
      <c r="E106" s="4" t="s">
        <v>1927</v>
      </c>
      <c r="F106" s="4">
        <v>2.0</v>
      </c>
      <c r="G106" s="4">
        <v>879.63</v>
      </c>
      <c r="H106" s="4">
        <v>0.07</v>
      </c>
      <c r="I106" s="4" t="s">
        <v>1964</v>
      </c>
      <c r="J106" s="4">
        <v>1636.1118</v>
      </c>
    </row>
    <row r="107" ht="14.25" customHeight="1">
      <c r="A107" s="4" t="s">
        <v>2066</v>
      </c>
      <c r="B107" s="5">
        <v>45214.0</v>
      </c>
      <c r="C107" s="4" t="s">
        <v>38</v>
      </c>
      <c r="D107" s="4" t="s">
        <v>1820</v>
      </c>
      <c r="E107" s="4" t="s">
        <v>1942</v>
      </c>
      <c r="F107" s="4">
        <v>2.0</v>
      </c>
      <c r="G107" s="4">
        <v>418.23</v>
      </c>
      <c r="H107" s="4">
        <v>0.28</v>
      </c>
      <c r="I107" s="4" t="s">
        <v>1959</v>
      </c>
      <c r="J107" s="4">
        <v>602.2512</v>
      </c>
    </row>
    <row r="108" ht="14.25" customHeight="1">
      <c r="A108" s="4" t="s">
        <v>2067</v>
      </c>
      <c r="B108" s="5">
        <v>45891.0</v>
      </c>
      <c r="C108" s="4" t="s">
        <v>880</v>
      </c>
      <c r="D108" s="4" t="s">
        <v>1631</v>
      </c>
      <c r="E108" s="4" t="s">
        <v>1945</v>
      </c>
      <c r="F108" s="4">
        <v>3.0</v>
      </c>
      <c r="G108" s="4">
        <v>551.72</v>
      </c>
      <c r="H108" s="4">
        <v>0.03</v>
      </c>
      <c r="I108" s="4" t="s">
        <v>1964</v>
      </c>
      <c r="J108" s="4">
        <v>1605.5052</v>
      </c>
    </row>
    <row r="109" ht="14.25" customHeight="1">
      <c r="A109" s="4" t="s">
        <v>2068</v>
      </c>
      <c r="B109" s="5">
        <v>45323.0</v>
      </c>
      <c r="C109" s="4" t="s">
        <v>1085</v>
      </c>
      <c r="D109" s="4" t="s">
        <v>1841</v>
      </c>
      <c r="E109" s="4" t="s">
        <v>1914</v>
      </c>
      <c r="F109" s="4">
        <v>4.0</v>
      </c>
      <c r="G109" s="4">
        <v>525.61</v>
      </c>
      <c r="H109" s="4">
        <v>0.02</v>
      </c>
      <c r="I109" s="4" t="s">
        <v>1961</v>
      </c>
      <c r="J109" s="4">
        <v>2060.3912</v>
      </c>
    </row>
    <row r="110" ht="14.25" customHeight="1">
      <c r="A110" s="4" t="s">
        <v>2069</v>
      </c>
      <c r="B110" s="5">
        <v>45785.0</v>
      </c>
      <c r="C110" s="4" t="s">
        <v>177</v>
      </c>
      <c r="D110" s="4" t="s">
        <v>1642</v>
      </c>
      <c r="E110" s="4" t="s">
        <v>1932</v>
      </c>
      <c r="F110" s="4">
        <v>3.0</v>
      </c>
      <c r="G110" s="4">
        <v>815.3</v>
      </c>
      <c r="H110" s="4">
        <v>0.03</v>
      </c>
      <c r="I110" s="4" t="s">
        <v>1959</v>
      </c>
      <c r="J110" s="4">
        <v>2372.523</v>
      </c>
    </row>
    <row r="111" ht="14.25" customHeight="1">
      <c r="A111" s="4" t="s">
        <v>2070</v>
      </c>
      <c r="B111" s="5">
        <v>45738.0</v>
      </c>
      <c r="C111" s="4" t="s">
        <v>716</v>
      </c>
      <c r="D111" s="4" t="s">
        <v>1856</v>
      </c>
      <c r="E111" s="4" t="s">
        <v>1887</v>
      </c>
      <c r="F111" s="4">
        <v>3.0</v>
      </c>
      <c r="G111" s="4">
        <v>376.46</v>
      </c>
      <c r="H111" s="4">
        <v>0.09</v>
      </c>
      <c r="I111" s="4" t="s">
        <v>1964</v>
      </c>
      <c r="J111" s="4">
        <v>1027.7358</v>
      </c>
    </row>
    <row r="112" ht="14.25" customHeight="1">
      <c r="A112" s="4" t="s">
        <v>2071</v>
      </c>
      <c r="B112" s="5">
        <v>45851.0</v>
      </c>
      <c r="C112" s="4" t="s">
        <v>57</v>
      </c>
      <c r="D112" s="4" t="s">
        <v>1706</v>
      </c>
      <c r="E112" s="4" t="s">
        <v>1917</v>
      </c>
      <c r="F112" s="4">
        <v>4.0</v>
      </c>
      <c r="G112" s="4">
        <v>239.83</v>
      </c>
      <c r="H112" s="4">
        <v>0.08</v>
      </c>
      <c r="I112" s="4" t="s">
        <v>1959</v>
      </c>
      <c r="J112" s="4">
        <v>882.5744000000001</v>
      </c>
    </row>
    <row r="113" ht="14.25" customHeight="1">
      <c r="A113" s="4" t="s">
        <v>2072</v>
      </c>
      <c r="B113" s="5">
        <v>45798.0</v>
      </c>
      <c r="C113" s="4" t="s">
        <v>430</v>
      </c>
      <c r="D113" s="4" t="s">
        <v>1853</v>
      </c>
      <c r="E113" s="4" t="s">
        <v>1901</v>
      </c>
      <c r="F113" s="4">
        <v>2.0</v>
      </c>
      <c r="G113" s="4">
        <v>845.71</v>
      </c>
      <c r="H113" s="4">
        <v>0.01</v>
      </c>
      <c r="I113" s="4" t="s">
        <v>1961</v>
      </c>
      <c r="J113" s="4">
        <v>1674.5058</v>
      </c>
    </row>
    <row r="114" ht="14.25" customHeight="1">
      <c r="A114" s="4" t="s">
        <v>2073</v>
      </c>
      <c r="B114" s="5">
        <v>45705.0</v>
      </c>
      <c r="C114" s="4" t="s">
        <v>330</v>
      </c>
      <c r="D114" s="4" t="s">
        <v>1811</v>
      </c>
      <c r="E114" s="4" t="s">
        <v>1932</v>
      </c>
      <c r="F114" s="4">
        <v>3.0</v>
      </c>
      <c r="G114" s="4">
        <v>948.69</v>
      </c>
      <c r="H114" s="4">
        <v>0.29</v>
      </c>
      <c r="I114" s="4" t="s">
        <v>1959</v>
      </c>
      <c r="J114" s="4">
        <v>2020.7097</v>
      </c>
    </row>
    <row r="115" ht="14.25" customHeight="1">
      <c r="A115" s="4" t="s">
        <v>2074</v>
      </c>
      <c r="B115" s="5">
        <v>45413.0</v>
      </c>
      <c r="C115" s="4" t="s">
        <v>1461</v>
      </c>
      <c r="D115" s="4" t="s">
        <v>1658</v>
      </c>
      <c r="E115" s="4" t="s">
        <v>1924</v>
      </c>
      <c r="F115" s="4">
        <v>1.0</v>
      </c>
      <c r="G115" s="4">
        <v>281.97</v>
      </c>
      <c r="H115" s="4">
        <v>0.2</v>
      </c>
      <c r="I115" s="4" t="s">
        <v>1961</v>
      </c>
      <c r="J115" s="4">
        <v>225.576</v>
      </c>
    </row>
    <row r="116" ht="14.25" customHeight="1">
      <c r="A116" s="4" t="s">
        <v>2075</v>
      </c>
      <c r="B116" s="5">
        <v>45482.0</v>
      </c>
      <c r="C116" s="4" t="s">
        <v>530</v>
      </c>
      <c r="D116" s="4" t="s">
        <v>1856</v>
      </c>
      <c r="E116" s="4" t="s">
        <v>1904</v>
      </c>
      <c r="F116" s="4">
        <v>2.0</v>
      </c>
      <c r="G116" s="4">
        <v>731.01</v>
      </c>
      <c r="H116" s="4">
        <v>0.05</v>
      </c>
      <c r="I116" s="4" t="s">
        <v>1961</v>
      </c>
      <c r="J116" s="4">
        <v>1388.919</v>
      </c>
    </row>
    <row r="117" ht="14.25" customHeight="1">
      <c r="A117" s="4" t="s">
        <v>2076</v>
      </c>
      <c r="B117" s="5">
        <v>45925.0</v>
      </c>
      <c r="C117" s="4" t="s">
        <v>844</v>
      </c>
      <c r="D117" s="4" t="s">
        <v>1838</v>
      </c>
      <c r="E117" s="4" t="s">
        <v>1914</v>
      </c>
      <c r="F117" s="4">
        <v>4.0</v>
      </c>
      <c r="G117" s="4">
        <v>930.85</v>
      </c>
      <c r="H117" s="4">
        <v>0.13</v>
      </c>
      <c r="I117" s="4" t="s">
        <v>1961</v>
      </c>
      <c r="J117" s="4">
        <v>3239.358</v>
      </c>
    </row>
    <row r="118" ht="14.25" customHeight="1">
      <c r="A118" s="4" t="s">
        <v>2077</v>
      </c>
      <c r="B118" s="5">
        <v>45420.0</v>
      </c>
      <c r="C118" s="4" t="s">
        <v>1325</v>
      </c>
      <c r="D118" s="4" t="s">
        <v>1569</v>
      </c>
      <c r="E118" s="4" t="s">
        <v>1917</v>
      </c>
      <c r="F118" s="4">
        <v>4.0</v>
      </c>
      <c r="G118" s="4">
        <v>770.77</v>
      </c>
      <c r="H118" s="4">
        <v>0.22</v>
      </c>
      <c r="I118" s="4" t="s">
        <v>1959</v>
      </c>
      <c r="J118" s="4">
        <v>2404.8024</v>
      </c>
    </row>
    <row r="119" ht="14.25" customHeight="1">
      <c r="A119" s="4" t="s">
        <v>2078</v>
      </c>
      <c r="B119" s="5">
        <v>45554.0</v>
      </c>
      <c r="C119" s="4" t="s">
        <v>263</v>
      </c>
      <c r="D119" s="4" t="s">
        <v>1718</v>
      </c>
      <c r="E119" s="4" t="s">
        <v>1904</v>
      </c>
      <c r="F119" s="4">
        <v>3.0</v>
      </c>
      <c r="G119" s="4">
        <v>479.63</v>
      </c>
      <c r="H119" s="4">
        <v>0.3</v>
      </c>
      <c r="I119" s="4" t="s">
        <v>1961</v>
      </c>
      <c r="J119" s="4">
        <v>1007.223</v>
      </c>
    </row>
    <row r="120" ht="14.25" customHeight="1">
      <c r="A120" s="4" t="s">
        <v>2079</v>
      </c>
      <c r="B120" s="5">
        <v>45405.0</v>
      </c>
      <c r="C120" s="4" t="s">
        <v>388</v>
      </c>
      <c r="D120" s="4" t="s">
        <v>1696</v>
      </c>
      <c r="E120" s="4" t="s">
        <v>1927</v>
      </c>
      <c r="F120" s="4">
        <v>1.0</v>
      </c>
      <c r="G120" s="4">
        <v>165.0</v>
      </c>
      <c r="H120" s="4">
        <v>0.3</v>
      </c>
      <c r="I120" s="4" t="s">
        <v>1964</v>
      </c>
      <c r="J120" s="4">
        <v>115.5</v>
      </c>
    </row>
    <row r="121" ht="14.25" customHeight="1">
      <c r="A121" s="4" t="s">
        <v>2080</v>
      </c>
      <c r="B121" s="5">
        <v>45503.0</v>
      </c>
      <c r="C121" s="4" t="s">
        <v>548</v>
      </c>
      <c r="D121" s="4" t="s">
        <v>1631</v>
      </c>
      <c r="E121" s="4" t="s">
        <v>1917</v>
      </c>
      <c r="F121" s="4">
        <v>2.0</v>
      </c>
      <c r="G121" s="4">
        <v>151.51</v>
      </c>
      <c r="H121" s="4">
        <v>0.29</v>
      </c>
      <c r="I121" s="4" t="s">
        <v>1964</v>
      </c>
      <c r="J121" s="4">
        <v>215.1442</v>
      </c>
    </row>
    <row r="122" ht="14.25" customHeight="1">
      <c r="A122" s="4" t="s">
        <v>2081</v>
      </c>
      <c r="B122" s="5">
        <v>45274.0</v>
      </c>
      <c r="C122" s="4" t="s">
        <v>766</v>
      </c>
      <c r="D122" s="4" t="s">
        <v>1670</v>
      </c>
      <c r="E122" s="4" t="s">
        <v>1942</v>
      </c>
      <c r="F122" s="4">
        <v>2.0</v>
      </c>
      <c r="G122" s="4">
        <v>872.93</v>
      </c>
      <c r="H122" s="4">
        <v>0.29</v>
      </c>
      <c r="I122" s="4" t="s">
        <v>1964</v>
      </c>
      <c r="J122" s="4">
        <v>1239.5606</v>
      </c>
    </row>
    <row r="123" ht="14.25" customHeight="1">
      <c r="A123" s="4" t="s">
        <v>2082</v>
      </c>
      <c r="B123" s="5">
        <v>45558.0</v>
      </c>
      <c r="C123" s="4" t="s">
        <v>865</v>
      </c>
      <c r="D123" s="4" t="s">
        <v>1642</v>
      </c>
      <c r="E123" s="4" t="s">
        <v>1924</v>
      </c>
      <c r="F123" s="4">
        <v>3.0</v>
      </c>
      <c r="G123" s="4">
        <v>432.4</v>
      </c>
      <c r="H123" s="4">
        <v>0.04</v>
      </c>
      <c r="I123" s="4" t="s">
        <v>1959</v>
      </c>
      <c r="J123" s="4">
        <v>1245.312</v>
      </c>
    </row>
    <row r="124" ht="14.25" customHeight="1">
      <c r="A124" s="4" t="s">
        <v>2083</v>
      </c>
      <c r="B124" s="5">
        <v>45886.0</v>
      </c>
      <c r="C124" s="4" t="s">
        <v>1085</v>
      </c>
      <c r="D124" s="4" t="s">
        <v>1732</v>
      </c>
      <c r="E124" s="4" t="s">
        <v>1914</v>
      </c>
      <c r="F124" s="4">
        <v>2.0</v>
      </c>
      <c r="G124" s="4">
        <v>197.76</v>
      </c>
      <c r="H124" s="4">
        <v>0.04</v>
      </c>
      <c r="I124" s="4" t="s">
        <v>1959</v>
      </c>
      <c r="J124" s="4">
        <v>379.6992</v>
      </c>
    </row>
    <row r="125" ht="14.25" customHeight="1">
      <c r="A125" s="4" t="s">
        <v>2084</v>
      </c>
      <c r="B125" s="5">
        <v>45674.0</v>
      </c>
      <c r="C125" s="4" t="s">
        <v>1487</v>
      </c>
      <c r="D125" s="4" t="s">
        <v>1700</v>
      </c>
      <c r="E125" s="4" t="s">
        <v>1896</v>
      </c>
      <c r="F125" s="4">
        <v>3.0</v>
      </c>
      <c r="G125" s="4">
        <v>334.6</v>
      </c>
      <c r="H125" s="4">
        <v>0.11</v>
      </c>
      <c r="I125" s="4" t="s">
        <v>1961</v>
      </c>
      <c r="J125" s="4">
        <v>893.3820000000001</v>
      </c>
    </row>
    <row r="126" ht="14.25" customHeight="1">
      <c r="A126" s="4" t="s">
        <v>2085</v>
      </c>
      <c r="B126" s="5">
        <v>45777.0</v>
      </c>
      <c r="C126" s="4" t="s">
        <v>330</v>
      </c>
      <c r="D126" s="4" t="s">
        <v>1613</v>
      </c>
      <c r="E126" s="4" t="s">
        <v>1901</v>
      </c>
      <c r="F126" s="4">
        <v>2.0</v>
      </c>
      <c r="G126" s="4">
        <v>44.35</v>
      </c>
      <c r="H126" s="4">
        <v>0.2</v>
      </c>
      <c r="I126" s="4" t="s">
        <v>1964</v>
      </c>
      <c r="J126" s="4">
        <v>70.96000000000001</v>
      </c>
    </row>
    <row r="127" ht="14.25" customHeight="1">
      <c r="A127" s="4" t="s">
        <v>2086</v>
      </c>
      <c r="B127" s="5">
        <v>45598.0</v>
      </c>
      <c r="C127" s="4" t="s">
        <v>1545</v>
      </c>
      <c r="D127" s="4" t="s">
        <v>1590</v>
      </c>
      <c r="E127" s="4" t="s">
        <v>1911</v>
      </c>
      <c r="F127" s="4">
        <v>1.0</v>
      </c>
      <c r="G127" s="4">
        <v>846.31</v>
      </c>
      <c r="H127" s="4">
        <v>0.05</v>
      </c>
      <c r="I127" s="4" t="s">
        <v>1961</v>
      </c>
      <c r="J127" s="4">
        <v>803.9944999999999</v>
      </c>
    </row>
    <row r="128" ht="14.25" customHeight="1">
      <c r="A128" s="4" t="s">
        <v>2087</v>
      </c>
      <c r="B128" s="5">
        <v>45884.0</v>
      </c>
      <c r="C128" s="4" t="s">
        <v>468</v>
      </c>
      <c r="D128" s="4" t="s">
        <v>1683</v>
      </c>
      <c r="E128" s="4" t="s">
        <v>1929</v>
      </c>
      <c r="F128" s="4">
        <v>1.0</v>
      </c>
      <c r="G128" s="4">
        <v>996.48</v>
      </c>
      <c r="H128" s="4">
        <v>0.07</v>
      </c>
      <c r="I128" s="4" t="s">
        <v>1964</v>
      </c>
      <c r="J128" s="4">
        <v>926.7263999999999</v>
      </c>
    </row>
    <row r="129" ht="14.25" customHeight="1">
      <c r="A129" s="4" t="s">
        <v>2088</v>
      </c>
      <c r="B129" s="5">
        <v>45916.0</v>
      </c>
      <c r="C129" s="4" t="s">
        <v>904</v>
      </c>
      <c r="D129" s="4" t="s">
        <v>1862</v>
      </c>
      <c r="E129" s="4" t="s">
        <v>1911</v>
      </c>
      <c r="F129" s="4">
        <v>3.0</v>
      </c>
      <c r="G129" s="4">
        <v>949.19</v>
      </c>
      <c r="H129" s="4">
        <v>0.03</v>
      </c>
      <c r="I129" s="4" t="s">
        <v>1964</v>
      </c>
      <c r="J129" s="4">
        <v>2762.1429</v>
      </c>
    </row>
    <row r="130" ht="14.25" customHeight="1">
      <c r="A130" s="4" t="s">
        <v>2089</v>
      </c>
      <c r="B130" s="5">
        <v>45347.0</v>
      </c>
      <c r="C130" s="4" t="s">
        <v>1262</v>
      </c>
      <c r="D130" s="4" t="s">
        <v>1865</v>
      </c>
      <c r="E130" s="4" t="s">
        <v>1921</v>
      </c>
      <c r="F130" s="4">
        <v>2.0</v>
      </c>
      <c r="G130" s="4">
        <v>724.97</v>
      </c>
      <c r="H130" s="4">
        <v>0.1</v>
      </c>
      <c r="I130" s="4" t="s">
        <v>1959</v>
      </c>
      <c r="J130" s="4">
        <v>1304.946</v>
      </c>
    </row>
    <row r="131" ht="14.25" customHeight="1">
      <c r="A131" s="4" t="s">
        <v>2090</v>
      </c>
      <c r="B131" s="5">
        <v>45723.0</v>
      </c>
      <c r="C131" s="4" t="s">
        <v>1016</v>
      </c>
      <c r="D131" s="4" t="s">
        <v>1560</v>
      </c>
      <c r="E131" s="4" t="s">
        <v>1939</v>
      </c>
      <c r="F131" s="4">
        <v>1.0</v>
      </c>
      <c r="G131" s="4">
        <v>783.25</v>
      </c>
      <c r="H131" s="4">
        <v>0.3</v>
      </c>
      <c r="I131" s="4" t="s">
        <v>1959</v>
      </c>
      <c r="J131" s="4">
        <v>548.275</v>
      </c>
    </row>
    <row r="132" ht="14.25" customHeight="1">
      <c r="A132" s="4" t="s">
        <v>2091</v>
      </c>
      <c r="B132" s="5">
        <v>45495.0</v>
      </c>
      <c r="C132" s="4" t="s">
        <v>1100</v>
      </c>
      <c r="D132" s="4" t="s">
        <v>1625</v>
      </c>
      <c r="E132" s="4" t="s">
        <v>1901</v>
      </c>
      <c r="F132" s="4">
        <v>1.0</v>
      </c>
      <c r="G132" s="4">
        <v>942.38</v>
      </c>
      <c r="H132" s="4">
        <v>0.17</v>
      </c>
      <c r="I132" s="4" t="s">
        <v>1959</v>
      </c>
      <c r="J132" s="4">
        <v>782.1754</v>
      </c>
    </row>
    <row r="133" ht="14.25" customHeight="1">
      <c r="A133" s="4" t="s">
        <v>2092</v>
      </c>
      <c r="B133" s="5">
        <v>45444.0</v>
      </c>
      <c r="C133" s="4" t="s">
        <v>1539</v>
      </c>
      <c r="D133" s="4" t="s">
        <v>1735</v>
      </c>
      <c r="E133" s="4" t="s">
        <v>1927</v>
      </c>
      <c r="F133" s="4">
        <v>3.0</v>
      </c>
      <c r="G133" s="4">
        <v>298.35</v>
      </c>
      <c r="H133" s="4">
        <v>0.05</v>
      </c>
      <c r="I133" s="4" t="s">
        <v>1964</v>
      </c>
      <c r="J133" s="4">
        <v>850.2975</v>
      </c>
    </row>
    <row r="134" ht="14.25" customHeight="1">
      <c r="A134" s="4" t="s">
        <v>2093</v>
      </c>
      <c r="B134" s="5">
        <v>45662.0</v>
      </c>
      <c r="C134" s="4" t="s">
        <v>566</v>
      </c>
      <c r="D134" s="4" t="s">
        <v>1725</v>
      </c>
      <c r="E134" s="4" t="s">
        <v>1929</v>
      </c>
      <c r="F134" s="4">
        <v>4.0</v>
      </c>
      <c r="G134" s="4">
        <v>950.04</v>
      </c>
      <c r="H134" s="4">
        <v>0.13</v>
      </c>
      <c r="I134" s="4" t="s">
        <v>1961</v>
      </c>
      <c r="J134" s="4">
        <v>3306.1392</v>
      </c>
    </row>
    <row r="135" ht="14.25" customHeight="1">
      <c r="A135" s="4" t="s">
        <v>2094</v>
      </c>
      <c r="B135" s="5">
        <v>45910.0</v>
      </c>
      <c r="C135" s="4" t="s">
        <v>1058</v>
      </c>
      <c r="D135" s="4" t="s">
        <v>1753</v>
      </c>
      <c r="E135" s="4" t="s">
        <v>1904</v>
      </c>
      <c r="F135" s="4">
        <v>2.0</v>
      </c>
      <c r="G135" s="4">
        <v>267.19</v>
      </c>
      <c r="H135" s="4">
        <v>0.07</v>
      </c>
      <c r="I135" s="4" t="s">
        <v>1959</v>
      </c>
      <c r="J135" s="4">
        <v>496.9734</v>
      </c>
    </row>
    <row r="136" ht="14.25" customHeight="1">
      <c r="A136" s="4" t="s">
        <v>2095</v>
      </c>
      <c r="B136" s="5">
        <v>45827.0</v>
      </c>
      <c r="C136" s="4" t="s">
        <v>677</v>
      </c>
      <c r="D136" s="4" t="s">
        <v>1844</v>
      </c>
      <c r="E136" s="4" t="s">
        <v>1936</v>
      </c>
      <c r="F136" s="4">
        <v>4.0</v>
      </c>
      <c r="G136" s="4">
        <v>72.63</v>
      </c>
      <c r="H136" s="4">
        <v>0.06</v>
      </c>
      <c r="I136" s="4" t="s">
        <v>1961</v>
      </c>
      <c r="J136" s="4">
        <v>273.0888</v>
      </c>
    </row>
    <row r="137" ht="14.25" customHeight="1">
      <c r="A137" s="4" t="s">
        <v>2096</v>
      </c>
      <c r="B137" s="5">
        <v>45544.0</v>
      </c>
      <c r="C137" s="4" t="s">
        <v>1349</v>
      </c>
      <c r="D137" s="4" t="s">
        <v>1741</v>
      </c>
      <c r="E137" s="4" t="s">
        <v>1908</v>
      </c>
      <c r="F137" s="4">
        <v>3.0</v>
      </c>
      <c r="G137" s="4">
        <v>576.52</v>
      </c>
      <c r="H137" s="4">
        <v>0.22</v>
      </c>
      <c r="I137" s="4" t="s">
        <v>1964</v>
      </c>
      <c r="J137" s="4">
        <v>1349.0568</v>
      </c>
    </row>
    <row r="138" ht="14.25" customHeight="1">
      <c r="A138" s="4" t="s">
        <v>2097</v>
      </c>
      <c r="B138" s="5">
        <v>45751.0</v>
      </c>
      <c r="C138" s="4" t="s">
        <v>1118</v>
      </c>
      <c r="D138" s="4" t="s">
        <v>1796</v>
      </c>
      <c r="E138" s="4" t="s">
        <v>1921</v>
      </c>
      <c r="F138" s="4">
        <v>3.0</v>
      </c>
      <c r="G138" s="4">
        <v>849.36</v>
      </c>
      <c r="H138" s="4">
        <v>0.03</v>
      </c>
      <c r="I138" s="4" t="s">
        <v>1959</v>
      </c>
      <c r="J138" s="4">
        <v>2471.6376</v>
      </c>
    </row>
    <row r="139" ht="14.25" customHeight="1">
      <c r="A139" s="4" t="s">
        <v>2098</v>
      </c>
      <c r="B139" s="5">
        <v>45392.0</v>
      </c>
      <c r="C139" s="4" t="s">
        <v>1479</v>
      </c>
      <c r="D139" s="4" t="s">
        <v>1732</v>
      </c>
      <c r="E139" s="4" t="s">
        <v>1911</v>
      </c>
      <c r="F139" s="4">
        <v>1.0</v>
      </c>
      <c r="G139" s="4">
        <v>245.85</v>
      </c>
      <c r="H139" s="4">
        <v>0.18</v>
      </c>
      <c r="I139" s="4" t="s">
        <v>1964</v>
      </c>
      <c r="J139" s="4">
        <v>201.597</v>
      </c>
    </row>
    <row r="140" ht="14.25" customHeight="1">
      <c r="A140" s="4" t="s">
        <v>2099</v>
      </c>
      <c r="B140" s="5">
        <v>45589.0</v>
      </c>
      <c r="C140" s="4" t="s">
        <v>609</v>
      </c>
      <c r="D140" s="4" t="s">
        <v>1874</v>
      </c>
      <c r="E140" s="4" t="s">
        <v>1924</v>
      </c>
      <c r="F140" s="4">
        <v>3.0</v>
      </c>
      <c r="G140" s="4">
        <v>237.68</v>
      </c>
      <c r="H140" s="4">
        <v>0.1</v>
      </c>
      <c r="I140" s="4" t="s">
        <v>1964</v>
      </c>
      <c r="J140" s="4">
        <v>641.736</v>
      </c>
    </row>
    <row r="141" ht="14.25" customHeight="1">
      <c r="A141" s="4" t="s">
        <v>2100</v>
      </c>
      <c r="B141" s="5">
        <v>45756.0</v>
      </c>
      <c r="C141" s="4" t="s">
        <v>1082</v>
      </c>
      <c r="D141" s="4" t="s">
        <v>1796</v>
      </c>
      <c r="E141" s="4" t="s">
        <v>1934</v>
      </c>
      <c r="F141" s="4">
        <v>4.0</v>
      </c>
      <c r="G141" s="4">
        <v>715.85</v>
      </c>
      <c r="H141" s="4">
        <v>0.25</v>
      </c>
      <c r="I141" s="4" t="s">
        <v>1961</v>
      </c>
      <c r="J141" s="4">
        <v>2147.55</v>
      </c>
    </row>
    <row r="142" ht="14.25" customHeight="1">
      <c r="A142" s="4" t="s">
        <v>2101</v>
      </c>
      <c r="B142" s="5">
        <v>45255.0</v>
      </c>
      <c r="C142" s="4" t="s">
        <v>587</v>
      </c>
      <c r="D142" s="4" t="s">
        <v>1853</v>
      </c>
      <c r="E142" s="4" t="s">
        <v>1908</v>
      </c>
      <c r="F142" s="4">
        <v>2.0</v>
      </c>
      <c r="G142" s="4">
        <v>478.85</v>
      </c>
      <c r="H142" s="4">
        <v>0.01</v>
      </c>
      <c r="I142" s="4" t="s">
        <v>1964</v>
      </c>
      <c r="J142" s="4">
        <v>948.123</v>
      </c>
    </row>
    <row r="143" ht="14.25" customHeight="1">
      <c r="A143" s="4" t="s">
        <v>2102</v>
      </c>
      <c r="B143" s="5">
        <v>45718.0</v>
      </c>
      <c r="C143" s="4" t="s">
        <v>412</v>
      </c>
      <c r="D143" s="4" t="s">
        <v>1721</v>
      </c>
      <c r="E143" s="4" t="s">
        <v>1887</v>
      </c>
      <c r="F143" s="4">
        <v>1.0</v>
      </c>
      <c r="G143" s="4">
        <v>503.95</v>
      </c>
      <c r="H143" s="4">
        <v>0.26</v>
      </c>
      <c r="I143" s="4" t="s">
        <v>1964</v>
      </c>
      <c r="J143" s="4">
        <v>372.923</v>
      </c>
    </row>
    <row r="144" ht="14.25" customHeight="1">
      <c r="A144" s="4" t="s">
        <v>2103</v>
      </c>
      <c r="B144" s="5">
        <v>45573.0</v>
      </c>
      <c r="C144" s="4" t="s">
        <v>1267</v>
      </c>
      <c r="D144" s="4" t="s">
        <v>1780</v>
      </c>
      <c r="E144" s="4" t="s">
        <v>1929</v>
      </c>
      <c r="F144" s="4">
        <v>2.0</v>
      </c>
      <c r="G144" s="4">
        <v>975.48</v>
      </c>
      <c r="H144" s="4">
        <v>0.26</v>
      </c>
      <c r="I144" s="4" t="s">
        <v>1964</v>
      </c>
      <c r="J144" s="4">
        <v>1443.7104</v>
      </c>
    </row>
    <row r="145" ht="14.25" customHeight="1">
      <c r="A145" s="4" t="s">
        <v>2104</v>
      </c>
      <c r="B145" s="5">
        <v>45884.0</v>
      </c>
      <c r="C145" s="4" t="s">
        <v>1273</v>
      </c>
      <c r="D145" s="4" t="s">
        <v>1680</v>
      </c>
      <c r="E145" s="4" t="s">
        <v>1939</v>
      </c>
      <c r="F145" s="4">
        <v>4.0</v>
      </c>
      <c r="G145" s="4">
        <v>450.12</v>
      </c>
      <c r="H145" s="4">
        <v>0.29</v>
      </c>
      <c r="I145" s="4" t="s">
        <v>1964</v>
      </c>
      <c r="J145" s="4">
        <v>1278.3408</v>
      </c>
    </row>
    <row r="146" ht="14.25" customHeight="1">
      <c r="A146" s="4" t="s">
        <v>2105</v>
      </c>
      <c r="B146" s="5">
        <v>45448.0</v>
      </c>
      <c r="C146" s="4" t="s">
        <v>1373</v>
      </c>
      <c r="D146" s="4" t="s">
        <v>1686</v>
      </c>
      <c r="E146" s="4" t="s">
        <v>1917</v>
      </c>
      <c r="F146" s="4">
        <v>3.0</v>
      </c>
      <c r="G146" s="4">
        <v>237.24</v>
      </c>
      <c r="H146" s="4">
        <v>0.24</v>
      </c>
      <c r="I146" s="4" t="s">
        <v>1961</v>
      </c>
      <c r="J146" s="4">
        <v>540.9072</v>
      </c>
    </row>
    <row r="147" ht="14.25" customHeight="1">
      <c r="A147" s="4" t="s">
        <v>2106</v>
      </c>
      <c r="B147" s="5">
        <v>45522.0</v>
      </c>
      <c r="C147" s="4" t="s">
        <v>1441</v>
      </c>
      <c r="D147" s="4" t="s">
        <v>1744</v>
      </c>
      <c r="E147" s="4" t="s">
        <v>1936</v>
      </c>
      <c r="F147" s="4">
        <v>2.0</v>
      </c>
      <c r="G147" s="4">
        <v>536.84</v>
      </c>
      <c r="H147" s="4">
        <v>0.09</v>
      </c>
      <c r="I147" s="4" t="s">
        <v>1964</v>
      </c>
      <c r="J147" s="4">
        <v>977.0488000000001</v>
      </c>
    </row>
    <row r="148" ht="14.25" customHeight="1">
      <c r="A148" s="4" t="s">
        <v>2107</v>
      </c>
      <c r="B148" s="5">
        <v>45626.0</v>
      </c>
      <c r="C148" s="4" t="s">
        <v>1395</v>
      </c>
      <c r="D148" s="4" t="s">
        <v>1686</v>
      </c>
      <c r="E148" s="4" t="s">
        <v>1948</v>
      </c>
      <c r="F148" s="4">
        <v>3.0</v>
      </c>
      <c r="G148" s="4">
        <v>584.41</v>
      </c>
      <c r="H148" s="4">
        <v>0.0</v>
      </c>
      <c r="I148" s="4" t="s">
        <v>1964</v>
      </c>
      <c r="J148" s="4">
        <v>1753.23</v>
      </c>
    </row>
    <row r="149" ht="14.25" customHeight="1">
      <c r="A149" s="4" t="s">
        <v>2108</v>
      </c>
      <c r="B149" s="5">
        <v>45617.0</v>
      </c>
      <c r="C149" s="4" t="s">
        <v>955</v>
      </c>
      <c r="D149" s="4" t="s">
        <v>1829</v>
      </c>
      <c r="E149" s="4" t="s">
        <v>1948</v>
      </c>
      <c r="F149" s="4">
        <v>1.0</v>
      </c>
      <c r="G149" s="4">
        <v>653.87</v>
      </c>
      <c r="H149" s="4">
        <v>0.14</v>
      </c>
      <c r="I149" s="4" t="s">
        <v>1961</v>
      </c>
      <c r="J149" s="4">
        <v>562.3282</v>
      </c>
    </row>
    <row r="150" ht="14.25" customHeight="1">
      <c r="A150" s="4" t="s">
        <v>2109</v>
      </c>
      <c r="B150" s="5">
        <v>45878.0</v>
      </c>
      <c r="C150" s="4" t="s">
        <v>1531</v>
      </c>
      <c r="D150" s="4" t="s">
        <v>1844</v>
      </c>
      <c r="E150" s="4" t="s">
        <v>1887</v>
      </c>
      <c r="F150" s="4">
        <v>1.0</v>
      </c>
      <c r="G150" s="4">
        <v>652.03</v>
      </c>
      <c r="H150" s="4">
        <v>0.27</v>
      </c>
      <c r="I150" s="4" t="s">
        <v>1959</v>
      </c>
      <c r="J150" s="4">
        <v>475.9819</v>
      </c>
    </row>
    <row r="151" ht="14.25" customHeight="1">
      <c r="A151" s="4" t="s">
        <v>2110</v>
      </c>
      <c r="B151" s="5">
        <v>45502.0</v>
      </c>
      <c r="C151" s="4" t="s">
        <v>351</v>
      </c>
      <c r="D151" s="4" t="s">
        <v>1576</v>
      </c>
      <c r="E151" s="4" t="s">
        <v>1929</v>
      </c>
      <c r="F151" s="4">
        <v>3.0</v>
      </c>
      <c r="G151" s="4">
        <v>513.36</v>
      </c>
      <c r="H151" s="4">
        <v>0.07</v>
      </c>
      <c r="I151" s="4" t="s">
        <v>1964</v>
      </c>
      <c r="J151" s="4">
        <v>1432.2744</v>
      </c>
    </row>
    <row r="152" ht="14.25" customHeight="1">
      <c r="A152" s="4" t="s">
        <v>2111</v>
      </c>
      <c r="B152" s="5">
        <v>45433.0</v>
      </c>
      <c r="C152" s="4" t="s">
        <v>267</v>
      </c>
      <c r="D152" s="4" t="s">
        <v>1738</v>
      </c>
      <c r="E152" s="4" t="s">
        <v>1908</v>
      </c>
      <c r="F152" s="4">
        <v>4.0</v>
      </c>
      <c r="G152" s="4">
        <v>355.64</v>
      </c>
      <c r="H152" s="4">
        <v>0.16</v>
      </c>
      <c r="I152" s="4" t="s">
        <v>1964</v>
      </c>
      <c r="J152" s="4">
        <v>1194.9504</v>
      </c>
    </row>
    <row r="153" ht="14.25" customHeight="1">
      <c r="A153" s="4" t="s">
        <v>2112</v>
      </c>
      <c r="B153" s="5">
        <v>45594.0</v>
      </c>
      <c r="C153" s="4" t="s">
        <v>113</v>
      </c>
      <c r="D153" s="4" t="s">
        <v>1610</v>
      </c>
      <c r="E153" s="4" t="s">
        <v>1917</v>
      </c>
      <c r="F153" s="4">
        <v>4.0</v>
      </c>
      <c r="G153" s="4">
        <v>535.4</v>
      </c>
      <c r="H153" s="4">
        <v>0.26</v>
      </c>
      <c r="I153" s="4" t="s">
        <v>1961</v>
      </c>
      <c r="J153" s="4">
        <v>1584.784</v>
      </c>
    </row>
    <row r="154" ht="14.25" customHeight="1">
      <c r="A154" s="4" t="s">
        <v>2113</v>
      </c>
      <c r="B154" s="5">
        <v>45798.0</v>
      </c>
      <c r="C154" s="4" t="s">
        <v>802</v>
      </c>
      <c r="D154" s="4" t="s">
        <v>1790</v>
      </c>
      <c r="E154" s="4" t="s">
        <v>1948</v>
      </c>
      <c r="F154" s="4">
        <v>2.0</v>
      </c>
      <c r="G154" s="4">
        <v>108.74</v>
      </c>
      <c r="H154" s="4">
        <v>0.11</v>
      </c>
      <c r="I154" s="4" t="s">
        <v>1961</v>
      </c>
      <c r="J154" s="4">
        <v>193.5572</v>
      </c>
    </row>
    <row r="155" ht="14.25" customHeight="1">
      <c r="A155" s="4" t="s">
        <v>2114</v>
      </c>
      <c r="B155" s="5">
        <v>45579.0</v>
      </c>
      <c r="C155" s="4" t="s">
        <v>1013</v>
      </c>
      <c r="D155" s="4" t="s">
        <v>1603</v>
      </c>
      <c r="E155" s="4" t="s">
        <v>1948</v>
      </c>
      <c r="F155" s="4">
        <v>3.0</v>
      </c>
      <c r="G155" s="4">
        <v>591.98</v>
      </c>
      <c r="H155" s="4">
        <v>0.16</v>
      </c>
      <c r="I155" s="4" t="s">
        <v>1959</v>
      </c>
      <c r="J155" s="4">
        <v>1491.7896</v>
      </c>
    </row>
    <row r="156" ht="14.25" customHeight="1">
      <c r="A156" s="4" t="s">
        <v>2115</v>
      </c>
      <c r="B156" s="5">
        <v>45613.0</v>
      </c>
      <c r="C156" s="4" t="s">
        <v>1284</v>
      </c>
      <c r="D156" s="4" t="s">
        <v>1725</v>
      </c>
      <c r="E156" s="4" t="s">
        <v>1896</v>
      </c>
      <c r="F156" s="4">
        <v>1.0</v>
      </c>
      <c r="G156" s="4">
        <v>345.06</v>
      </c>
      <c r="H156" s="4">
        <v>0.13</v>
      </c>
      <c r="I156" s="4" t="s">
        <v>1964</v>
      </c>
      <c r="J156" s="4">
        <v>300.2022</v>
      </c>
    </row>
    <row r="157" ht="14.25" customHeight="1">
      <c r="A157" s="4" t="s">
        <v>2116</v>
      </c>
      <c r="B157" s="5">
        <v>45745.0</v>
      </c>
      <c r="C157" s="4" t="s">
        <v>992</v>
      </c>
      <c r="D157" s="4" t="s">
        <v>1862</v>
      </c>
      <c r="E157" s="4" t="s">
        <v>1929</v>
      </c>
      <c r="F157" s="4">
        <v>4.0</v>
      </c>
      <c r="G157" s="4">
        <v>986.41</v>
      </c>
      <c r="H157" s="4">
        <v>0.22</v>
      </c>
      <c r="I157" s="4" t="s">
        <v>1959</v>
      </c>
      <c r="J157" s="4">
        <v>3077.5992</v>
      </c>
    </row>
    <row r="158" ht="14.25" customHeight="1">
      <c r="A158" s="4" t="s">
        <v>2117</v>
      </c>
      <c r="B158" s="5">
        <v>45494.0</v>
      </c>
      <c r="C158" s="4" t="s">
        <v>1028</v>
      </c>
      <c r="D158" s="4" t="s">
        <v>1728</v>
      </c>
      <c r="E158" s="4" t="s">
        <v>1887</v>
      </c>
      <c r="F158" s="4">
        <v>2.0</v>
      </c>
      <c r="G158" s="4">
        <v>921.52</v>
      </c>
      <c r="H158" s="4">
        <v>0.0</v>
      </c>
      <c r="I158" s="4" t="s">
        <v>1961</v>
      </c>
      <c r="J158" s="4">
        <v>1843.04</v>
      </c>
    </row>
    <row r="159" ht="14.25" customHeight="1">
      <c r="A159" s="4" t="s">
        <v>2118</v>
      </c>
      <c r="B159" s="5">
        <v>45883.0</v>
      </c>
      <c r="C159" s="4" t="s">
        <v>363</v>
      </c>
      <c r="D159" s="4" t="s">
        <v>1747</v>
      </c>
      <c r="E159" s="4" t="s">
        <v>1908</v>
      </c>
      <c r="F159" s="4">
        <v>1.0</v>
      </c>
      <c r="G159" s="4">
        <v>83.1</v>
      </c>
      <c r="H159" s="4">
        <v>0.04</v>
      </c>
      <c r="I159" s="4" t="s">
        <v>1961</v>
      </c>
      <c r="J159" s="4">
        <v>79.776</v>
      </c>
    </row>
    <row r="160" ht="14.25" customHeight="1">
      <c r="A160" s="4" t="s">
        <v>2119</v>
      </c>
      <c r="B160" s="5">
        <v>45601.0</v>
      </c>
      <c r="C160" s="4" t="s">
        <v>1178</v>
      </c>
      <c r="D160" s="4" t="s">
        <v>1661</v>
      </c>
      <c r="E160" s="4" t="s">
        <v>1927</v>
      </c>
      <c r="F160" s="4">
        <v>2.0</v>
      </c>
      <c r="G160" s="4">
        <v>60.98</v>
      </c>
      <c r="H160" s="4">
        <v>0.23</v>
      </c>
      <c r="I160" s="4" t="s">
        <v>1961</v>
      </c>
      <c r="J160" s="4">
        <v>93.9092</v>
      </c>
    </row>
    <row r="161" ht="14.25" customHeight="1">
      <c r="A161" s="4" t="s">
        <v>2120</v>
      </c>
      <c r="B161" s="5">
        <v>45454.0</v>
      </c>
      <c r="C161" s="4" t="s">
        <v>1253</v>
      </c>
      <c r="D161" s="4" t="s">
        <v>1850</v>
      </c>
      <c r="E161" s="4" t="s">
        <v>1939</v>
      </c>
      <c r="F161" s="4">
        <v>2.0</v>
      </c>
      <c r="G161" s="4">
        <v>122.23</v>
      </c>
      <c r="H161" s="4">
        <v>0.21</v>
      </c>
      <c r="I161" s="4" t="s">
        <v>1964</v>
      </c>
      <c r="J161" s="4">
        <v>193.1234</v>
      </c>
    </row>
    <row r="162" ht="14.25" customHeight="1">
      <c r="A162" s="4" t="s">
        <v>2121</v>
      </c>
      <c r="B162" s="5">
        <v>45918.0</v>
      </c>
      <c r="C162" s="4" t="s">
        <v>105</v>
      </c>
      <c r="D162" s="4" t="s">
        <v>1793</v>
      </c>
      <c r="E162" s="4" t="s">
        <v>1945</v>
      </c>
      <c r="F162" s="4">
        <v>2.0</v>
      </c>
      <c r="G162" s="4">
        <v>623.38</v>
      </c>
      <c r="H162" s="4">
        <v>0.13</v>
      </c>
      <c r="I162" s="4" t="s">
        <v>1959</v>
      </c>
      <c r="J162" s="4">
        <v>1084.6812</v>
      </c>
    </row>
    <row r="163" ht="14.25" customHeight="1">
      <c r="A163" s="4" t="s">
        <v>2122</v>
      </c>
      <c r="B163" s="5">
        <v>45729.0</v>
      </c>
      <c r="C163" s="4" t="s">
        <v>234</v>
      </c>
      <c r="D163" s="4" t="s">
        <v>1793</v>
      </c>
      <c r="E163" s="4" t="s">
        <v>1887</v>
      </c>
      <c r="F163" s="4">
        <v>1.0</v>
      </c>
      <c r="G163" s="4">
        <v>479.58</v>
      </c>
      <c r="H163" s="4">
        <v>0.05</v>
      </c>
      <c r="I163" s="4" t="s">
        <v>1961</v>
      </c>
      <c r="J163" s="4">
        <v>455.6009999999999</v>
      </c>
    </row>
    <row r="164" ht="14.25" customHeight="1">
      <c r="A164" s="4" t="s">
        <v>2123</v>
      </c>
      <c r="B164" s="5">
        <v>45276.0</v>
      </c>
      <c r="C164" s="4" t="s">
        <v>965</v>
      </c>
      <c r="D164" s="4" t="s">
        <v>1802</v>
      </c>
      <c r="E164" s="4" t="s">
        <v>1911</v>
      </c>
      <c r="F164" s="4">
        <v>3.0</v>
      </c>
      <c r="G164" s="4">
        <v>369.32</v>
      </c>
      <c r="H164" s="4">
        <v>0.14</v>
      </c>
      <c r="I164" s="4" t="s">
        <v>1961</v>
      </c>
      <c r="J164" s="4">
        <v>952.8456</v>
      </c>
    </row>
    <row r="165" ht="14.25" customHeight="1">
      <c r="A165" s="4" t="s">
        <v>2124</v>
      </c>
      <c r="B165" s="5">
        <v>45851.0</v>
      </c>
      <c r="C165" s="4" t="s">
        <v>294</v>
      </c>
      <c r="D165" s="4" t="s">
        <v>1674</v>
      </c>
      <c r="E165" s="4" t="s">
        <v>1892</v>
      </c>
      <c r="F165" s="4">
        <v>1.0</v>
      </c>
      <c r="G165" s="4">
        <v>488.31</v>
      </c>
      <c r="H165" s="4">
        <v>0.03</v>
      </c>
      <c r="I165" s="4" t="s">
        <v>1961</v>
      </c>
      <c r="J165" s="4">
        <v>473.6607</v>
      </c>
    </row>
    <row r="166" ht="14.25" customHeight="1">
      <c r="A166" s="4" t="s">
        <v>2125</v>
      </c>
      <c r="B166" s="5">
        <v>45418.0</v>
      </c>
      <c r="C166" s="4" t="s">
        <v>901</v>
      </c>
      <c r="D166" s="4" t="s">
        <v>1744</v>
      </c>
      <c r="E166" s="4" t="s">
        <v>1929</v>
      </c>
      <c r="F166" s="4">
        <v>4.0</v>
      </c>
      <c r="G166" s="4">
        <v>164.04</v>
      </c>
      <c r="H166" s="4">
        <v>0.26</v>
      </c>
      <c r="I166" s="4" t="s">
        <v>1959</v>
      </c>
      <c r="J166" s="4">
        <v>485.5583999999999</v>
      </c>
    </row>
    <row r="167" ht="14.25" customHeight="1">
      <c r="A167" s="4" t="s">
        <v>2126</v>
      </c>
      <c r="B167" s="5">
        <v>45508.0</v>
      </c>
      <c r="C167" s="4" t="s">
        <v>284</v>
      </c>
      <c r="D167" s="4" t="s">
        <v>1599</v>
      </c>
      <c r="E167" s="4" t="s">
        <v>1942</v>
      </c>
      <c r="F167" s="4">
        <v>3.0</v>
      </c>
      <c r="G167" s="4">
        <v>707.95</v>
      </c>
      <c r="H167" s="4">
        <v>0.18</v>
      </c>
      <c r="I167" s="4" t="s">
        <v>1961</v>
      </c>
      <c r="J167" s="4">
        <v>1741.557</v>
      </c>
    </row>
    <row r="168" ht="14.25" customHeight="1">
      <c r="A168" s="4" t="s">
        <v>2127</v>
      </c>
      <c r="B168" s="5">
        <v>45269.0</v>
      </c>
      <c r="C168" s="4" t="s">
        <v>957</v>
      </c>
      <c r="D168" s="4" t="s">
        <v>1790</v>
      </c>
      <c r="E168" s="4" t="s">
        <v>1917</v>
      </c>
      <c r="F168" s="4">
        <v>4.0</v>
      </c>
      <c r="G168" s="4">
        <v>714.47</v>
      </c>
      <c r="H168" s="4">
        <v>0.18</v>
      </c>
      <c r="I168" s="4" t="s">
        <v>1964</v>
      </c>
      <c r="J168" s="4">
        <v>2343.4616</v>
      </c>
    </row>
    <row r="169" ht="14.25" customHeight="1">
      <c r="A169" s="4" t="s">
        <v>2128</v>
      </c>
      <c r="B169" s="5">
        <v>45866.0</v>
      </c>
      <c r="C169" s="4" t="s">
        <v>1313</v>
      </c>
      <c r="D169" s="4" t="s">
        <v>1820</v>
      </c>
      <c r="E169" s="4" t="s">
        <v>1914</v>
      </c>
      <c r="F169" s="4">
        <v>4.0</v>
      </c>
      <c r="G169" s="4">
        <v>422.09</v>
      </c>
      <c r="H169" s="4">
        <v>0.04</v>
      </c>
      <c r="I169" s="4" t="s">
        <v>1959</v>
      </c>
      <c r="J169" s="4">
        <v>1620.8256</v>
      </c>
    </row>
    <row r="170" ht="14.25" customHeight="1">
      <c r="A170" s="4" t="s">
        <v>2129</v>
      </c>
      <c r="B170" s="5">
        <v>45462.0</v>
      </c>
      <c r="C170" s="4" t="s">
        <v>397</v>
      </c>
      <c r="D170" s="4" t="s">
        <v>1667</v>
      </c>
      <c r="E170" s="4" t="s">
        <v>1921</v>
      </c>
      <c r="F170" s="4">
        <v>1.0</v>
      </c>
      <c r="G170" s="4">
        <v>998.19</v>
      </c>
      <c r="H170" s="4">
        <v>0.2</v>
      </c>
      <c r="I170" s="4" t="s">
        <v>1959</v>
      </c>
      <c r="J170" s="4">
        <v>798.5520000000001</v>
      </c>
    </row>
    <row r="171" ht="14.25" customHeight="1">
      <c r="A171" s="4" t="s">
        <v>2130</v>
      </c>
      <c r="B171" s="5">
        <v>45313.0</v>
      </c>
      <c r="C171" s="4" t="s">
        <v>1190</v>
      </c>
      <c r="D171" s="4" t="s">
        <v>1799</v>
      </c>
      <c r="E171" s="4" t="s">
        <v>1914</v>
      </c>
      <c r="F171" s="4">
        <v>2.0</v>
      </c>
      <c r="G171" s="4">
        <v>343.42</v>
      </c>
      <c r="H171" s="4">
        <v>0.12</v>
      </c>
      <c r="I171" s="4" t="s">
        <v>1964</v>
      </c>
      <c r="J171" s="4">
        <v>604.4192</v>
      </c>
    </row>
    <row r="172" ht="14.25" customHeight="1">
      <c r="A172" s="4" t="s">
        <v>2131</v>
      </c>
      <c r="B172" s="5">
        <v>45390.0</v>
      </c>
      <c r="C172" s="4" t="s">
        <v>841</v>
      </c>
      <c r="D172" s="4" t="s">
        <v>1680</v>
      </c>
      <c r="E172" s="4" t="s">
        <v>1911</v>
      </c>
      <c r="F172" s="4">
        <v>1.0</v>
      </c>
      <c r="G172" s="4">
        <v>152.17</v>
      </c>
      <c r="H172" s="4">
        <v>0.28</v>
      </c>
      <c r="I172" s="4" t="s">
        <v>1964</v>
      </c>
      <c r="J172" s="4">
        <v>109.5624</v>
      </c>
    </row>
    <row r="173" ht="14.25" customHeight="1">
      <c r="A173" s="4" t="s">
        <v>2132</v>
      </c>
      <c r="B173" s="5">
        <v>45795.0</v>
      </c>
      <c r="C173" s="4" t="s">
        <v>599</v>
      </c>
      <c r="D173" s="4" t="s">
        <v>1728</v>
      </c>
      <c r="E173" s="4" t="s">
        <v>1927</v>
      </c>
      <c r="F173" s="4">
        <v>1.0</v>
      </c>
      <c r="G173" s="4">
        <v>325.08</v>
      </c>
      <c r="H173" s="4">
        <v>0.26</v>
      </c>
      <c r="I173" s="4" t="s">
        <v>1961</v>
      </c>
      <c r="J173" s="4">
        <v>240.5592</v>
      </c>
    </row>
    <row r="174" ht="14.25" customHeight="1">
      <c r="A174" s="4" t="s">
        <v>2133</v>
      </c>
      <c r="B174" s="5">
        <v>45267.0</v>
      </c>
      <c r="C174" s="4" t="s">
        <v>1103</v>
      </c>
      <c r="D174" s="4" t="s">
        <v>1850</v>
      </c>
      <c r="E174" s="4" t="s">
        <v>1924</v>
      </c>
      <c r="F174" s="4">
        <v>2.0</v>
      </c>
      <c r="G174" s="4">
        <v>827.92</v>
      </c>
      <c r="H174" s="4">
        <v>0.25</v>
      </c>
      <c r="I174" s="4" t="s">
        <v>1964</v>
      </c>
      <c r="J174" s="4">
        <v>1241.88</v>
      </c>
    </row>
    <row r="175" ht="14.25" customHeight="1">
      <c r="A175" s="4" t="s">
        <v>2134</v>
      </c>
      <c r="B175" s="5">
        <v>45314.0</v>
      </c>
      <c r="C175" s="4" t="s">
        <v>1513</v>
      </c>
      <c r="D175" s="4" t="s">
        <v>1655</v>
      </c>
      <c r="E175" s="4" t="s">
        <v>1896</v>
      </c>
      <c r="F175" s="4">
        <v>2.0</v>
      </c>
      <c r="G175" s="4">
        <v>593.47</v>
      </c>
      <c r="H175" s="4">
        <v>0.1</v>
      </c>
      <c r="I175" s="4" t="s">
        <v>1964</v>
      </c>
      <c r="J175" s="4">
        <v>1068.246</v>
      </c>
    </row>
    <row r="176" ht="14.25" customHeight="1">
      <c r="A176" s="4" t="s">
        <v>2135</v>
      </c>
      <c r="B176" s="5">
        <v>45267.0</v>
      </c>
      <c r="C176" s="4" t="s">
        <v>952</v>
      </c>
      <c r="D176" s="4" t="s">
        <v>1635</v>
      </c>
      <c r="E176" s="4" t="s">
        <v>1914</v>
      </c>
      <c r="F176" s="4">
        <v>4.0</v>
      </c>
      <c r="G176" s="4">
        <v>756.28</v>
      </c>
      <c r="H176" s="4">
        <v>0.05</v>
      </c>
      <c r="I176" s="4" t="s">
        <v>1964</v>
      </c>
      <c r="J176" s="4">
        <v>2873.864</v>
      </c>
    </row>
    <row r="177" ht="14.25" customHeight="1">
      <c r="A177" s="4" t="s">
        <v>2136</v>
      </c>
      <c r="B177" s="5">
        <v>45641.0</v>
      </c>
      <c r="C177" s="4" t="s">
        <v>1202</v>
      </c>
      <c r="D177" s="4" t="s">
        <v>1859</v>
      </c>
      <c r="E177" s="4" t="s">
        <v>1892</v>
      </c>
      <c r="F177" s="4">
        <v>2.0</v>
      </c>
      <c r="G177" s="4">
        <v>707.65</v>
      </c>
      <c r="H177" s="4">
        <v>0.14</v>
      </c>
      <c r="I177" s="4" t="s">
        <v>1959</v>
      </c>
      <c r="J177" s="4">
        <v>1217.158</v>
      </c>
    </row>
    <row r="178" ht="14.25" customHeight="1">
      <c r="A178" s="4" t="s">
        <v>2137</v>
      </c>
      <c r="B178" s="5">
        <v>45371.0</v>
      </c>
      <c r="C178" s="4" t="s">
        <v>458</v>
      </c>
      <c r="D178" s="4" t="s">
        <v>1652</v>
      </c>
      <c r="E178" s="4" t="s">
        <v>1936</v>
      </c>
      <c r="F178" s="4">
        <v>1.0</v>
      </c>
      <c r="G178" s="4">
        <v>857.35</v>
      </c>
      <c r="H178" s="4">
        <v>0.28</v>
      </c>
      <c r="I178" s="4" t="s">
        <v>1961</v>
      </c>
      <c r="J178" s="4">
        <v>617.292</v>
      </c>
    </row>
    <row r="179" ht="14.25" customHeight="1">
      <c r="A179" s="4" t="s">
        <v>2138</v>
      </c>
      <c r="B179" s="5">
        <v>45670.0</v>
      </c>
      <c r="C179" s="4" t="s">
        <v>25</v>
      </c>
      <c r="D179" s="4" t="s">
        <v>1747</v>
      </c>
      <c r="E179" s="4" t="s">
        <v>1917</v>
      </c>
      <c r="F179" s="4">
        <v>1.0</v>
      </c>
      <c r="G179" s="4">
        <v>79.0</v>
      </c>
      <c r="H179" s="4">
        <v>0.04</v>
      </c>
      <c r="I179" s="4" t="s">
        <v>1961</v>
      </c>
      <c r="J179" s="4">
        <v>75.84</v>
      </c>
    </row>
    <row r="180" ht="14.25" customHeight="1">
      <c r="A180" s="4" t="s">
        <v>2139</v>
      </c>
      <c r="B180" s="5">
        <v>45885.0</v>
      </c>
      <c r="C180" s="4" t="s">
        <v>260</v>
      </c>
      <c r="D180" s="4" t="s">
        <v>1865</v>
      </c>
      <c r="E180" s="4" t="s">
        <v>1908</v>
      </c>
      <c r="F180" s="4">
        <v>4.0</v>
      </c>
      <c r="G180" s="4">
        <v>638.91</v>
      </c>
      <c r="H180" s="4">
        <v>0.0</v>
      </c>
      <c r="I180" s="4" t="s">
        <v>1964</v>
      </c>
      <c r="J180" s="4">
        <v>2555.64</v>
      </c>
    </row>
    <row r="181" ht="14.25" customHeight="1">
      <c r="A181" s="4" t="s">
        <v>2140</v>
      </c>
      <c r="B181" s="5">
        <v>45812.0</v>
      </c>
      <c r="C181" s="4" t="s">
        <v>311</v>
      </c>
      <c r="D181" s="4" t="s">
        <v>1715</v>
      </c>
      <c r="E181" s="4" t="s">
        <v>1887</v>
      </c>
      <c r="F181" s="4">
        <v>2.0</v>
      </c>
      <c r="G181" s="4">
        <v>522.17</v>
      </c>
      <c r="H181" s="4">
        <v>0.27</v>
      </c>
      <c r="I181" s="4" t="s">
        <v>1959</v>
      </c>
      <c r="J181" s="4">
        <v>762.3681999999999</v>
      </c>
    </row>
    <row r="182" ht="14.25" customHeight="1">
      <c r="A182" s="4" t="s">
        <v>2141</v>
      </c>
      <c r="B182" s="5">
        <v>45235.0</v>
      </c>
      <c r="C182" s="4" t="s">
        <v>1493</v>
      </c>
      <c r="D182" s="4" t="s">
        <v>1696</v>
      </c>
      <c r="E182" s="4" t="s">
        <v>1929</v>
      </c>
      <c r="F182" s="4">
        <v>3.0</v>
      </c>
      <c r="G182" s="4">
        <v>954.29</v>
      </c>
      <c r="H182" s="4">
        <v>0.27</v>
      </c>
      <c r="I182" s="4" t="s">
        <v>1959</v>
      </c>
      <c r="J182" s="4">
        <v>2089.8951</v>
      </c>
    </row>
    <row r="183" ht="14.25" customHeight="1">
      <c r="A183" s="4" t="s">
        <v>2142</v>
      </c>
      <c r="B183" s="5">
        <v>45710.0</v>
      </c>
      <c r="C183" s="4" t="s">
        <v>1449</v>
      </c>
      <c r="D183" s="4" t="s">
        <v>1677</v>
      </c>
      <c r="E183" s="4" t="s">
        <v>1932</v>
      </c>
      <c r="F183" s="4">
        <v>3.0</v>
      </c>
      <c r="G183" s="4">
        <v>53.92</v>
      </c>
      <c r="H183" s="4">
        <v>0.15</v>
      </c>
      <c r="I183" s="4" t="s">
        <v>1961</v>
      </c>
      <c r="J183" s="4">
        <v>137.496</v>
      </c>
    </row>
    <row r="184" ht="14.25" customHeight="1">
      <c r="A184" s="4" t="s">
        <v>2143</v>
      </c>
      <c r="B184" s="5">
        <v>45753.0</v>
      </c>
      <c r="C184" s="4" t="s">
        <v>1259</v>
      </c>
      <c r="D184" s="4" t="s">
        <v>1680</v>
      </c>
      <c r="E184" s="4" t="s">
        <v>1887</v>
      </c>
      <c r="F184" s="4">
        <v>4.0</v>
      </c>
      <c r="G184" s="4">
        <v>741.88</v>
      </c>
      <c r="H184" s="4">
        <v>0.02</v>
      </c>
      <c r="I184" s="4" t="s">
        <v>1964</v>
      </c>
      <c r="J184" s="4">
        <v>2908.1696</v>
      </c>
    </row>
    <row r="185" ht="14.25" customHeight="1">
      <c r="A185" s="4" t="s">
        <v>2144</v>
      </c>
      <c r="B185" s="5">
        <v>45594.0</v>
      </c>
      <c r="C185" s="4" t="s">
        <v>151</v>
      </c>
      <c r="D185" s="4" t="s">
        <v>1718</v>
      </c>
      <c r="E185" s="4" t="s">
        <v>1901</v>
      </c>
      <c r="F185" s="4">
        <v>1.0</v>
      </c>
      <c r="G185" s="4">
        <v>547.09</v>
      </c>
      <c r="H185" s="4">
        <v>0.01</v>
      </c>
      <c r="I185" s="4" t="s">
        <v>1961</v>
      </c>
      <c r="J185" s="4">
        <v>541.6191</v>
      </c>
    </row>
    <row r="186" ht="14.25" customHeight="1">
      <c r="A186" s="4" t="s">
        <v>2145</v>
      </c>
      <c r="B186" s="5">
        <v>45686.0</v>
      </c>
      <c r="C186" s="4" t="s">
        <v>1522</v>
      </c>
      <c r="D186" s="4" t="s">
        <v>1850</v>
      </c>
      <c r="E186" s="4" t="s">
        <v>1901</v>
      </c>
      <c r="F186" s="4">
        <v>1.0</v>
      </c>
      <c r="G186" s="4">
        <v>789.35</v>
      </c>
      <c r="H186" s="4">
        <v>0.14</v>
      </c>
      <c r="I186" s="4" t="s">
        <v>1961</v>
      </c>
      <c r="J186" s="4">
        <v>678.841</v>
      </c>
    </row>
    <row r="187" ht="14.25" customHeight="1">
      <c r="A187" s="4" t="s">
        <v>2146</v>
      </c>
      <c r="B187" s="5">
        <v>45354.0</v>
      </c>
      <c r="C187" s="4" t="s">
        <v>1352</v>
      </c>
      <c r="D187" s="4" t="s">
        <v>1771</v>
      </c>
      <c r="E187" s="4" t="s">
        <v>1901</v>
      </c>
      <c r="F187" s="4">
        <v>3.0</v>
      </c>
      <c r="G187" s="4">
        <v>476.78</v>
      </c>
      <c r="H187" s="4">
        <v>0.09</v>
      </c>
      <c r="I187" s="4" t="s">
        <v>1964</v>
      </c>
      <c r="J187" s="4">
        <v>1301.6094</v>
      </c>
    </row>
    <row r="188" ht="14.25" customHeight="1">
      <c r="A188" s="4" t="s">
        <v>2147</v>
      </c>
      <c r="B188" s="5">
        <v>45600.0</v>
      </c>
      <c r="C188" s="4" t="s">
        <v>1424</v>
      </c>
      <c r="D188" s="4" t="s">
        <v>1820</v>
      </c>
      <c r="E188" s="4" t="s">
        <v>1945</v>
      </c>
      <c r="F188" s="4">
        <v>2.0</v>
      </c>
      <c r="G188" s="4">
        <v>504.26</v>
      </c>
      <c r="H188" s="4">
        <v>0.04</v>
      </c>
      <c r="I188" s="4" t="s">
        <v>1961</v>
      </c>
      <c r="J188" s="4">
        <v>968.1791999999999</v>
      </c>
    </row>
    <row r="189" ht="14.25" customHeight="1">
      <c r="A189" s="4" t="s">
        <v>2148</v>
      </c>
      <c r="B189" s="5">
        <v>45538.0</v>
      </c>
      <c r="C189" s="4" t="s">
        <v>889</v>
      </c>
      <c r="D189" s="4" t="s">
        <v>1826</v>
      </c>
      <c r="E189" s="4" t="s">
        <v>1911</v>
      </c>
      <c r="F189" s="4">
        <v>2.0</v>
      </c>
      <c r="G189" s="4">
        <v>549.33</v>
      </c>
      <c r="H189" s="4">
        <v>0.01</v>
      </c>
      <c r="I189" s="4" t="s">
        <v>1964</v>
      </c>
      <c r="J189" s="4">
        <v>1087.6734</v>
      </c>
    </row>
    <row r="190" ht="14.25" customHeight="1">
      <c r="A190" s="4" t="s">
        <v>2149</v>
      </c>
      <c r="B190" s="5">
        <v>45411.0</v>
      </c>
      <c r="C190" s="4" t="s">
        <v>1217</v>
      </c>
      <c r="D190" s="4" t="s">
        <v>1572</v>
      </c>
      <c r="E190" s="4" t="s">
        <v>1901</v>
      </c>
      <c r="F190" s="4">
        <v>3.0</v>
      </c>
      <c r="G190" s="4">
        <v>620.22</v>
      </c>
      <c r="H190" s="4">
        <v>0.04</v>
      </c>
      <c r="I190" s="4" t="s">
        <v>1959</v>
      </c>
      <c r="J190" s="4">
        <v>1786.2336</v>
      </c>
    </row>
    <row r="191" ht="14.25" customHeight="1">
      <c r="A191" s="4" t="s">
        <v>2150</v>
      </c>
      <c r="B191" s="5">
        <v>45411.0</v>
      </c>
      <c r="C191" s="4" t="s">
        <v>345</v>
      </c>
      <c r="D191" s="4" t="s">
        <v>1718</v>
      </c>
      <c r="E191" s="4" t="s">
        <v>1901</v>
      </c>
      <c r="F191" s="4">
        <v>1.0</v>
      </c>
      <c r="G191" s="4">
        <v>580.76</v>
      </c>
      <c r="H191" s="4">
        <v>0.1</v>
      </c>
      <c r="I191" s="4" t="s">
        <v>1964</v>
      </c>
      <c r="J191" s="4">
        <v>522.684</v>
      </c>
    </row>
    <row r="192" ht="14.25" customHeight="1">
      <c r="A192" s="4" t="s">
        <v>2151</v>
      </c>
      <c r="B192" s="5">
        <v>45775.0</v>
      </c>
      <c r="C192" s="4" t="s">
        <v>1073</v>
      </c>
      <c r="D192" s="4" t="s">
        <v>1796</v>
      </c>
      <c r="E192" s="4" t="s">
        <v>1921</v>
      </c>
      <c r="F192" s="4">
        <v>3.0</v>
      </c>
      <c r="G192" s="4">
        <v>444.55</v>
      </c>
      <c r="H192" s="4">
        <v>0.14</v>
      </c>
      <c r="I192" s="4" t="s">
        <v>1961</v>
      </c>
      <c r="J192" s="4">
        <v>1146.939</v>
      </c>
    </row>
    <row r="193" ht="14.25" customHeight="1">
      <c r="A193" s="4" t="s">
        <v>2152</v>
      </c>
      <c r="B193" s="5">
        <v>45459.0</v>
      </c>
      <c r="C193" s="4" t="s">
        <v>489</v>
      </c>
      <c r="D193" s="4" t="s">
        <v>1718</v>
      </c>
      <c r="E193" s="4" t="s">
        <v>1945</v>
      </c>
      <c r="F193" s="4">
        <v>1.0</v>
      </c>
      <c r="G193" s="4">
        <v>804.9</v>
      </c>
      <c r="H193" s="4">
        <v>0.03</v>
      </c>
      <c r="I193" s="4" t="s">
        <v>1961</v>
      </c>
      <c r="J193" s="4">
        <v>780.7529999999999</v>
      </c>
    </row>
    <row r="194" ht="14.25" customHeight="1">
      <c r="A194" s="4" t="s">
        <v>2153</v>
      </c>
      <c r="B194" s="5">
        <v>45617.0</v>
      </c>
      <c r="C194" s="4" t="s">
        <v>1340</v>
      </c>
      <c r="D194" s="4" t="s">
        <v>1859</v>
      </c>
      <c r="E194" s="4" t="s">
        <v>1934</v>
      </c>
      <c r="F194" s="4">
        <v>3.0</v>
      </c>
      <c r="G194" s="4">
        <v>361.65</v>
      </c>
      <c r="H194" s="4">
        <v>0.15</v>
      </c>
      <c r="I194" s="4" t="s">
        <v>1964</v>
      </c>
      <c r="J194" s="4">
        <v>922.2074999999999</v>
      </c>
    </row>
    <row r="195" ht="14.25" customHeight="1">
      <c r="A195" s="4" t="s">
        <v>2154</v>
      </c>
      <c r="B195" s="5">
        <v>45763.0</v>
      </c>
      <c r="C195" s="4" t="s">
        <v>560</v>
      </c>
      <c r="D195" s="4" t="s">
        <v>1585</v>
      </c>
      <c r="E195" s="4" t="s">
        <v>1904</v>
      </c>
      <c r="F195" s="4">
        <v>1.0</v>
      </c>
      <c r="G195" s="4">
        <v>271.76</v>
      </c>
      <c r="H195" s="4">
        <v>0.03</v>
      </c>
      <c r="I195" s="4" t="s">
        <v>1959</v>
      </c>
      <c r="J195" s="4">
        <v>263.6072</v>
      </c>
    </row>
    <row r="196" ht="14.25" customHeight="1">
      <c r="A196" s="4" t="s">
        <v>2155</v>
      </c>
      <c r="B196" s="5">
        <v>45618.0</v>
      </c>
      <c r="C196" s="4" t="s">
        <v>1040</v>
      </c>
      <c r="D196" s="4" t="s">
        <v>1728</v>
      </c>
      <c r="E196" s="4" t="s">
        <v>1924</v>
      </c>
      <c r="F196" s="4">
        <v>3.0</v>
      </c>
      <c r="G196" s="4">
        <v>958.15</v>
      </c>
      <c r="H196" s="4">
        <v>0.24</v>
      </c>
      <c r="I196" s="4" t="s">
        <v>1964</v>
      </c>
      <c r="J196" s="4">
        <v>2184.582</v>
      </c>
    </row>
    <row r="197" ht="14.25" customHeight="1">
      <c r="A197" s="4" t="s">
        <v>2156</v>
      </c>
      <c r="B197" s="5">
        <v>45290.0</v>
      </c>
      <c r="C197" s="4" t="s">
        <v>1349</v>
      </c>
      <c r="D197" s="4" t="s">
        <v>1762</v>
      </c>
      <c r="E197" s="4" t="s">
        <v>1942</v>
      </c>
      <c r="F197" s="4">
        <v>1.0</v>
      </c>
      <c r="G197" s="4">
        <v>889.19</v>
      </c>
      <c r="H197" s="4">
        <v>0.03</v>
      </c>
      <c r="I197" s="4" t="s">
        <v>1959</v>
      </c>
      <c r="J197" s="4">
        <v>862.5143</v>
      </c>
    </row>
    <row r="198" ht="14.25" customHeight="1">
      <c r="A198" s="4" t="s">
        <v>2157</v>
      </c>
      <c r="B198" s="5">
        <v>45904.0</v>
      </c>
      <c r="C198" s="4" t="s">
        <v>8</v>
      </c>
      <c r="D198" s="4" t="s">
        <v>1753</v>
      </c>
      <c r="E198" s="4" t="s">
        <v>1939</v>
      </c>
      <c r="F198" s="4">
        <v>4.0</v>
      </c>
      <c r="G198" s="4">
        <v>689.67</v>
      </c>
      <c r="H198" s="4">
        <v>0.05</v>
      </c>
      <c r="I198" s="4" t="s">
        <v>1964</v>
      </c>
      <c r="J198" s="4">
        <v>2620.746</v>
      </c>
    </row>
    <row r="199" ht="14.25" customHeight="1">
      <c r="A199" s="4" t="s">
        <v>2158</v>
      </c>
      <c r="B199" s="5">
        <v>45227.0</v>
      </c>
      <c r="C199" s="4" t="s">
        <v>480</v>
      </c>
      <c r="D199" s="4" t="s">
        <v>1712</v>
      </c>
      <c r="E199" s="4" t="s">
        <v>1927</v>
      </c>
      <c r="F199" s="4">
        <v>1.0</v>
      </c>
      <c r="G199" s="4">
        <v>541.24</v>
      </c>
      <c r="H199" s="4">
        <v>0.03</v>
      </c>
      <c r="I199" s="4" t="s">
        <v>1961</v>
      </c>
      <c r="J199" s="4">
        <v>525.0028</v>
      </c>
    </row>
    <row r="200" ht="14.25" customHeight="1">
      <c r="A200" s="4" t="s">
        <v>2159</v>
      </c>
      <c r="B200" s="5">
        <v>45600.0</v>
      </c>
      <c r="C200" s="4" t="s">
        <v>1410</v>
      </c>
      <c r="D200" s="4" t="s">
        <v>1826</v>
      </c>
      <c r="E200" s="4" t="s">
        <v>1911</v>
      </c>
      <c r="F200" s="4">
        <v>1.0</v>
      </c>
      <c r="G200" s="4">
        <v>454.71</v>
      </c>
      <c r="H200" s="4">
        <v>0.16</v>
      </c>
      <c r="I200" s="4" t="s">
        <v>1961</v>
      </c>
      <c r="J200" s="4">
        <v>381.9564</v>
      </c>
    </row>
    <row r="201" ht="14.25" customHeight="1">
      <c r="A201" s="4" t="s">
        <v>2160</v>
      </c>
      <c r="B201" s="5">
        <v>45646.0</v>
      </c>
      <c r="C201" s="4" t="s">
        <v>167</v>
      </c>
      <c r="D201" s="4" t="s">
        <v>1780</v>
      </c>
      <c r="E201" s="4" t="s">
        <v>1908</v>
      </c>
      <c r="F201" s="4">
        <v>2.0</v>
      </c>
      <c r="G201" s="4">
        <v>397.63</v>
      </c>
      <c r="H201" s="4">
        <v>0.26</v>
      </c>
      <c r="I201" s="4" t="s">
        <v>1959</v>
      </c>
      <c r="J201" s="4">
        <v>588.4924</v>
      </c>
    </row>
    <row r="202" ht="14.25" customHeight="1">
      <c r="A202" s="4" t="s">
        <v>2161</v>
      </c>
      <c r="B202" s="5">
        <v>45725.0</v>
      </c>
      <c r="C202" s="4" t="s">
        <v>584</v>
      </c>
      <c r="D202" s="4" t="s">
        <v>1832</v>
      </c>
      <c r="E202" s="4" t="s">
        <v>1911</v>
      </c>
      <c r="F202" s="4">
        <v>3.0</v>
      </c>
      <c r="G202" s="4">
        <v>748.56</v>
      </c>
      <c r="H202" s="4">
        <v>0.26</v>
      </c>
      <c r="I202" s="4" t="s">
        <v>1961</v>
      </c>
      <c r="J202" s="4">
        <v>1661.8032</v>
      </c>
    </row>
    <row r="203" ht="14.25" customHeight="1">
      <c r="A203" s="4" t="s">
        <v>2162</v>
      </c>
      <c r="B203" s="5">
        <v>45742.0</v>
      </c>
      <c r="C203" s="4" t="s">
        <v>506</v>
      </c>
      <c r="D203" s="4" t="s">
        <v>1677</v>
      </c>
      <c r="E203" s="4" t="s">
        <v>1904</v>
      </c>
      <c r="F203" s="4">
        <v>1.0</v>
      </c>
      <c r="G203" s="4">
        <v>885.72</v>
      </c>
      <c r="H203" s="4">
        <v>0.15</v>
      </c>
      <c r="I203" s="4" t="s">
        <v>1959</v>
      </c>
      <c r="J203" s="4">
        <v>752.862</v>
      </c>
    </row>
    <row r="204" ht="14.25" customHeight="1">
      <c r="A204" s="4" t="s">
        <v>2163</v>
      </c>
      <c r="B204" s="5">
        <v>45750.0</v>
      </c>
      <c r="C204" s="4" t="s">
        <v>397</v>
      </c>
      <c r="D204" s="4" t="s">
        <v>1768</v>
      </c>
      <c r="E204" s="4" t="s">
        <v>1892</v>
      </c>
      <c r="F204" s="4">
        <v>4.0</v>
      </c>
      <c r="G204" s="4">
        <v>408.07</v>
      </c>
      <c r="H204" s="4">
        <v>0.28</v>
      </c>
      <c r="I204" s="4" t="s">
        <v>1964</v>
      </c>
      <c r="J204" s="4">
        <v>1175.2416</v>
      </c>
    </row>
    <row r="205" ht="14.25" customHeight="1">
      <c r="A205" s="4" t="s">
        <v>2164</v>
      </c>
      <c r="B205" s="5">
        <v>45327.0</v>
      </c>
      <c r="C205" s="4" t="s">
        <v>1476</v>
      </c>
      <c r="D205" s="4" t="s">
        <v>1680</v>
      </c>
      <c r="E205" s="4" t="s">
        <v>1921</v>
      </c>
      <c r="F205" s="4">
        <v>2.0</v>
      </c>
      <c r="G205" s="4">
        <v>597.07</v>
      </c>
      <c r="H205" s="4">
        <v>0.28</v>
      </c>
      <c r="I205" s="4" t="s">
        <v>1961</v>
      </c>
      <c r="J205" s="4">
        <v>859.7808</v>
      </c>
    </row>
    <row r="206" ht="14.25" customHeight="1">
      <c r="A206" s="4" t="s">
        <v>2165</v>
      </c>
      <c r="B206" s="5">
        <v>45465.0</v>
      </c>
      <c r="C206" s="4" t="s">
        <v>113</v>
      </c>
      <c r="D206" s="4" t="s">
        <v>1783</v>
      </c>
      <c r="E206" s="4" t="s">
        <v>1921</v>
      </c>
      <c r="F206" s="4">
        <v>3.0</v>
      </c>
      <c r="G206" s="4">
        <v>723.47</v>
      </c>
      <c r="H206" s="4">
        <v>0.12</v>
      </c>
      <c r="I206" s="4" t="s">
        <v>1964</v>
      </c>
      <c r="J206" s="4">
        <v>1909.9608</v>
      </c>
    </row>
    <row r="207" ht="14.25" customHeight="1">
      <c r="A207" s="4" t="s">
        <v>2166</v>
      </c>
      <c r="B207" s="5">
        <v>45883.0</v>
      </c>
      <c r="C207" s="4" t="s">
        <v>1379</v>
      </c>
      <c r="D207" s="4" t="s">
        <v>1847</v>
      </c>
      <c r="E207" s="4" t="s">
        <v>1908</v>
      </c>
      <c r="F207" s="4">
        <v>1.0</v>
      </c>
      <c r="G207" s="4">
        <v>479.93</v>
      </c>
      <c r="H207" s="4">
        <v>0.22</v>
      </c>
      <c r="I207" s="4" t="s">
        <v>1959</v>
      </c>
      <c r="J207" s="4">
        <v>374.3454</v>
      </c>
    </row>
    <row r="208" ht="14.25" customHeight="1">
      <c r="A208" s="4" t="s">
        <v>2167</v>
      </c>
      <c r="B208" s="5">
        <v>45445.0</v>
      </c>
      <c r="C208" s="4" t="s">
        <v>802</v>
      </c>
      <c r="D208" s="4" t="s">
        <v>1680</v>
      </c>
      <c r="E208" s="4" t="s">
        <v>1939</v>
      </c>
      <c r="F208" s="4">
        <v>4.0</v>
      </c>
      <c r="G208" s="4">
        <v>362.81</v>
      </c>
      <c r="H208" s="4">
        <v>0.21</v>
      </c>
      <c r="I208" s="4" t="s">
        <v>1964</v>
      </c>
      <c r="J208" s="4">
        <v>1146.4796</v>
      </c>
    </row>
    <row r="209" ht="14.25" customHeight="1">
      <c r="A209" s="4" t="s">
        <v>2168</v>
      </c>
      <c r="B209" s="5">
        <v>45640.0</v>
      </c>
      <c r="C209" s="4" t="s">
        <v>630</v>
      </c>
      <c r="D209" s="4" t="s">
        <v>1820</v>
      </c>
      <c r="E209" s="4" t="s">
        <v>1901</v>
      </c>
      <c r="F209" s="4">
        <v>1.0</v>
      </c>
      <c r="G209" s="4">
        <v>127.11</v>
      </c>
      <c r="H209" s="4">
        <v>0.01</v>
      </c>
      <c r="I209" s="4" t="s">
        <v>1961</v>
      </c>
      <c r="J209" s="4">
        <v>125.8389</v>
      </c>
    </row>
    <row r="210" ht="14.25" customHeight="1">
      <c r="A210" s="4" t="s">
        <v>2169</v>
      </c>
      <c r="B210" s="5">
        <v>45411.0</v>
      </c>
      <c r="C210" s="4" t="s">
        <v>627</v>
      </c>
      <c r="D210" s="4" t="s">
        <v>1680</v>
      </c>
      <c r="E210" s="4" t="s">
        <v>1942</v>
      </c>
      <c r="F210" s="4">
        <v>4.0</v>
      </c>
      <c r="G210" s="4">
        <v>931.26</v>
      </c>
      <c r="H210" s="4">
        <v>0.04</v>
      </c>
      <c r="I210" s="4" t="s">
        <v>1959</v>
      </c>
      <c r="J210" s="4">
        <v>3576.0384</v>
      </c>
    </row>
    <row r="211" ht="14.25" customHeight="1">
      <c r="A211" s="4" t="s">
        <v>2170</v>
      </c>
      <c r="B211" s="5">
        <v>45224.0</v>
      </c>
      <c r="C211" s="4" t="s">
        <v>1184</v>
      </c>
      <c r="D211" s="4" t="s">
        <v>1783</v>
      </c>
      <c r="E211" s="4" t="s">
        <v>1917</v>
      </c>
      <c r="F211" s="4">
        <v>1.0</v>
      </c>
      <c r="G211" s="4">
        <v>620.81</v>
      </c>
      <c r="H211" s="4">
        <v>0.04</v>
      </c>
      <c r="I211" s="4" t="s">
        <v>1961</v>
      </c>
      <c r="J211" s="4">
        <v>595.9775999999999</v>
      </c>
    </row>
    <row r="212" ht="14.25" customHeight="1">
      <c r="A212" s="4" t="s">
        <v>2171</v>
      </c>
      <c r="B212" s="5">
        <v>45497.0</v>
      </c>
      <c r="C212" s="4" t="s">
        <v>354</v>
      </c>
      <c r="D212" s="4" t="s">
        <v>1732</v>
      </c>
      <c r="E212" s="4" t="s">
        <v>1896</v>
      </c>
      <c r="F212" s="4">
        <v>1.0</v>
      </c>
      <c r="G212" s="4">
        <v>823.26</v>
      </c>
      <c r="H212" s="4">
        <v>0.27</v>
      </c>
      <c r="I212" s="4" t="s">
        <v>1964</v>
      </c>
      <c r="J212" s="4">
        <v>600.9798</v>
      </c>
    </row>
    <row r="213" ht="14.25" customHeight="1">
      <c r="A213" s="4" t="s">
        <v>2172</v>
      </c>
      <c r="B213" s="5">
        <v>45807.0</v>
      </c>
      <c r="C213" s="4" t="s">
        <v>76</v>
      </c>
      <c r="D213" s="4" t="s">
        <v>1658</v>
      </c>
      <c r="E213" s="4" t="s">
        <v>1917</v>
      </c>
      <c r="F213" s="4">
        <v>3.0</v>
      </c>
      <c r="G213" s="4">
        <v>681.01</v>
      </c>
      <c r="H213" s="4">
        <v>0.27</v>
      </c>
      <c r="I213" s="4" t="s">
        <v>1964</v>
      </c>
      <c r="J213" s="4">
        <v>1491.4119</v>
      </c>
    </row>
    <row r="214" ht="14.25" customHeight="1">
      <c r="A214" s="4" t="s">
        <v>2173</v>
      </c>
      <c r="B214" s="5">
        <v>45942.0</v>
      </c>
      <c r="C214" s="4" t="s">
        <v>1392</v>
      </c>
      <c r="D214" s="4" t="s">
        <v>1750</v>
      </c>
      <c r="E214" s="4" t="s">
        <v>1948</v>
      </c>
      <c r="F214" s="4">
        <v>4.0</v>
      </c>
      <c r="G214" s="4">
        <v>119.83</v>
      </c>
      <c r="H214" s="4">
        <v>0.13</v>
      </c>
      <c r="I214" s="4" t="s">
        <v>1959</v>
      </c>
      <c r="J214" s="4">
        <v>417.0084</v>
      </c>
    </row>
    <row r="215" ht="14.25" customHeight="1">
      <c r="A215" s="4" t="s">
        <v>2174</v>
      </c>
      <c r="B215" s="5">
        <v>45314.0</v>
      </c>
      <c r="C215" s="4" t="s">
        <v>992</v>
      </c>
      <c r="D215" s="4" t="s">
        <v>1817</v>
      </c>
      <c r="E215" s="4" t="s">
        <v>1896</v>
      </c>
      <c r="F215" s="4">
        <v>1.0</v>
      </c>
      <c r="G215" s="4">
        <v>575.66</v>
      </c>
      <c r="H215" s="4">
        <v>0.03</v>
      </c>
      <c r="I215" s="4" t="s">
        <v>1961</v>
      </c>
      <c r="J215" s="4">
        <v>558.3901999999999</v>
      </c>
    </row>
    <row r="216" ht="14.25" customHeight="1">
      <c r="A216" s="4" t="s">
        <v>2175</v>
      </c>
      <c r="B216" s="5">
        <v>45943.0</v>
      </c>
      <c r="C216" s="4" t="s">
        <v>671</v>
      </c>
      <c r="D216" s="4" t="s">
        <v>1725</v>
      </c>
      <c r="E216" s="4" t="s">
        <v>1939</v>
      </c>
      <c r="F216" s="4">
        <v>1.0</v>
      </c>
      <c r="G216" s="4">
        <v>775.84</v>
      </c>
      <c r="H216" s="4">
        <v>0.26</v>
      </c>
      <c r="I216" s="4" t="s">
        <v>1959</v>
      </c>
      <c r="J216" s="4">
        <v>574.1216000000001</v>
      </c>
    </row>
    <row r="217" ht="14.25" customHeight="1">
      <c r="A217" s="4" t="s">
        <v>2176</v>
      </c>
      <c r="B217" s="5">
        <v>45356.0</v>
      </c>
      <c r="C217" s="4" t="s">
        <v>1395</v>
      </c>
      <c r="D217" s="4" t="s">
        <v>1613</v>
      </c>
      <c r="E217" s="4" t="s">
        <v>1921</v>
      </c>
      <c r="F217" s="4">
        <v>3.0</v>
      </c>
      <c r="G217" s="4">
        <v>318.43</v>
      </c>
      <c r="H217" s="4">
        <v>0.05</v>
      </c>
      <c r="I217" s="4" t="s">
        <v>1959</v>
      </c>
      <c r="J217" s="4">
        <v>907.5255</v>
      </c>
    </row>
    <row r="218" ht="14.25" customHeight="1">
      <c r="A218" s="4" t="s">
        <v>2177</v>
      </c>
      <c r="B218" s="5">
        <v>45854.0</v>
      </c>
      <c r="C218" s="4" t="s">
        <v>533</v>
      </c>
      <c r="D218" s="4" t="s">
        <v>1799</v>
      </c>
      <c r="E218" s="4" t="s">
        <v>1917</v>
      </c>
      <c r="F218" s="4">
        <v>3.0</v>
      </c>
      <c r="G218" s="4">
        <v>141.6</v>
      </c>
      <c r="H218" s="4">
        <v>0.08</v>
      </c>
      <c r="I218" s="4" t="s">
        <v>1964</v>
      </c>
      <c r="J218" s="4">
        <v>390.816</v>
      </c>
    </row>
    <row r="219" ht="14.25" customHeight="1">
      <c r="A219" s="4" t="s">
        <v>2178</v>
      </c>
      <c r="B219" s="5">
        <v>45219.0</v>
      </c>
      <c r="C219" s="4" t="s">
        <v>872</v>
      </c>
      <c r="D219" s="4" t="s">
        <v>1617</v>
      </c>
      <c r="E219" s="4" t="s">
        <v>1948</v>
      </c>
      <c r="F219" s="4">
        <v>1.0</v>
      </c>
      <c r="G219" s="4">
        <v>332.82</v>
      </c>
      <c r="H219" s="4">
        <v>0.14</v>
      </c>
      <c r="I219" s="4" t="s">
        <v>1961</v>
      </c>
      <c r="J219" s="4">
        <v>286.2252</v>
      </c>
    </row>
    <row r="220" ht="14.25" customHeight="1">
      <c r="A220" s="4" t="s">
        <v>2179</v>
      </c>
      <c r="B220" s="5">
        <v>45447.0</v>
      </c>
      <c r="C220" s="4" t="s">
        <v>811</v>
      </c>
      <c r="D220" s="4" t="s">
        <v>1799</v>
      </c>
      <c r="E220" s="4" t="s">
        <v>1892</v>
      </c>
      <c r="F220" s="4">
        <v>4.0</v>
      </c>
      <c r="G220" s="4">
        <v>640.97</v>
      </c>
      <c r="H220" s="4">
        <v>0.11</v>
      </c>
      <c r="I220" s="4" t="s">
        <v>1964</v>
      </c>
      <c r="J220" s="4">
        <v>2281.8532</v>
      </c>
    </row>
    <row r="221" ht="14.25" customHeight="1">
      <c r="A221" s="4" t="s">
        <v>2180</v>
      </c>
      <c r="B221" s="5">
        <v>45225.0</v>
      </c>
      <c r="C221" s="4" t="s">
        <v>683</v>
      </c>
      <c r="D221" s="4" t="s">
        <v>1853</v>
      </c>
      <c r="E221" s="4" t="s">
        <v>1936</v>
      </c>
      <c r="F221" s="4">
        <v>4.0</v>
      </c>
      <c r="G221" s="4">
        <v>75.37</v>
      </c>
      <c r="H221" s="4">
        <v>0.02</v>
      </c>
      <c r="I221" s="4" t="s">
        <v>1964</v>
      </c>
      <c r="J221" s="4">
        <v>295.4504</v>
      </c>
    </row>
    <row r="222" ht="14.25" customHeight="1">
      <c r="A222" s="4" t="s">
        <v>2181</v>
      </c>
      <c r="B222" s="5">
        <v>45754.0</v>
      </c>
      <c r="C222" s="4" t="s">
        <v>291</v>
      </c>
      <c r="D222" s="4" t="s">
        <v>1621</v>
      </c>
      <c r="E222" s="4" t="s">
        <v>1945</v>
      </c>
      <c r="F222" s="4">
        <v>3.0</v>
      </c>
      <c r="G222" s="4">
        <v>434.55</v>
      </c>
      <c r="H222" s="4">
        <v>0.08</v>
      </c>
      <c r="I222" s="4" t="s">
        <v>1964</v>
      </c>
      <c r="J222" s="4">
        <v>1199.358</v>
      </c>
    </row>
    <row r="223" ht="14.25" customHeight="1">
      <c r="A223" s="4" t="s">
        <v>2182</v>
      </c>
      <c r="B223" s="5">
        <v>45729.0</v>
      </c>
      <c r="C223" s="4" t="s">
        <v>369</v>
      </c>
      <c r="D223" s="4" t="s">
        <v>1655</v>
      </c>
      <c r="E223" s="4" t="s">
        <v>1934</v>
      </c>
      <c r="F223" s="4">
        <v>4.0</v>
      </c>
      <c r="G223" s="4">
        <v>652.28</v>
      </c>
      <c r="H223" s="4">
        <v>0.15</v>
      </c>
      <c r="I223" s="4" t="s">
        <v>1959</v>
      </c>
      <c r="J223" s="4">
        <v>2217.752</v>
      </c>
    </row>
    <row r="224" ht="14.25" customHeight="1">
      <c r="A224" s="4" t="s">
        <v>2183</v>
      </c>
      <c r="B224" s="5">
        <v>45480.0</v>
      </c>
      <c r="C224" s="4" t="s">
        <v>880</v>
      </c>
      <c r="D224" s="4" t="s">
        <v>1811</v>
      </c>
      <c r="E224" s="4" t="s">
        <v>1942</v>
      </c>
      <c r="F224" s="4">
        <v>3.0</v>
      </c>
      <c r="G224" s="4">
        <v>207.8</v>
      </c>
      <c r="H224" s="4">
        <v>0.15</v>
      </c>
      <c r="I224" s="4" t="s">
        <v>1959</v>
      </c>
      <c r="J224" s="4">
        <v>529.8900000000001</v>
      </c>
    </row>
    <row r="225" ht="14.25" customHeight="1">
      <c r="A225" s="4" t="s">
        <v>2184</v>
      </c>
      <c r="B225" s="5">
        <v>45361.0</v>
      </c>
      <c r="C225" s="4" t="s">
        <v>1536</v>
      </c>
      <c r="D225" s="4" t="s">
        <v>1765</v>
      </c>
      <c r="E225" s="4" t="s">
        <v>1936</v>
      </c>
      <c r="F225" s="4">
        <v>4.0</v>
      </c>
      <c r="G225" s="4">
        <v>385.5</v>
      </c>
      <c r="H225" s="4">
        <v>0.03</v>
      </c>
      <c r="I225" s="4" t="s">
        <v>1961</v>
      </c>
      <c r="J225" s="4">
        <v>1495.74</v>
      </c>
    </row>
    <row r="226" ht="14.25" customHeight="1">
      <c r="A226" s="4" t="s">
        <v>2185</v>
      </c>
      <c r="B226" s="5">
        <v>45915.0</v>
      </c>
      <c r="C226" s="4" t="s">
        <v>360</v>
      </c>
      <c r="D226" s="4" t="s">
        <v>1777</v>
      </c>
      <c r="E226" s="4" t="s">
        <v>1911</v>
      </c>
      <c r="F226" s="4">
        <v>3.0</v>
      </c>
      <c r="G226" s="4">
        <v>548.19</v>
      </c>
      <c r="H226" s="4">
        <v>0.12</v>
      </c>
      <c r="I226" s="4" t="s">
        <v>1959</v>
      </c>
      <c r="J226" s="4">
        <v>1447.2216</v>
      </c>
    </row>
    <row r="227" ht="14.25" customHeight="1">
      <c r="A227" s="4" t="s">
        <v>2186</v>
      </c>
      <c r="B227" s="5">
        <v>45607.0</v>
      </c>
      <c r="C227" s="4" t="s">
        <v>271</v>
      </c>
      <c r="D227" s="4" t="s">
        <v>1802</v>
      </c>
      <c r="E227" s="4" t="s">
        <v>1921</v>
      </c>
      <c r="F227" s="4">
        <v>3.0</v>
      </c>
      <c r="G227" s="4">
        <v>927.6</v>
      </c>
      <c r="H227" s="4">
        <v>0.09</v>
      </c>
      <c r="I227" s="4" t="s">
        <v>1959</v>
      </c>
      <c r="J227" s="4">
        <v>2532.348</v>
      </c>
    </row>
    <row r="228" ht="14.25" customHeight="1">
      <c r="A228" s="4" t="s">
        <v>2187</v>
      </c>
      <c r="B228" s="5">
        <v>45666.0</v>
      </c>
      <c r="C228" s="4" t="s">
        <v>872</v>
      </c>
      <c r="D228" s="4" t="s">
        <v>1765</v>
      </c>
      <c r="E228" s="4" t="s">
        <v>1901</v>
      </c>
      <c r="F228" s="4">
        <v>4.0</v>
      </c>
      <c r="G228" s="4">
        <v>585.04</v>
      </c>
      <c r="H228" s="4">
        <v>0.22</v>
      </c>
      <c r="I228" s="4" t="s">
        <v>1961</v>
      </c>
      <c r="J228" s="4">
        <v>1825.3248</v>
      </c>
    </row>
    <row r="229" ht="14.25" customHeight="1">
      <c r="A229" s="4" t="s">
        <v>2188</v>
      </c>
      <c r="B229" s="5">
        <v>45406.0</v>
      </c>
      <c r="C229" s="4" t="s">
        <v>25</v>
      </c>
      <c r="D229" s="4" t="s">
        <v>1696</v>
      </c>
      <c r="E229" s="4" t="s">
        <v>1896</v>
      </c>
      <c r="F229" s="4">
        <v>2.0</v>
      </c>
      <c r="G229" s="4">
        <v>999.89</v>
      </c>
      <c r="H229" s="4">
        <v>0.09</v>
      </c>
      <c r="I229" s="4" t="s">
        <v>1959</v>
      </c>
      <c r="J229" s="4">
        <v>1819.7998</v>
      </c>
    </row>
    <row r="230" ht="14.25" customHeight="1">
      <c r="A230" s="4" t="s">
        <v>2189</v>
      </c>
      <c r="B230" s="5">
        <v>45284.0</v>
      </c>
      <c r="C230" s="4" t="s">
        <v>394</v>
      </c>
      <c r="D230" s="4" t="s">
        <v>1808</v>
      </c>
      <c r="E230" s="4" t="s">
        <v>1901</v>
      </c>
      <c r="F230" s="4">
        <v>2.0</v>
      </c>
      <c r="G230" s="4">
        <v>848.98</v>
      </c>
      <c r="H230" s="4">
        <v>0.04</v>
      </c>
      <c r="I230" s="4" t="s">
        <v>1961</v>
      </c>
      <c r="J230" s="4">
        <v>1630.0416</v>
      </c>
    </row>
    <row r="231" ht="14.25" customHeight="1">
      <c r="A231" s="4" t="s">
        <v>2190</v>
      </c>
      <c r="B231" s="5">
        <v>45348.0</v>
      </c>
      <c r="C231" s="4" t="s">
        <v>500</v>
      </c>
      <c r="D231" s="4" t="s">
        <v>1762</v>
      </c>
      <c r="E231" s="4" t="s">
        <v>1934</v>
      </c>
      <c r="F231" s="4">
        <v>3.0</v>
      </c>
      <c r="G231" s="4">
        <v>769.56</v>
      </c>
      <c r="H231" s="4">
        <v>0.08</v>
      </c>
      <c r="I231" s="4" t="s">
        <v>1959</v>
      </c>
      <c r="J231" s="4">
        <v>2123.9856</v>
      </c>
    </row>
    <row r="232" ht="14.25" customHeight="1">
      <c r="A232" s="4" t="s">
        <v>2191</v>
      </c>
      <c r="B232" s="5">
        <v>45676.0</v>
      </c>
      <c r="C232" s="4" t="s">
        <v>204</v>
      </c>
      <c r="D232" s="4" t="s">
        <v>1725</v>
      </c>
      <c r="E232" s="4" t="s">
        <v>1932</v>
      </c>
      <c r="F232" s="4">
        <v>3.0</v>
      </c>
      <c r="G232" s="4">
        <v>449.88</v>
      </c>
      <c r="H232" s="4">
        <v>0.1</v>
      </c>
      <c r="I232" s="4" t="s">
        <v>1961</v>
      </c>
      <c r="J232" s="4">
        <v>1214.676</v>
      </c>
    </row>
    <row r="233" ht="14.25" customHeight="1">
      <c r="A233" s="4" t="s">
        <v>2192</v>
      </c>
      <c r="B233" s="5">
        <v>45863.0</v>
      </c>
      <c r="C233" s="4" t="s">
        <v>898</v>
      </c>
      <c r="D233" s="4" t="s">
        <v>1790</v>
      </c>
      <c r="E233" s="4" t="s">
        <v>1929</v>
      </c>
      <c r="F233" s="4">
        <v>4.0</v>
      </c>
      <c r="G233" s="4">
        <v>383.74</v>
      </c>
      <c r="H233" s="4">
        <v>0.01</v>
      </c>
      <c r="I233" s="4" t="s">
        <v>1959</v>
      </c>
      <c r="J233" s="4">
        <v>1519.6104</v>
      </c>
    </row>
    <row r="234" ht="14.25" customHeight="1">
      <c r="A234" s="4" t="s">
        <v>2193</v>
      </c>
      <c r="B234" s="5">
        <v>45409.0</v>
      </c>
      <c r="C234" s="4" t="s">
        <v>518</v>
      </c>
      <c r="D234" s="4" t="s">
        <v>1756</v>
      </c>
      <c r="E234" s="4" t="s">
        <v>1924</v>
      </c>
      <c r="F234" s="4">
        <v>4.0</v>
      </c>
      <c r="G234" s="4">
        <v>794.97</v>
      </c>
      <c r="H234" s="4">
        <v>0.24</v>
      </c>
      <c r="I234" s="4" t="s">
        <v>1961</v>
      </c>
      <c r="J234" s="4">
        <v>2416.7088</v>
      </c>
    </row>
    <row r="235" ht="14.25" customHeight="1">
      <c r="A235" s="4" t="s">
        <v>2194</v>
      </c>
      <c r="B235" s="5">
        <v>45880.0</v>
      </c>
      <c r="C235" s="4" t="s">
        <v>69</v>
      </c>
      <c r="D235" s="4" t="s">
        <v>1820</v>
      </c>
      <c r="E235" s="4" t="s">
        <v>1908</v>
      </c>
      <c r="F235" s="4">
        <v>1.0</v>
      </c>
      <c r="G235" s="4">
        <v>989.63</v>
      </c>
      <c r="H235" s="4">
        <v>0.05</v>
      </c>
      <c r="I235" s="4" t="s">
        <v>1961</v>
      </c>
      <c r="J235" s="4">
        <v>940.1484999999999</v>
      </c>
    </row>
    <row r="236" ht="14.25" customHeight="1">
      <c r="A236" s="4" t="s">
        <v>2195</v>
      </c>
      <c r="B236" s="5">
        <v>45731.0</v>
      </c>
      <c r="C236" s="4" t="s">
        <v>1076</v>
      </c>
      <c r="D236" s="4" t="s">
        <v>1744</v>
      </c>
      <c r="E236" s="4" t="s">
        <v>1887</v>
      </c>
      <c r="F236" s="4">
        <v>1.0</v>
      </c>
      <c r="G236" s="4">
        <v>447.16</v>
      </c>
      <c r="H236" s="4">
        <v>0.22</v>
      </c>
      <c r="I236" s="4" t="s">
        <v>1964</v>
      </c>
      <c r="J236" s="4">
        <v>348.7848</v>
      </c>
    </row>
    <row r="237" ht="14.25" customHeight="1">
      <c r="A237" s="4" t="s">
        <v>2196</v>
      </c>
      <c r="B237" s="5">
        <v>45671.0</v>
      </c>
      <c r="C237" s="4" t="s">
        <v>61</v>
      </c>
      <c r="D237" s="4" t="s">
        <v>1865</v>
      </c>
      <c r="E237" s="4" t="s">
        <v>1911</v>
      </c>
      <c r="F237" s="4">
        <v>1.0</v>
      </c>
      <c r="G237" s="4">
        <v>946.9</v>
      </c>
      <c r="H237" s="4">
        <v>0.29</v>
      </c>
      <c r="I237" s="4" t="s">
        <v>1964</v>
      </c>
      <c r="J237" s="4">
        <v>672.299</v>
      </c>
    </row>
    <row r="238" ht="14.25" customHeight="1">
      <c r="A238" s="4" t="s">
        <v>2197</v>
      </c>
      <c r="B238" s="5">
        <v>45809.0</v>
      </c>
      <c r="C238" s="4" t="s">
        <v>581</v>
      </c>
      <c r="D238" s="4" t="s">
        <v>1625</v>
      </c>
      <c r="E238" s="4" t="s">
        <v>1887</v>
      </c>
      <c r="F238" s="4">
        <v>4.0</v>
      </c>
      <c r="G238" s="4">
        <v>469.68</v>
      </c>
      <c r="H238" s="4">
        <v>0.19</v>
      </c>
      <c r="I238" s="4" t="s">
        <v>1959</v>
      </c>
      <c r="J238" s="4">
        <v>1521.7632</v>
      </c>
    </row>
    <row r="239" ht="14.25" customHeight="1">
      <c r="A239" s="4" t="s">
        <v>2198</v>
      </c>
      <c r="B239" s="5">
        <v>45559.0</v>
      </c>
      <c r="C239" s="4" t="s">
        <v>1533</v>
      </c>
      <c r="D239" s="4" t="s">
        <v>1661</v>
      </c>
      <c r="E239" s="4" t="s">
        <v>1942</v>
      </c>
      <c r="F239" s="4">
        <v>4.0</v>
      </c>
      <c r="G239" s="4">
        <v>320.64</v>
      </c>
      <c r="H239" s="4">
        <v>0.2</v>
      </c>
      <c r="I239" s="4" t="s">
        <v>1964</v>
      </c>
      <c r="J239" s="4">
        <v>1026.048</v>
      </c>
    </row>
    <row r="240" ht="14.25" customHeight="1">
      <c r="A240" s="4" t="s">
        <v>2199</v>
      </c>
      <c r="B240" s="5">
        <v>45253.0</v>
      </c>
      <c r="C240" s="4" t="s">
        <v>480</v>
      </c>
      <c r="D240" s="4" t="s">
        <v>1617</v>
      </c>
      <c r="E240" s="4" t="s">
        <v>1908</v>
      </c>
      <c r="F240" s="4">
        <v>1.0</v>
      </c>
      <c r="G240" s="4">
        <v>594.44</v>
      </c>
      <c r="H240" s="4">
        <v>0.21</v>
      </c>
      <c r="I240" s="4" t="s">
        <v>1959</v>
      </c>
      <c r="J240" s="4">
        <v>469.6076</v>
      </c>
    </row>
    <row r="241" ht="14.25" customHeight="1">
      <c r="A241" s="4" t="s">
        <v>2200</v>
      </c>
      <c r="B241" s="5">
        <v>45861.0</v>
      </c>
      <c r="C241" s="4" t="s">
        <v>722</v>
      </c>
      <c r="D241" s="4" t="s">
        <v>1841</v>
      </c>
      <c r="E241" s="4" t="s">
        <v>1917</v>
      </c>
      <c r="F241" s="4">
        <v>3.0</v>
      </c>
      <c r="G241" s="4">
        <v>91.7</v>
      </c>
      <c r="H241" s="4">
        <v>0.08</v>
      </c>
      <c r="I241" s="4" t="s">
        <v>1964</v>
      </c>
      <c r="J241" s="4">
        <v>253.092</v>
      </c>
    </row>
    <row r="242" ht="14.25" customHeight="1">
      <c r="A242" s="4" t="s">
        <v>2201</v>
      </c>
      <c r="B242" s="5">
        <v>45917.0</v>
      </c>
      <c r="C242" s="4" t="s">
        <v>144</v>
      </c>
      <c r="D242" s="4" t="s">
        <v>1768</v>
      </c>
      <c r="E242" s="4" t="s">
        <v>1929</v>
      </c>
      <c r="F242" s="4">
        <v>3.0</v>
      </c>
      <c r="G242" s="4">
        <v>741.33</v>
      </c>
      <c r="H242" s="4">
        <v>0.03</v>
      </c>
      <c r="I242" s="4" t="s">
        <v>1959</v>
      </c>
      <c r="J242" s="4">
        <v>2157.2703</v>
      </c>
    </row>
    <row r="243" ht="14.25" customHeight="1">
      <c r="A243" s="4" t="s">
        <v>2202</v>
      </c>
      <c r="B243" s="5">
        <v>45754.0</v>
      </c>
      <c r="C243" s="4" t="s">
        <v>1487</v>
      </c>
      <c r="D243" s="4" t="s">
        <v>1621</v>
      </c>
      <c r="E243" s="4" t="s">
        <v>1948</v>
      </c>
      <c r="F243" s="4">
        <v>1.0</v>
      </c>
      <c r="G243" s="4">
        <v>922.78</v>
      </c>
      <c r="H243" s="4">
        <v>0.29</v>
      </c>
      <c r="I243" s="4" t="s">
        <v>1964</v>
      </c>
      <c r="J243" s="4">
        <v>655.1737999999999</v>
      </c>
    </row>
    <row r="244" ht="14.25" customHeight="1">
      <c r="A244" s="4" t="s">
        <v>2203</v>
      </c>
      <c r="B244" s="5">
        <v>45312.0</v>
      </c>
      <c r="C244" s="4" t="s">
        <v>1046</v>
      </c>
      <c r="D244" s="4" t="s">
        <v>1590</v>
      </c>
      <c r="E244" s="4" t="s">
        <v>1939</v>
      </c>
      <c r="F244" s="4">
        <v>1.0</v>
      </c>
      <c r="G244" s="4">
        <v>394.35</v>
      </c>
      <c r="H244" s="4">
        <v>0.09</v>
      </c>
      <c r="I244" s="4" t="s">
        <v>1961</v>
      </c>
      <c r="J244" s="4">
        <v>358.8585</v>
      </c>
    </row>
    <row r="245" ht="14.25" customHeight="1">
      <c r="A245" s="4" t="s">
        <v>2204</v>
      </c>
      <c r="B245" s="5">
        <v>45480.0</v>
      </c>
      <c r="C245" s="4" t="s">
        <v>1163</v>
      </c>
      <c r="D245" s="4" t="s">
        <v>1777</v>
      </c>
      <c r="E245" s="4" t="s">
        <v>1927</v>
      </c>
      <c r="F245" s="4">
        <v>2.0</v>
      </c>
      <c r="G245" s="4">
        <v>703.95</v>
      </c>
      <c r="H245" s="4">
        <v>0.03</v>
      </c>
      <c r="I245" s="4" t="s">
        <v>1959</v>
      </c>
      <c r="J245" s="4">
        <v>1365.663</v>
      </c>
    </row>
    <row r="246" ht="14.25" customHeight="1">
      <c r="A246" s="4" t="s">
        <v>2205</v>
      </c>
      <c r="B246" s="5">
        <v>45780.0</v>
      </c>
      <c r="C246" s="4" t="s">
        <v>674</v>
      </c>
      <c r="D246" s="4" t="s">
        <v>1613</v>
      </c>
      <c r="E246" s="4" t="s">
        <v>1887</v>
      </c>
      <c r="F246" s="4">
        <v>4.0</v>
      </c>
      <c r="G246" s="4">
        <v>452.67</v>
      </c>
      <c r="H246" s="4">
        <v>0.28</v>
      </c>
      <c r="I246" s="4" t="s">
        <v>1961</v>
      </c>
      <c r="J246" s="4">
        <v>1303.6896</v>
      </c>
    </row>
    <row r="247" ht="14.25" customHeight="1">
      <c r="A247" s="4" t="s">
        <v>2206</v>
      </c>
      <c r="B247" s="5">
        <v>45349.0</v>
      </c>
      <c r="C247" s="4" t="s">
        <v>1452</v>
      </c>
      <c r="D247" s="4" t="s">
        <v>1590</v>
      </c>
      <c r="E247" s="4" t="s">
        <v>1914</v>
      </c>
      <c r="F247" s="4">
        <v>2.0</v>
      </c>
      <c r="G247" s="4">
        <v>377.3</v>
      </c>
      <c r="H247" s="4">
        <v>0.15</v>
      </c>
      <c r="I247" s="4" t="s">
        <v>1961</v>
      </c>
      <c r="J247" s="4">
        <v>641.41</v>
      </c>
    </row>
    <row r="248" ht="14.25" customHeight="1">
      <c r="A248" s="4" t="s">
        <v>2207</v>
      </c>
      <c r="B248" s="5">
        <v>45846.0</v>
      </c>
      <c r="C248" s="4" t="s">
        <v>1103</v>
      </c>
      <c r="D248" s="4" t="s">
        <v>1805</v>
      </c>
      <c r="E248" s="4" t="s">
        <v>1914</v>
      </c>
      <c r="F248" s="4">
        <v>2.0</v>
      </c>
      <c r="G248" s="4">
        <v>130.48</v>
      </c>
      <c r="H248" s="4">
        <v>0.23</v>
      </c>
      <c r="I248" s="4" t="s">
        <v>1961</v>
      </c>
      <c r="J248" s="4">
        <v>200.9392</v>
      </c>
    </row>
    <row r="249" ht="14.25" customHeight="1">
      <c r="A249" s="4" t="s">
        <v>2208</v>
      </c>
      <c r="B249" s="5">
        <v>45729.0</v>
      </c>
      <c r="C249" s="4" t="s">
        <v>1373</v>
      </c>
      <c r="D249" s="4" t="s">
        <v>1865</v>
      </c>
      <c r="E249" s="4" t="s">
        <v>1929</v>
      </c>
      <c r="F249" s="4">
        <v>1.0</v>
      </c>
      <c r="G249" s="4">
        <v>809.45</v>
      </c>
      <c r="H249" s="4">
        <v>0.09</v>
      </c>
      <c r="I249" s="4" t="s">
        <v>1964</v>
      </c>
      <c r="J249" s="4">
        <v>736.5995</v>
      </c>
    </row>
    <row r="250" ht="14.25" customHeight="1">
      <c r="A250" s="4" t="s">
        <v>2209</v>
      </c>
      <c r="B250" s="5">
        <v>45768.0</v>
      </c>
      <c r="C250" s="4" t="s">
        <v>317</v>
      </c>
      <c r="D250" s="4" t="s">
        <v>1715</v>
      </c>
      <c r="E250" s="4" t="s">
        <v>1921</v>
      </c>
      <c r="F250" s="4">
        <v>3.0</v>
      </c>
      <c r="G250" s="4">
        <v>499.12</v>
      </c>
      <c r="H250" s="4">
        <v>0.05</v>
      </c>
      <c r="I250" s="4" t="s">
        <v>1961</v>
      </c>
      <c r="J250" s="4">
        <v>1422.492</v>
      </c>
    </row>
    <row r="251" ht="14.25" customHeight="1">
      <c r="A251" s="4" t="s">
        <v>2210</v>
      </c>
      <c r="B251" s="5">
        <v>45606.0</v>
      </c>
      <c r="C251" s="4" t="s">
        <v>117</v>
      </c>
      <c r="D251" s="4" t="s">
        <v>1786</v>
      </c>
      <c r="E251" s="4" t="s">
        <v>1901</v>
      </c>
      <c r="F251" s="4">
        <v>2.0</v>
      </c>
      <c r="G251" s="4">
        <v>894.58</v>
      </c>
      <c r="H251" s="4">
        <v>0.25</v>
      </c>
      <c r="I251" s="4" t="s">
        <v>1959</v>
      </c>
      <c r="J251" s="4">
        <v>1341.87</v>
      </c>
    </row>
    <row r="252" ht="14.25" customHeight="1">
      <c r="A252" s="4" t="s">
        <v>2211</v>
      </c>
      <c r="B252" s="5">
        <v>45513.0</v>
      </c>
      <c r="C252" s="4" t="s">
        <v>468</v>
      </c>
      <c r="D252" s="4" t="s">
        <v>1808</v>
      </c>
      <c r="E252" s="4" t="s">
        <v>1921</v>
      </c>
      <c r="F252" s="4">
        <v>4.0</v>
      </c>
      <c r="G252" s="4">
        <v>578.39</v>
      </c>
      <c r="H252" s="4">
        <v>0.01</v>
      </c>
      <c r="I252" s="4" t="s">
        <v>1959</v>
      </c>
      <c r="J252" s="4">
        <v>2290.4244</v>
      </c>
    </row>
    <row r="253" ht="14.25" customHeight="1">
      <c r="A253" s="4" t="s">
        <v>2212</v>
      </c>
      <c r="B253" s="5">
        <v>45356.0</v>
      </c>
      <c r="C253" s="4" t="s">
        <v>1513</v>
      </c>
      <c r="D253" s="4" t="s">
        <v>1703</v>
      </c>
      <c r="E253" s="4" t="s">
        <v>1942</v>
      </c>
      <c r="F253" s="4">
        <v>4.0</v>
      </c>
      <c r="G253" s="4">
        <v>982.45</v>
      </c>
      <c r="H253" s="4">
        <v>0.2</v>
      </c>
      <c r="I253" s="4" t="s">
        <v>1961</v>
      </c>
      <c r="J253" s="4">
        <v>3143.84</v>
      </c>
    </row>
    <row r="254" ht="14.25" customHeight="1">
      <c r="A254" s="4" t="s">
        <v>2213</v>
      </c>
      <c r="B254" s="5">
        <v>45925.0</v>
      </c>
      <c r="C254" s="4" t="s">
        <v>1413</v>
      </c>
      <c r="D254" s="4" t="s">
        <v>1877</v>
      </c>
      <c r="E254" s="4" t="s">
        <v>1948</v>
      </c>
      <c r="F254" s="4">
        <v>1.0</v>
      </c>
      <c r="G254" s="4">
        <v>549.52</v>
      </c>
      <c r="H254" s="4">
        <v>0.1</v>
      </c>
      <c r="I254" s="4" t="s">
        <v>1961</v>
      </c>
      <c r="J254" s="4">
        <v>494.568</v>
      </c>
    </row>
    <row r="255" ht="14.25" customHeight="1">
      <c r="A255" s="4" t="s">
        <v>2214</v>
      </c>
      <c r="B255" s="5">
        <v>45876.0</v>
      </c>
      <c r="C255" s="4" t="s">
        <v>793</v>
      </c>
      <c r="D255" s="4" t="s">
        <v>1859</v>
      </c>
      <c r="E255" s="4" t="s">
        <v>1945</v>
      </c>
      <c r="F255" s="4">
        <v>2.0</v>
      </c>
      <c r="G255" s="4">
        <v>239.92</v>
      </c>
      <c r="H255" s="4">
        <v>0.16</v>
      </c>
      <c r="I255" s="4" t="s">
        <v>1959</v>
      </c>
      <c r="J255" s="4">
        <v>403.0656</v>
      </c>
    </row>
    <row r="256" ht="14.25" customHeight="1">
      <c r="A256" s="4" t="s">
        <v>2215</v>
      </c>
      <c r="B256" s="5">
        <v>45338.0</v>
      </c>
      <c r="C256" s="4" t="s">
        <v>314</v>
      </c>
      <c r="D256" s="4" t="s">
        <v>1859</v>
      </c>
      <c r="E256" s="4" t="s">
        <v>1911</v>
      </c>
      <c r="F256" s="4">
        <v>2.0</v>
      </c>
      <c r="G256" s="4">
        <v>878.05</v>
      </c>
      <c r="H256" s="4">
        <v>0.11</v>
      </c>
      <c r="I256" s="4" t="s">
        <v>1961</v>
      </c>
      <c r="J256" s="4">
        <v>1562.929</v>
      </c>
    </row>
    <row r="257" ht="14.25" customHeight="1">
      <c r="A257" s="4" t="s">
        <v>2216</v>
      </c>
      <c r="B257" s="5">
        <v>45746.0</v>
      </c>
      <c r="C257" s="4" t="s">
        <v>188</v>
      </c>
      <c r="D257" s="4" t="s">
        <v>1560</v>
      </c>
      <c r="E257" s="4" t="s">
        <v>1921</v>
      </c>
      <c r="F257" s="4">
        <v>3.0</v>
      </c>
      <c r="G257" s="4">
        <v>546.96</v>
      </c>
      <c r="H257" s="4">
        <v>0.19</v>
      </c>
      <c r="I257" s="4" t="s">
        <v>1959</v>
      </c>
      <c r="J257" s="4">
        <v>1329.1128</v>
      </c>
    </row>
    <row r="258" ht="14.25" customHeight="1">
      <c r="A258" s="4" t="s">
        <v>2217</v>
      </c>
      <c r="B258" s="5">
        <v>45706.0</v>
      </c>
      <c r="C258" s="4" t="s">
        <v>1473</v>
      </c>
      <c r="D258" s="4" t="s">
        <v>1625</v>
      </c>
      <c r="E258" s="4" t="s">
        <v>1924</v>
      </c>
      <c r="F258" s="4">
        <v>2.0</v>
      </c>
      <c r="G258" s="4">
        <v>71.77</v>
      </c>
      <c r="H258" s="4">
        <v>0.22</v>
      </c>
      <c r="I258" s="4" t="s">
        <v>1959</v>
      </c>
      <c r="J258" s="4">
        <v>111.9612</v>
      </c>
    </row>
    <row r="259" ht="14.25" customHeight="1">
      <c r="A259" s="4" t="s">
        <v>2218</v>
      </c>
      <c r="B259" s="5">
        <v>45717.0</v>
      </c>
      <c r="C259" s="4" t="s">
        <v>80</v>
      </c>
      <c r="D259" s="4" t="s">
        <v>1648</v>
      </c>
      <c r="E259" s="4" t="s">
        <v>1892</v>
      </c>
      <c r="F259" s="4">
        <v>2.0</v>
      </c>
      <c r="G259" s="4">
        <v>679.86</v>
      </c>
      <c r="H259" s="4">
        <v>0.22</v>
      </c>
      <c r="I259" s="4" t="s">
        <v>1964</v>
      </c>
      <c r="J259" s="4">
        <v>1060.5816</v>
      </c>
    </row>
    <row r="260" ht="14.25" customHeight="1">
      <c r="A260" s="4" t="s">
        <v>2219</v>
      </c>
      <c r="B260" s="5">
        <v>45300.0</v>
      </c>
      <c r="C260" s="4" t="s">
        <v>483</v>
      </c>
      <c r="D260" s="4" t="s">
        <v>1683</v>
      </c>
      <c r="E260" s="4" t="s">
        <v>1942</v>
      </c>
      <c r="F260" s="4">
        <v>1.0</v>
      </c>
      <c r="G260" s="4">
        <v>222.94</v>
      </c>
      <c r="H260" s="4">
        <v>0.19</v>
      </c>
      <c r="I260" s="4" t="s">
        <v>1959</v>
      </c>
      <c r="J260" s="4">
        <v>180.5814</v>
      </c>
    </row>
    <row r="261" ht="14.25" customHeight="1">
      <c r="A261" s="4" t="s">
        <v>2220</v>
      </c>
      <c r="B261" s="5">
        <v>45773.0</v>
      </c>
      <c r="C261" s="4" t="s">
        <v>817</v>
      </c>
      <c r="D261" s="4" t="s">
        <v>1683</v>
      </c>
      <c r="E261" s="4" t="s">
        <v>1896</v>
      </c>
      <c r="F261" s="4">
        <v>2.0</v>
      </c>
      <c r="G261" s="4">
        <v>355.3</v>
      </c>
      <c r="I261" s="4" t="s">
        <v>1961</v>
      </c>
      <c r="J261" s="4">
        <v>589.798</v>
      </c>
    </row>
    <row r="262" ht="14.25" customHeight="1">
      <c r="A262" s="4" t="s">
        <v>2221</v>
      </c>
      <c r="B262" s="5">
        <v>45497.0</v>
      </c>
      <c r="C262" s="4" t="s">
        <v>382</v>
      </c>
      <c r="D262" s="4" t="s">
        <v>1850</v>
      </c>
      <c r="E262" s="4" t="s">
        <v>1948</v>
      </c>
      <c r="F262" s="4">
        <v>4.0</v>
      </c>
      <c r="G262" s="4">
        <v>611.3</v>
      </c>
      <c r="H262" s="4">
        <v>0.11</v>
      </c>
      <c r="I262" s="4" t="s">
        <v>1961</v>
      </c>
      <c r="J262" s="4">
        <v>2176.228</v>
      </c>
    </row>
    <row r="263" ht="14.25" customHeight="1">
      <c r="A263" s="4" t="s">
        <v>2222</v>
      </c>
      <c r="B263" s="5">
        <v>45742.0</v>
      </c>
      <c r="C263" s="4" t="s">
        <v>1070</v>
      </c>
      <c r="D263" s="4" t="s">
        <v>1555</v>
      </c>
      <c r="E263" s="4" t="s">
        <v>1917</v>
      </c>
      <c r="F263" s="4">
        <v>4.0</v>
      </c>
      <c r="G263" s="4">
        <v>849.21</v>
      </c>
      <c r="H263" s="4">
        <v>0.07</v>
      </c>
      <c r="I263" s="4" t="s">
        <v>1959</v>
      </c>
      <c r="J263" s="4">
        <v>3159.0612</v>
      </c>
    </row>
    <row r="264" ht="14.25" customHeight="1">
      <c r="A264" s="4" t="s">
        <v>2223</v>
      </c>
      <c r="B264" s="5">
        <v>45713.0</v>
      </c>
      <c r="C264" s="4" t="s">
        <v>701</v>
      </c>
      <c r="D264" s="4" t="s">
        <v>1706</v>
      </c>
      <c r="E264" s="4" t="s">
        <v>1914</v>
      </c>
      <c r="F264" s="4">
        <v>3.0</v>
      </c>
      <c r="G264" s="4">
        <v>553.12</v>
      </c>
      <c r="H264" s="4">
        <v>0.28</v>
      </c>
      <c r="I264" s="4" t="s">
        <v>1964</v>
      </c>
      <c r="J264" s="4">
        <v>1194.7392</v>
      </c>
    </row>
    <row r="265" ht="14.25" customHeight="1">
      <c r="A265" s="4" t="s">
        <v>2224</v>
      </c>
      <c r="B265" s="5">
        <v>45826.0</v>
      </c>
      <c r="C265" s="4" t="s">
        <v>919</v>
      </c>
      <c r="D265" s="4" t="s">
        <v>1856</v>
      </c>
      <c r="E265" s="4" t="s">
        <v>1921</v>
      </c>
      <c r="F265" s="4">
        <v>2.0</v>
      </c>
      <c r="G265" s="4">
        <v>903.08</v>
      </c>
      <c r="H265" s="4">
        <v>0.18</v>
      </c>
      <c r="I265" s="4" t="s">
        <v>1964</v>
      </c>
      <c r="J265" s="4">
        <v>1481.0512</v>
      </c>
    </row>
    <row r="266" ht="14.25" customHeight="1">
      <c r="A266" s="4" t="s">
        <v>2225</v>
      </c>
      <c r="B266" s="5">
        <v>45648.0</v>
      </c>
      <c r="C266" s="4" t="s">
        <v>1493</v>
      </c>
      <c r="D266" s="4" t="s">
        <v>1621</v>
      </c>
      <c r="E266" s="4" t="s">
        <v>1927</v>
      </c>
      <c r="F266" s="4">
        <v>4.0</v>
      </c>
      <c r="G266" s="4">
        <v>640.23</v>
      </c>
      <c r="H266" s="4">
        <v>0.06</v>
      </c>
      <c r="I266" s="4" t="s">
        <v>1964</v>
      </c>
      <c r="J266" s="4">
        <v>2407.2648</v>
      </c>
    </row>
    <row r="267" ht="14.25" customHeight="1">
      <c r="A267" s="4" t="s">
        <v>2226</v>
      </c>
      <c r="B267" s="5">
        <v>45836.0</v>
      </c>
      <c r="C267" s="4" t="s">
        <v>497</v>
      </c>
      <c r="D267" s="4" t="s">
        <v>1638</v>
      </c>
      <c r="E267" s="4" t="s">
        <v>1911</v>
      </c>
      <c r="F267" s="4">
        <v>1.0</v>
      </c>
      <c r="G267" s="4">
        <v>518.0</v>
      </c>
      <c r="H267" s="4">
        <v>0.25</v>
      </c>
      <c r="I267" s="4" t="s">
        <v>1959</v>
      </c>
      <c r="J267" s="4">
        <v>388.5</v>
      </c>
    </row>
    <row r="268" ht="14.25" customHeight="1">
      <c r="A268" s="4" t="s">
        <v>2227</v>
      </c>
      <c r="B268" s="5">
        <v>45437.0</v>
      </c>
      <c r="C268" s="4" t="s">
        <v>1367</v>
      </c>
      <c r="D268" s="4" t="s">
        <v>1774</v>
      </c>
      <c r="E268" s="4" t="s">
        <v>1904</v>
      </c>
      <c r="F268" s="4">
        <v>4.0</v>
      </c>
      <c r="G268" s="4">
        <v>779.25</v>
      </c>
      <c r="H268" s="4">
        <v>0.25</v>
      </c>
      <c r="I268" s="4" t="s">
        <v>1959</v>
      </c>
      <c r="J268" s="4">
        <v>2337.75</v>
      </c>
    </row>
    <row r="269" ht="14.25" customHeight="1">
      <c r="A269" s="4" t="s">
        <v>2228</v>
      </c>
      <c r="B269" s="5">
        <v>45807.0</v>
      </c>
      <c r="C269" s="4" t="s">
        <v>427</v>
      </c>
      <c r="D269" s="4" t="s">
        <v>1832</v>
      </c>
      <c r="E269" s="4" t="s">
        <v>1914</v>
      </c>
      <c r="F269" s="4">
        <v>2.0</v>
      </c>
      <c r="G269" s="4">
        <v>467.75</v>
      </c>
      <c r="H269" s="4">
        <v>0.26</v>
      </c>
      <c r="I269" s="4" t="s">
        <v>1959</v>
      </c>
      <c r="J269" s="4">
        <v>692.27</v>
      </c>
    </row>
    <row r="270" ht="14.25" customHeight="1">
      <c r="A270" s="4" t="s">
        <v>2229</v>
      </c>
      <c r="B270" s="5">
        <v>45555.0</v>
      </c>
      <c r="C270" s="4" t="s">
        <v>1287</v>
      </c>
      <c r="D270" s="4" t="s">
        <v>1853</v>
      </c>
      <c r="E270" s="4" t="s">
        <v>1945</v>
      </c>
      <c r="F270" s="4">
        <v>3.0</v>
      </c>
      <c r="H270" s="4">
        <v>0.06</v>
      </c>
      <c r="I270" s="4" t="s">
        <v>1959</v>
      </c>
      <c r="J270" s="4">
        <v>315.2478</v>
      </c>
    </row>
    <row r="271" ht="14.25" customHeight="1">
      <c r="A271" s="4" t="s">
        <v>2230</v>
      </c>
      <c r="B271" s="5">
        <v>45803.0</v>
      </c>
      <c r="C271" s="4" t="s">
        <v>731</v>
      </c>
      <c r="D271" s="4" t="s">
        <v>1689</v>
      </c>
      <c r="E271" s="4" t="s">
        <v>1887</v>
      </c>
      <c r="F271" s="4">
        <v>4.0</v>
      </c>
      <c r="G271" s="4">
        <v>747.01</v>
      </c>
      <c r="H271" s="4">
        <v>0.13</v>
      </c>
      <c r="I271" s="4" t="s">
        <v>1961</v>
      </c>
      <c r="J271" s="4">
        <v>2599.5948</v>
      </c>
    </row>
    <row r="272" ht="14.25" customHeight="1">
      <c r="A272" s="4" t="s">
        <v>2231</v>
      </c>
      <c r="B272" s="5">
        <v>45735.0</v>
      </c>
      <c r="C272" s="4" t="s">
        <v>376</v>
      </c>
      <c r="D272" s="4" t="s">
        <v>1850</v>
      </c>
      <c r="E272" s="4" t="s">
        <v>1929</v>
      </c>
      <c r="F272" s="4">
        <v>4.0</v>
      </c>
      <c r="G272" s="4">
        <v>461.83</v>
      </c>
      <c r="H272" s="4">
        <v>0.28</v>
      </c>
      <c r="I272" s="4" t="s">
        <v>1961</v>
      </c>
      <c r="J272" s="4">
        <v>1330.0704</v>
      </c>
    </row>
    <row r="273" ht="14.25" customHeight="1">
      <c r="A273" s="4" t="s">
        <v>2232</v>
      </c>
      <c r="B273" s="5">
        <v>45750.0</v>
      </c>
      <c r="C273" s="4" t="s">
        <v>477</v>
      </c>
      <c r="D273" s="4" t="s">
        <v>1793</v>
      </c>
      <c r="E273" s="4" t="s">
        <v>1917</v>
      </c>
      <c r="F273" s="4">
        <v>2.0</v>
      </c>
      <c r="G273" s="4">
        <v>105.15</v>
      </c>
      <c r="H273" s="4">
        <v>0.06</v>
      </c>
      <c r="I273" s="4" t="s">
        <v>1959</v>
      </c>
      <c r="J273" s="4">
        <v>197.682</v>
      </c>
    </row>
    <row r="274" ht="14.25" customHeight="1">
      <c r="A274" s="4" t="s">
        <v>2233</v>
      </c>
      <c r="B274" s="5">
        <v>45693.0</v>
      </c>
      <c r="C274" s="4" t="s">
        <v>151</v>
      </c>
      <c r="D274" s="4" t="s">
        <v>1645</v>
      </c>
      <c r="E274" s="4" t="s">
        <v>1901</v>
      </c>
      <c r="F274" s="4">
        <v>3.0</v>
      </c>
      <c r="G274" s="4">
        <v>610.24</v>
      </c>
      <c r="H274" s="4">
        <v>0.17</v>
      </c>
      <c r="I274" s="4" t="s">
        <v>1964</v>
      </c>
      <c r="J274" s="4">
        <v>1519.4976</v>
      </c>
    </row>
    <row r="275" ht="14.25" customHeight="1">
      <c r="A275" s="4" t="s">
        <v>2234</v>
      </c>
      <c r="B275" s="5">
        <v>45667.0</v>
      </c>
      <c r="C275" s="4" t="s">
        <v>1007</v>
      </c>
      <c r="D275" s="4" t="s">
        <v>1805</v>
      </c>
      <c r="E275" s="4" t="s">
        <v>1917</v>
      </c>
      <c r="F275" s="4">
        <v>1.0</v>
      </c>
      <c r="G275" s="4">
        <v>872.12</v>
      </c>
      <c r="H275" s="4">
        <v>0.07</v>
      </c>
      <c r="I275" s="4" t="s">
        <v>1961</v>
      </c>
      <c r="J275" s="4">
        <v>811.0716</v>
      </c>
    </row>
    <row r="276" ht="14.25" customHeight="1">
      <c r="A276" s="4" t="s">
        <v>2235</v>
      </c>
      <c r="B276" s="5">
        <v>45316.0</v>
      </c>
      <c r="C276" s="4" t="s">
        <v>1367</v>
      </c>
      <c r="D276" s="4" t="s">
        <v>1599</v>
      </c>
      <c r="E276" s="4" t="s">
        <v>1892</v>
      </c>
      <c r="F276" s="4">
        <v>1.0</v>
      </c>
      <c r="G276" s="4">
        <v>406.79</v>
      </c>
      <c r="H276" s="4">
        <v>0.03</v>
      </c>
      <c r="I276" s="4" t="s">
        <v>1964</v>
      </c>
      <c r="J276" s="4">
        <v>394.5863</v>
      </c>
    </row>
    <row r="277" ht="14.25" customHeight="1">
      <c r="A277" s="4" t="s">
        <v>2236</v>
      </c>
      <c r="B277" s="5">
        <v>45932.0</v>
      </c>
      <c r="C277" s="4" t="s">
        <v>1187</v>
      </c>
      <c r="D277" s="4" t="s">
        <v>1744</v>
      </c>
      <c r="E277" s="4" t="s">
        <v>1934</v>
      </c>
      <c r="F277" s="4">
        <v>1.0</v>
      </c>
      <c r="G277" s="4">
        <v>606.01</v>
      </c>
      <c r="H277" s="4">
        <v>0.04</v>
      </c>
      <c r="I277" s="4" t="s">
        <v>1961</v>
      </c>
      <c r="J277" s="4">
        <v>581.7696</v>
      </c>
    </row>
    <row r="278" ht="14.25" customHeight="1">
      <c r="A278" s="4" t="s">
        <v>2237</v>
      </c>
      <c r="B278" s="5">
        <v>45483.0</v>
      </c>
      <c r="C278" s="4" t="s">
        <v>1118</v>
      </c>
      <c r="D278" s="4" t="s">
        <v>1625</v>
      </c>
      <c r="E278" s="4" t="s">
        <v>1908</v>
      </c>
      <c r="F278" s="4">
        <v>4.0</v>
      </c>
      <c r="G278" s="4">
        <v>322.58</v>
      </c>
      <c r="H278" s="4">
        <v>0.06</v>
      </c>
      <c r="I278" s="4" t="s">
        <v>1959</v>
      </c>
      <c r="J278" s="4">
        <v>1212.9008</v>
      </c>
    </row>
    <row r="279" ht="14.25" customHeight="1">
      <c r="A279" s="4" t="s">
        <v>2238</v>
      </c>
      <c r="B279" s="5">
        <v>45661.0</v>
      </c>
      <c r="C279" s="4" t="s">
        <v>1510</v>
      </c>
      <c r="D279" s="4" t="s">
        <v>1814</v>
      </c>
      <c r="E279" s="4" t="s">
        <v>1945</v>
      </c>
      <c r="F279" s="4">
        <v>4.0</v>
      </c>
      <c r="G279" s="4">
        <v>463.17</v>
      </c>
      <c r="H279" s="4">
        <v>0.06</v>
      </c>
      <c r="I279" s="4" t="s">
        <v>1961</v>
      </c>
      <c r="J279" s="4">
        <v>1741.5192</v>
      </c>
    </row>
    <row r="280" ht="14.25" customHeight="1">
      <c r="A280" s="4" t="s">
        <v>2239</v>
      </c>
      <c r="B280" s="5">
        <v>45798.0</v>
      </c>
      <c r="C280" s="4" t="s">
        <v>1019</v>
      </c>
      <c r="D280" s="4" t="s">
        <v>1652</v>
      </c>
      <c r="E280" s="4" t="s">
        <v>1914</v>
      </c>
      <c r="F280" s="4">
        <v>4.0</v>
      </c>
      <c r="G280" s="4">
        <v>285.82</v>
      </c>
      <c r="H280" s="4">
        <v>0.18</v>
      </c>
      <c r="I280" s="4" t="s">
        <v>1961</v>
      </c>
      <c r="J280" s="4">
        <v>937.4896</v>
      </c>
    </row>
    <row r="281" ht="14.25" customHeight="1">
      <c r="A281" s="4" t="s">
        <v>2240</v>
      </c>
      <c r="B281" s="5">
        <v>45868.0</v>
      </c>
      <c r="C281" s="4" t="s">
        <v>1049</v>
      </c>
      <c r="D281" s="4" t="s">
        <v>1689</v>
      </c>
      <c r="E281" s="4" t="s">
        <v>1927</v>
      </c>
      <c r="F281" s="4">
        <v>3.0</v>
      </c>
      <c r="G281" s="4">
        <v>995.38</v>
      </c>
      <c r="H281" s="4">
        <v>0.1</v>
      </c>
      <c r="I281" s="4" t="s">
        <v>1961</v>
      </c>
      <c r="J281" s="4">
        <v>2687.526</v>
      </c>
    </row>
    <row r="282" ht="14.25" customHeight="1">
      <c r="A282" s="4" t="s">
        <v>2241</v>
      </c>
      <c r="B282" s="5">
        <v>45757.0</v>
      </c>
      <c r="C282" s="4" t="s">
        <v>430</v>
      </c>
      <c r="D282" s="4" t="s">
        <v>1768</v>
      </c>
      <c r="E282" s="4" t="s">
        <v>1917</v>
      </c>
      <c r="F282" s="4">
        <v>1.0</v>
      </c>
      <c r="G282" s="4">
        <v>329.31</v>
      </c>
      <c r="H282" s="4">
        <v>0.09</v>
      </c>
      <c r="I282" s="4" t="s">
        <v>1959</v>
      </c>
      <c r="J282" s="4">
        <v>299.6721</v>
      </c>
    </row>
    <row r="283" ht="14.25" customHeight="1">
      <c r="A283" s="4" t="s">
        <v>2242</v>
      </c>
      <c r="B283" s="5">
        <v>45475.0</v>
      </c>
      <c r="C283" s="4" t="s">
        <v>1525</v>
      </c>
      <c r="D283" s="4" t="s">
        <v>1721</v>
      </c>
      <c r="E283" s="4" t="s">
        <v>1939</v>
      </c>
      <c r="F283" s="4">
        <v>3.0</v>
      </c>
      <c r="G283" s="4">
        <v>64.2</v>
      </c>
      <c r="H283" s="4">
        <v>0.08</v>
      </c>
      <c r="I283" s="4" t="s">
        <v>1964</v>
      </c>
      <c r="J283" s="4">
        <v>177.192</v>
      </c>
    </row>
    <row r="284" ht="14.25" customHeight="1">
      <c r="A284" s="4" t="s">
        <v>2243</v>
      </c>
      <c r="B284" s="5">
        <v>45829.0</v>
      </c>
      <c r="C284" s="4" t="s">
        <v>859</v>
      </c>
      <c r="D284" s="4" t="s">
        <v>1603</v>
      </c>
      <c r="E284" s="4" t="s">
        <v>1932</v>
      </c>
      <c r="F284" s="4">
        <v>3.0</v>
      </c>
      <c r="G284" s="4">
        <v>697.13</v>
      </c>
      <c r="H284" s="4">
        <v>0.25</v>
      </c>
      <c r="I284" s="4" t="s">
        <v>1964</v>
      </c>
      <c r="J284" s="4">
        <v>1568.5425</v>
      </c>
    </row>
    <row r="285" ht="14.25" customHeight="1">
      <c r="A285" s="4" t="s">
        <v>2244</v>
      </c>
      <c r="B285" s="5">
        <v>45639.0</v>
      </c>
      <c r="C285" s="4" t="s">
        <v>113</v>
      </c>
      <c r="D285" s="4" t="s">
        <v>1594</v>
      </c>
      <c r="E285" s="4" t="s">
        <v>1908</v>
      </c>
      <c r="F285" s="4">
        <v>3.0</v>
      </c>
      <c r="G285" s="4">
        <v>134.3</v>
      </c>
      <c r="H285" s="4">
        <v>0.14</v>
      </c>
      <c r="I285" s="4" t="s">
        <v>1959</v>
      </c>
      <c r="J285" s="4">
        <v>346.494</v>
      </c>
    </row>
    <row r="286" ht="14.25" customHeight="1">
      <c r="A286" s="4" t="s">
        <v>2245</v>
      </c>
      <c r="B286" s="5">
        <v>45518.0</v>
      </c>
      <c r="C286" s="4" t="s">
        <v>853</v>
      </c>
      <c r="D286" s="4" t="s">
        <v>1835</v>
      </c>
      <c r="E286" s="4" t="s">
        <v>1932</v>
      </c>
      <c r="F286" s="4">
        <v>1.0</v>
      </c>
      <c r="G286" s="4">
        <v>520.93</v>
      </c>
      <c r="H286" s="4">
        <v>0.15</v>
      </c>
      <c r="I286" s="4" t="s">
        <v>1959</v>
      </c>
      <c r="J286" s="4">
        <v>442.7905</v>
      </c>
    </row>
    <row r="287" ht="14.25" customHeight="1">
      <c r="A287" s="4" t="s">
        <v>2246</v>
      </c>
      <c r="B287" s="5">
        <v>45721.0</v>
      </c>
      <c r="C287" s="4" t="s">
        <v>750</v>
      </c>
      <c r="D287" s="4" t="s">
        <v>1631</v>
      </c>
      <c r="E287" s="4" t="s">
        <v>1914</v>
      </c>
      <c r="F287" s="4">
        <v>2.0</v>
      </c>
      <c r="G287" s="4">
        <v>350.12</v>
      </c>
      <c r="H287" s="4">
        <v>0.21</v>
      </c>
      <c r="I287" s="4" t="s">
        <v>1964</v>
      </c>
      <c r="J287" s="4">
        <v>553.1896</v>
      </c>
    </row>
    <row r="288" ht="14.25" customHeight="1">
      <c r="A288" s="4" t="s">
        <v>2247</v>
      </c>
      <c r="B288" s="5">
        <v>45308.0</v>
      </c>
      <c r="C288" s="4" t="s">
        <v>1458</v>
      </c>
      <c r="D288" s="4" t="s">
        <v>1725</v>
      </c>
      <c r="E288" s="4" t="s">
        <v>1948</v>
      </c>
      <c r="F288" s="4">
        <v>3.0</v>
      </c>
      <c r="G288" s="4">
        <v>807.95</v>
      </c>
      <c r="H288" s="4">
        <v>0.1</v>
      </c>
      <c r="I288" s="4" t="s">
        <v>1961</v>
      </c>
      <c r="J288" s="4">
        <v>2181.465000000001</v>
      </c>
    </row>
    <row r="289" ht="14.25" customHeight="1">
      <c r="A289" s="4" t="s">
        <v>2248</v>
      </c>
      <c r="B289" s="5">
        <v>45889.0</v>
      </c>
      <c r="C289" s="4" t="s">
        <v>1076</v>
      </c>
      <c r="D289" s="4" t="s">
        <v>1693</v>
      </c>
      <c r="E289" s="4" t="s">
        <v>1911</v>
      </c>
      <c r="F289" s="4">
        <v>4.0</v>
      </c>
      <c r="G289" s="4">
        <v>766.03</v>
      </c>
      <c r="H289" s="4">
        <v>0.29</v>
      </c>
      <c r="I289" s="4" t="s">
        <v>1961</v>
      </c>
      <c r="J289" s="4">
        <v>2175.5252</v>
      </c>
    </row>
    <row r="290" ht="14.25" customHeight="1">
      <c r="A290" s="4" t="s">
        <v>2249</v>
      </c>
      <c r="B290" s="5">
        <v>45386.0</v>
      </c>
      <c r="C290" s="4" t="s">
        <v>621</v>
      </c>
      <c r="D290" s="4" t="s">
        <v>1753</v>
      </c>
      <c r="E290" s="4" t="s">
        <v>1917</v>
      </c>
      <c r="F290" s="4">
        <v>3.0</v>
      </c>
      <c r="G290" s="4">
        <v>545.1</v>
      </c>
      <c r="H290" s="4">
        <v>0.08</v>
      </c>
      <c r="I290" s="4" t="s">
        <v>1964</v>
      </c>
      <c r="J290" s="4">
        <v>1504.476</v>
      </c>
    </row>
    <row r="291" ht="14.25" customHeight="1">
      <c r="A291" s="4" t="s">
        <v>2250</v>
      </c>
      <c r="B291" s="5">
        <v>45438.0</v>
      </c>
      <c r="C291" s="4" t="s">
        <v>862</v>
      </c>
      <c r="D291" s="4" t="s">
        <v>1777</v>
      </c>
      <c r="E291" s="4" t="s">
        <v>1914</v>
      </c>
      <c r="F291" s="4">
        <v>1.0</v>
      </c>
      <c r="G291" s="4">
        <v>203.61</v>
      </c>
      <c r="H291" s="4">
        <v>0.24</v>
      </c>
      <c r="I291" s="4" t="s">
        <v>1964</v>
      </c>
      <c r="J291" s="4">
        <v>154.7436</v>
      </c>
    </row>
    <row r="292" ht="14.25" customHeight="1">
      <c r="A292" s="4" t="s">
        <v>2251</v>
      </c>
      <c r="B292" s="5">
        <v>45856.0</v>
      </c>
      <c r="C292" s="4" t="s">
        <v>1319</v>
      </c>
      <c r="D292" s="4" t="s">
        <v>1874</v>
      </c>
      <c r="E292" s="4" t="s">
        <v>1936</v>
      </c>
      <c r="F292" s="4">
        <v>4.0</v>
      </c>
      <c r="G292" s="4">
        <v>493.8</v>
      </c>
      <c r="H292" s="4">
        <v>0.24</v>
      </c>
      <c r="I292" s="4" t="s">
        <v>1964</v>
      </c>
      <c r="J292" s="4">
        <v>1501.152</v>
      </c>
    </row>
    <row r="293" ht="14.25" customHeight="1">
      <c r="A293" s="4" t="s">
        <v>2252</v>
      </c>
      <c r="B293" s="5">
        <v>45485.0</v>
      </c>
      <c r="C293" s="4" t="s">
        <v>94</v>
      </c>
      <c r="D293" s="4" t="s">
        <v>1703</v>
      </c>
      <c r="E293" s="4" t="s">
        <v>1942</v>
      </c>
      <c r="F293" s="4">
        <v>1.0</v>
      </c>
      <c r="G293" s="4">
        <v>640.55</v>
      </c>
      <c r="H293" s="4">
        <v>0.25</v>
      </c>
      <c r="I293" s="4" t="s">
        <v>1959</v>
      </c>
      <c r="J293" s="4">
        <v>480.4125</v>
      </c>
    </row>
    <row r="294" ht="14.25" customHeight="1">
      <c r="A294" s="4" t="s">
        <v>2253</v>
      </c>
      <c r="B294" s="5">
        <v>45545.0</v>
      </c>
      <c r="C294" s="4" t="s">
        <v>430</v>
      </c>
      <c r="D294" s="4" t="s">
        <v>1805</v>
      </c>
      <c r="E294" s="4" t="s">
        <v>1904</v>
      </c>
      <c r="F294" s="4">
        <v>1.0</v>
      </c>
      <c r="G294" s="4">
        <v>702.53</v>
      </c>
      <c r="H294" s="4">
        <v>0.3</v>
      </c>
      <c r="I294" s="4" t="s">
        <v>1959</v>
      </c>
      <c r="J294" s="4">
        <v>491.771</v>
      </c>
    </row>
    <row r="295" ht="14.25" customHeight="1">
      <c r="A295" s="4" t="s">
        <v>2254</v>
      </c>
      <c r="B295" s="5">
        <v>45826.0</v>
      </c>
      <c r="C295" s="4" t="s">
        <v>747</v>
      </c>
      <c r="D295" s="4" t="s">
        <v>1696</v>
      </c>
      <c r="E295" s="4" t="s">
        <v>1917</v>
      </c>
      <c r="F295" s="4">
        <v>4.0</v>
      </c>
      <c r="G295" s="4">
        <v>139.94</v>
      </c>
      <c r="H295" s="4">
        <v>0.24</v>
      </c>
      <c r="I295" s="4" t="s">
        <v>1959</v>
      </c>
      <c r="J295" s="4">
        <v>425.4176</v>
      </c>
    </row>
    <row r="296" ht="14.25" customHeight="1">
      <c r="A296" s="4" t="s">
        <v>2255</v>
      </c>
      <c r="B296" s="5">
        <v>45654.0</v>
      </c>
      <c r="C296" s="4" t="s">
        <v>904</v>
      </c>
      <c r="D296" s="4" t="s">
        <v>1631</v>
      </c>
      <c r="E296" s="4" t="s">
        <v>1917</v>
      </c>
      <c r="F296" s="4">
        <v>2.0</v>
      </c>
      <c r="G296" s="4">
        <v>230.85</v>
      </c>
      <c r="H296" s="4">
        <v>0.18</v>
      </c>
      <c r="I296" s="4" t="s">
        <v>1959</v>
      </c>
      <c r="J296" s="4">
        <v>378.594</v>
      </c>
    </row>
    <row r="297" ht="14.25" customHeight="1">
      <c r="A297" s="4" t="s">
        <v>2256</v>
      </c>
      <c r="B297" s="5">
        <v>45556.0</v>
      </c>
      <c r="C297" s="4" t="s">
        <v>707</v>
      </c>
      <c r="D297" s="4" t="s">
        <v>1838</v>
      </c>
      <c r="E297" s="4" t="s">
        <v>1942</v>
      </c>
      <c r="F297" s="4">
        <v>4.0</v>
      </c>
      <c r="G297" s="4">
        <v>626.35</v>
      </c>
      <c r="H297" s="4">
        <v>0.25</v>
      </c>
      <c r="I297" s="4" t="s">
        <v>1964</v>
      </c>
      <c r="J297" s="4">
        <v>1879.05</v>
      </c>
    </row>
    <row r="298" ht="14.25" customHeight="1">
      <c r="A298" s="4" t="s">
        <v>2257</v>
      </c>
      <c r="B298" s="5">
        <v>45434.0</v>
      </c>
      <c r="C298" s="4" t="s">
        <v>314</v>
      </c>
      <c r="D298" s="4" t="s">
        <v>1703</v>
      </c>
      <c r="E298" s="4" t="s">
        <v>1934</v>
      </c>
      <c r="F298" s="4">
        <v>4.0</v>
      </c>
      <c r="G298" s="4">
        <v>108.55</v>
      </c>
      <c r="H298" s="4">
        <v>0.18</v>
      </c>
      <c r="I298" s="4" t="s">
        <v>1961</v>
      </c>
      <c r="J298" s="4">
        <v>356.044</v>
      </c>
    </row>
    <row r="299" ht="14.25" customHeight="1">
      <c r="A299" s="4" t="s">
        <v>2258</v>
      </c>
      <c r="B299" s="5">
        <v>45871.0</v>
      </c>
      <c r="C299" s="4" t="s">
        <v>648</v>
      </c>
      <c r="D299" s="4" t="s">
        <v>1625</v>
      </c>
      <c r="E299" s="4" t="s">
        <v>1892</v>
      </c>
      <c r="F299" s="4">
        <v>4.0</v>
      </c>
      <c r="G299" s="4">
        <v>353.67</v>
      </c>
      <c r="H299" s="4">
        <v>0.03</v>
      </c>
      <c r="I299" s="4" t="s">
        <v>1964</v>
      </c>
      <c r="J299" s="4">
        <v>1372.2396</v>
      </c>
    </row>
    <row r="300" ht="14.25" customHeight="1">
      <c r="A300" s="4" t="s">
        <v>2259</v>
      </c>
      <c r="B300" s="5">
        <v>45583.0</v>
      </c>
      <c r="C300" s="4" t="s">
        <v>257</v>
      </c>
      <c r="D300" s="4" t="s">
        <v>1853</v>
      </c>
      <c r="E300" s="4" t="s">
        <v>1892</v>
      </c>
      <c r="F300" s="4">
        <v>4.0</v>
      </c>
      <c r="G300" s="4">
        <v>61.98</v>
      </c>
      <c r="H300" s="4">
        <v>0.16</v>
      </c>
      <c r="I300" s="4" t="s">
        <v>1959</v>
      </c>
      <c r="J300" s="4">
        <v>208.2528</v>
      </c>
    </row>
    <row r="301" ht="14.25" customHeight="1">
      <c r="A301" s="4" t="s">
        <v>2260</v>
      </c>
      <c r="B301" s="5">
        <v>45348.0</v>
      </c>
      <c r="C301" s="4" t="s">
        <v>722</v>
      </c>
      <c r="D301" s="4" t="s">
        <v>1642</v>
      </c>
      <c r="E301" s="4" t="s">
        <v>1948</v>
      </c>
      <c r="F301" s="4">
        <v>2.0</v>
      </c>
      <c r="G301" s="4">
        <v>873.1</v>
      </c>
      <c r="H301" s="4">
        <v>0.12</v>
      </c>
      <c r="I301" s="4" t="s">
        <v>1961</v>
      </c>
      <c r="J301" s="4">
        <v>1536.656</v>
      </c>
    </row>
    <row r="302" ht="14.25" customHeight="1">
      <c r="A302" s="4" t="s">
        <v>2261</v>
      </c>
      <c r="B302" s="5">
        <v>45268.0</v>
      </c>
      <c r="C302" s="4" t="s">
        <v>668</v>
      </c>
      <c r="D302" s="4" t="s">
        <v>1606</v>
      </c>
      <c r="E302" s="4" t="s">
        <v>1936</v>
      </c>
      <c r="F302" s="4">
        <v>4.0</v>
      </c>
      <c r="G302" s="4">
        <v>889.47</v>
      </c>
      <c r="H302" s="4">
        <v>0.24</v>
      </c>
      <c r="I302" s="4" t="s">
        <v>1959</v>
      </c>
      <c r="J302" s="4">
        <v>2703.9888</v>
      </c>
    </row>
    <row r="303" ht="14.25" customHeight="1">
      <c r="A303" s="4" t="s">
        <v>2262</v>
      </c>
      <c r="B303" s="5">
        <v>45596.0</v>
      </c>
      <c r="C303" s="4" t="s">
        <v>135</v>
      </c>
      <c r="D303" s="4" t="s">
        <v>1805</v>
      </c>
      <c r="E303" s="4" t="s">
        <v>1927</v>
      </c>
      <c r="F303" s="4">
        <v>3.0</v>
      </c>
      <c r="G303" s="4">
        <v>803.76</v>
      </c>
      <c r="H303" s="4">
        <v>0.19</v>
      </c>
      <c r="I303" s="4" t="s">
        <v>1964</v>
      </c>
      <c r="J303" s="4">
        <v>1953.1368</v>
      </c>
    </row>
    <row r="304" ht="14.25" customHeight="1">
      <c r="A304" s="4" t="s">
        <v>2263</v>
      </c>
      <c r="B304" s="5">
        <v>45624.0</v>
      </c>
      <c r="C304" s="4" t="s">
        <v>1464</v>
      </c>
      <c r="D304" s="4" t="s">
        <v>1808</v>
      </c>
      <c r="E304" s="4" t="s">
        <v>1908</v>
      </c>
      <c r="F304" s="4">
        <v>2.0</v>
      </c>
      <c r="G304" s="4">
        <v>865.14</v>
      </c>
      <c r="H304" s="4">
        <v>0.2</v>
      </c>
      <c r="I304" s="4" t="s">
        <v>1961</v>
      </c>
      <c r="J304" s="4">
        <v>1384.224</v>
      </c>
    </row>
    <row r="305" ht="14.25" customHeight="1">
      <c r="A305" s="4" t="s">
        <v>2264</v>
      </c>
      <c r="B305" s="5">
        <v>45813.0</v>
      </c>
      <c r="C305" s="4" t="s">
        <v>363</v>
      </c>
      <c r="D305" s="4" t="s">
        <v>1670</v>
      </c>
      <c r="E305" s="4" t="s">
        <v>1921</v>
      </c>
      <c r="F305" s="4">
        <v>2.0</v>
      </c>
      <c r="G305" s="4">
        <v>916.49</v>
      </c>
      <c r="H305" s="4">
        <v>0.3</v>
      </c>
      <c r="I305" s="4" t="s">
        <v>1964</v>
      </c>
      <c r="J305" s="4">
        <v>1283.086</v>
      </c>
    </row>
    <row r="306" ht="14.25" customHeight="1">
      <c r="A306" s="4" t="s">
        <v>2265</v>
      </c>
      <c r="B306" s="5">
        <v>45615.0</v>
      </c>
      <c r="C306" s="4" t="s">
        <v>181</v>
      </c>
      <c r="D306" s="4" t="s">
        <v>1735</v>
      </c>
      <c r="E306" s="4" t="s">
        <v>1929</v>
      </c>
      <c r="F306" s="4">
        <v>3.0</v>
      </c>
      <c r="G306" s="4">
        <v>781.39</v>
      </c>
      <c r="H306" s="4">
        <v>0.12</v>
      </c>
      <c r="I306" s="4" t="s">
        <v>1959</v>
      </c>
      <c r="J306" s="4">
        <v>2062.8696</v>
      </c>
    </row>
    <row r="307" ht="14.25" customHeight="1">
      <c r="A307" s="4" t="s">
        <v>2266</v>
      </c>
      <c r="B307" s="5">
        <v>45431.0</v>
      </c>
      <c r="C307" s="4" t="s">
        <v>707</v>
      </c>
      <c r="D307" s="4" t="s">
        <v>1693</v>
      </c>
      <c r="E307" s="4" t="s">
        <v>1929</v>
      </c>
      <c r="F307" s="4">
        <v>4.0</v>
      </c>
      <c r="G307" s="4">
        <v>619.74</v>
      </c>
      <c r="H307" s="4">
        <v>0.13</v>
      </c>
      <c r="I307" s="4" t="s">
        <v>1964</v>
      </c>
      <c r="J307" s="4">
        <v>2156.6952</v>
      </c>
    </row>
    <row r="308" ht="14.25" customHeight="1">
      <c r="A308" s="4" t="s">
        <v>2267</v>
      </c>
      <c r="B308" s="5">
        <v>45679.0</v>
      </c>
      <c r="C308" s="4" t="s">
        <v>1502</v>
      </c>
      <c r="D308" s="4" t="s">
        <v>1768</v>
      </c>
      <c r="E308" s="4" t="s">
        <v>1934</v>
      </c>
      <c r="F308" s="4">
        <v>2.0</v>
      </c>
      <c r="G308" s="4">
        <v>837.76</v>
      </c>
      <c r="H308" s="4">
        <v>0.03</v>
      </c>
      <c r="I308" s="4" t="s">
        <v>1964</v>
      </c>
      <c r="J308" s="4">
        <v>1625.2544</v>
      </c>
    </row>
    <row r="309" ht="14.25" customHeight="1">
      <c r="A309" s="4" t="s">
        <v>2268</v>
      </c>
      <c r="B309" s="5">
        <v>45842.0</v>
      </c>
      <c r="C309" s="4" t="s">
        <v>1419</v>
      </c>
      <c r="D309" s="4" t="s">
        <v>1853</v>
      </c>
      <c r="E309" s="4" t="s">
        <v>1892</v>
      </c>
      <c r="F309" s="4">
        <v>3.0</v>
      </c>
      <c r="G309" s="4">
        <v>135.94</v>
      </c>
      <c r="H309" s="4">
        <v>0.2</v>
      </c>
      <c r="I309" s="4" t="s">
        <v>1959</v>
      </c>
      <c r="J309" s="4">
        <v>326.256</v>
      </c>
    </row>
    <row r="310" ht="14.25" customHeight="1">
      <c r="A310" s="4" t="s">
        <v>2269</v>
      </c>
      <c r="B310" s="5">
        <v>45796.0</v>
      </c>
      <c r="C310" s="4" t="s">
        <v>1496</v>
      </c>
      <c r="D310" s="4" t="s">
        <v>1805</v>
      </c>
      <c r="E310" s="4" t="s">
        <v>1892</v>
      </c>
      <c r="F310" s="4">
        <v>4.0</v>
      </c>
      <c r="G310" s="4">
        <v>396.53</v>
      </c>
      <c r="H310" s="4">
        <v>0.07</v>
      </c>
      <c r="I310" s="4" t="s">
        <v>1961</v>
      </c>
      <c r="J310" s="4">
        <v>1475.0916</v>
      </c>
    </row>
    <row r="311" ht="14.25" customHeight="1">
      <c r="A311" s="4" t="s">
        <v>2270</v>
      </c>
      <c r="B311" s="5">
        <v>45264.0</v>
      </c>
      <c r="C311" s="4" t="s">
        <v>734</v>
      </c>
      <c r="D311" s="4" t="s">
        <v>1664</v>
      </c>
      <c r="E311" s="4" t="s">
        <v>1934</v>
      </c>
      <c r="F311" s="4">
        <v>2.0</v>
      </c>
      <c r="G311" s="4">
        <v>722.45</v>
      </c>
      <c r="H311" s="4">
        <v>0.22</v>
      </c>
      <c r="I311" s="4" t="s">
        <v>1961</v>
      </c>
      <c r="J311" s="4">
        <v>1127.022</v>
      </c>
    </row>
    <row r="312" ht="14.25" customHeight="1">
      <c r="A312" s="4" t="s">
        <v>2271</v>
      </c>
      <c r="B312" s="5">
        <v>45504.0</v>
      </c>
      <c r="C312" s="4" t="s">
        <v>197</v>
      </c>
      <c r="D312" s="4" t="s">
        <v>1774</v>
      </c>
      <c r="E312" s="4" t="s">
        <v>1896</v>
      </c>
      <c r="F312" s="4">
        <v>2.0</v>
      </c>
      <c r="G312" s="4">
        <v>138.41</v>
      </c>
      <c r="H312" s="4">
        <v>0.02</v>
      </c>
      <c r="I312" s="4" t="s">
        <v>1959</v>
      </c>
      <c r="J312" s="4">
        <v>271.2836</v>
      </c>
    </row>
    <row r="313" ht="14.25" customHeight="1">
      <c r="A313" s="4" t="s">
        <v>2272</v>
      </c>
      <c r="B313" s="5">
        <v>45679.0</v>
      </c>
      <c r="C313" s="4" t="s">
        <v>452</v>
      </c>
      <c r="D313" s="4" t="s">
        <v>1823</v>
      </c>
      <c r="E313" s="4" t="s">
        <v>1896</v>
      </c>
      <c r="F313" s="4">
        <v>4.0</v>
      </c>
      <c r="G313" s="4">
        <v>741.51</v>
      </c>
      <c r="H313" s="4">
        <v>0.09</v>
      </c>
      <c r="I313" s="4" t="s">
        <v>1964</v>
      </c>
      <c r="J313" s="4">
        <v>2699.0964</v>
      </c>
    </row>
    <row r="314" ht="14.25" customHeight="1">
      <c r="A314" s="4" t="s">
        <v>2273</v>
      </c>
      <c r="B314" s="5">
        <v>45611.0</v>
      </c>
      <c r="C314" s="4" t="s">
        <v>117</v>
      </c>
      <c r="D314" s="4" t="s">
        <v>1823</v>
      </c>
      <c r="E314" s="4" t="s">
        <v>1942</v>
      </c>
      <c r="F314" s="4">
        <v>2.0</v>
      </c>
      <c r="G314" s="4">
        <v>588.9</v>
      </c>
      <c r="H314" s="4">
        <v>0.19</v>
      </c>
      <c r="I314" s="4" t="s">
        <v>1961</v>
      </c>
      <c r="J314" s="4">
        <v>954.018</v>
      </c>
    </row>
    <row r="315" ht="14.25" customHeight="1">
      <c r="A315" s="4" t="s">
        <v>2274</v>
      </c>
      <c r="B315" s="5">
        <v>45389.0</v>
      </c>
      <c r="C315" s="4" t="s">
        <v>983</v>
      </c>
      <c r="D315" s="4" t="s">
        <v>1732</v>
      </c>
      <c r="E315" s="4" t="s">
        <v>1896</v>
      </c>
      <c r="F315" s="4">
        <v>1.0</v>
      </c>
      <c r="G315" s="4">
        <v>88.92</v>
      </c>
      <c r="H315" s="4">
        <v>0.19</v>
      </c>
      <c r="I315" s="4" t="s">
        <v>1961</v>
      </c>
      <c r="J315" s="4">
        <v>72.02520000000001</v>
      </c>
    </row>
    <row r="316" ht="14.25" customHeight="1">
      <c r="A316" s="4" t="s">
        <v>2275</v>
      </c>
      <c r="B316" s="5">
        <v>45339.0</v>
      </c>
      <c r="C316" s="4" t="s">
        <v>427</v>
      </c>
      <c r="D316" s="4" t="s">
        <v>1765</v>
      </c>
      <c r="E316" s="4" t="s">
        <v>1939</v>
      </c>
      <c r="F316" s="4">
        <v>1.0</v>
      </c>
      <c r="G316" s="4">
        <v>299.13</v>
      </c>
      <c r="H316" s="4">
        <v>0.1</v>
      </c>
      <c r="I316" s="4" t="s">
        <v>1964</v>
      </c>
      <c r="J316" s="4">
        <v>269.217</v>
      </c>
    </row>
    <row r="317" ht="14.25" customHeight="1">
      <c r="A317" s="4" t="s">
        <v>2276</v>
      </c>
      <c r="B317" s="5">
        <v>45433.0</v>
      </c>
      <c r="C317" s="4" t="s">
        <v>421</v>
      </c>
      <c r="D317" s="4" t="s">
        <v>1814</v>
      </c>
      <c r="E317" s="4" t="s">
        <v>1901</v>
      </c>
      <c r="F317" s="4">
        <v>2.0</v>
      </c>
      <c r="G317" s="4">
        <v>548.3</v>
      </c>
      <c r="H317" s="4">
        <v>0.23</v>
      </c>
      <c r="I317" s="4" t="s">
        <v>1959</v>
      </c>
      <c r="J317" s="4">
        <v>844.382</v>
      </c>
    </row>
    <row r="318" ht="14.25" customHeight="1">
      <c r="A318" s="4" t="s">
        <v>2277</v>
      </c>
      <c r="B318" s="5">
        <v>45435.0</v>
      </c>
      <c r="C318" s="4" t="s">
        <v>859</v>
      </c>
      <c r="D318" s="4" t="s">
        <v>1744</v>
      </c>
      <c r="E318" s="4" t="s">
        <v>1924</v>
      </c>
      <c r="F318" s="4">
        <v>3.0</v>
      </c>
      <c r="G318" s="4">
        <v>977.55</v>
      </c>
      <c r="H318" s="4">
        <v>0.02</v>
      </c>
      <c r="I318" s="4" t="s">
        <v>1961</v>
      </c>
      <c r="J318" s="4">
        <v>2873.996999999999</v>
      </c>
    </row>
    <row r="319" ht="14.25" customHeight="1">
      <c r="A319" s="4" t="s">
        <v>2278</v>
      </c>
      <c r="B319" s="5">
        <v>45823.0</v>
      </c>
      <c r="C319" s="4" t="s">
        <v>1109</v>
      </c>
      <c r="D319" s="4" t="s">
        <v>1712</v>
      </c>
      <c r="E319" s="4" t="s">
        <v>1945</v>
      </c>
      <c r="F319" s="4">
        <v>1.0</v>
      </c>
      <c r="G319" s="4">
        <v>459.42</v>
      </c>
      <c r="H319" s="4">
        <v>0.28</v>
      </c>
      <c r="I319" s="4" t="s">
        <v>1964</v>
      </c>
      <c r="J319" s="4">
        <v>330.7824</v>
      </c>
    </row>
    <row r="320" ht="14.25" customHeight="1">
      <c r="A320" s="4" t="s">
        <v>2279</v>
      </c>
      <c r="B320" s="5">
        <v>45663.0</v>
      </c>
      <c r="C320" s="4" t="s">
        <v>334</v>
      </c>
      <c r="D320" s="4" t="s">
        <v>1565</v>
      </c>
      <c r="E320" s="4" t="s">
        <v>1904</v>
      </c>
      <c r="F320" s="4">
        <v>2.0</v>
      </c>
      <c r="G320" s="4">
        <v>123.19</v>
      </c>
      <c r="H320" s="4">
        <v>0.19</v>
      </c>
      <c r="I320" s="4" t="s">
        <v>1959</v>
      </c>
      <c r="J320" s="4">
        <v>199.5678</v>
      </c>
    </row>
    <row r="321" ht="14.25" customHeight="1">
      <c r="A321" s="4" t="s">
        <v>2280</v>
      </c>
      <c r="B321" s="5">
        <v>45879.0</v>
      </c>
      <c r="C321" s="4" t="s">
        <v>1145</v>
      </c>
      <c r="D321" s="4" t="s">
        <v>1747</v>
      </c>
      <c r="E321" s="4" t="s">
        <v>1948</v>
      </c>
      <c r="F321" s="4">
        <v>1.0</v>
      </c>
      <c r="G321" s="4">
        <v>222.95</v>
      </c>
      <c r="H321" s="4">
        <v>0.02</v>
      </c>
      <c r="I321" s="4" t="s">
        <v>1961</v>
      </c>
      <c r="J321" s="4">
        <v>218.491</v>
      </c>
    </row>
    <row r="322" ht="14.25" customHeight="1">
      <c r="A322" s="4" t="s">
        <v>2281</v>
      </c>
      <c r="B322" s="5">
        <v>45840.0</v>
      </c>
      <c r="C322" s="4" t="s">
        <v>1067</v>
      </c>
      <c r="D322" s="4" t="s">
        <v>1674</v>
      </c>
      <c r="E322" s="4" t="s">
        <v>1904</v>
      </c>
      <c r="F322" s="4">
        <v>3.0</v>
      </c>
      <c r="G322" s="4">
        <v>601.93</v>
      </c>
      <c r="H322" s="4">
        <v>0.14</v>
      </c>
      <c r="I322" s="4" t="s">
        <v>1959</v>
      </c>
      <c r="J322" s="4">
        <v>1552.9794</v>
      </c>
    </row>
    <row r="323" ht="14.25" customHeight="1">
      <c r="A323" s="4" t="s">
        <v>2282</v>
      </c>
      <c r="B323" s="5">
        <v>45380.0</v>
      </c>
      <c r="C323" s="4" t="s">
        <v>962</v>
      </c>
      <c r="D323" s="4" t="s">
        <v>1790</v>
      </c>
      <c r="E323" s="4" t="s">
        <v>1896</v>
      </c>
      <c r="F323" s="4">
        <v>1.0</v>
      </c>
      <c r="G323" s="4">
        <v>564.1</v>
      </c>
      <c r="H323" s="4">
        <v>0.03</v>
      </c>
      <c r="I323" s="4" t="s">
        <v>1959</v>
      </c>
      <c r="J323" s="4">
        <v>547.177</v>
      </c>
    </row>
    <row r="324" ht="14.25" customHeight="1">
      <c r="A324" s="4" t="s">
        <v>2283</v>
      </c>
      <c r="B324" s="5">
        <v>45672.0</v>
      </c>
      <c r="C324" s="4" t="s">
        <v>357</v>
      </c>
      <c r="D324" s="4" t="s">
        <v>1823</v>
      </c>
      <c r="E324" s="4" t="s">
        <v>1908</v>
      </c>
      <c r="F324" s="4">
        <v>1.0</v>
      </c>
      <c r="G324" s="4">
        <v>516.62</v>
      </c>
      <c r="H324" s="4">
        <v>0.18</v>
      </c>
      <c r="I324" s="4" t="s">
        <v>1959</v>
      </c>
      <c r="J324" s="4">
        <v>423.6284000000001</v>
      </c>
    </row>
    <row r="325" ht="14.25" customHeight="1">
      <c r="A325" s="4" t="s">
        <v>2284</v>
      </c>
      <c r="B325" s="5">
        <v>45497.0</v>
      </c>
      <c r="C325" s="4" t="s">
        <v>1381</v>
      </c>
      <c r="D325" s="4" t="s">
        <v>1771</v>
      </c>
      <c r="E325" s="4" t="s">
        <v>1929</v>
      </c>
      <c r="F325" s="4">
        <v>1.0</v>
      </c>
      <c r="G325" s="4">
        <v>934.75</v>
      </c>
      <c r="H325" s="4">
        <v>0.11</v>
      </c>
      <c r="I325" s="4" t="s">
        <v>1961</v>
      </c>
      <c r="J325" s="4">
        <v>831.9275</v>
      </c>
    </row>
    <row r="326" ht="14.25" customHeight="1">
      <c r="A326" s="4" t="s">
        <v>2285</v>
      </c>
      <c r="B326" s="5">
        <v>45407.0</v>
      </c>
      <c r="C326" s="4" t="s">
        <v>775</v>
      </c>
      <c r="D326" s="4" t="s">
        <v>1877</v>
      </c>
      <c r="E326" s="4" t="s">
        <v>1914</v>
      </c>
      <c r="F326" s="4">
        <v>4.0</v>
      </c>
      <c r="G326" s="4">
        <v>548.44</v>
      </c>
      <c r="H326" s="4">
        <v>0.05</v>
      </c>
      <c r="I326" s="4" t="s">
        <v>1961</v>
      </c>
      <c r="J326" s="4">
        <v>2084.072</v>
      </c>
    </row>
    <row r="327" ht="14.25" customHeight="1">
      <c r="A327" s="4" t="s">
        <v>2286</v>
      </c>
      <c r="B327" s="5">
        <v>45764.0</v>
      </c>
      <c r="C327" s="4" t="s">
        <v>80</v>
      </c>
      <c r="D327" s="4" t="s">
        <v>1689</v>
      </c>
      <c r="E327" s="4" t="s">
        <v>1901</v>
      </c>
      <c r="F327" s="4">
        <v>3.0</v>
      </c>
      <c r="G327" s="4">
        <v>361.11</v>
      </c>
      <c r="H327" s="4">
        <v>0.06</v>
      </c>
      <c r="I327" s="4" t="s">
        <v>1959</v>
      </c>
      <c r="J327" s="4">
        <v>1018.3302</v>
      </c>
    </row>
    <row r="328" ht="14.25" customHeight="1">
      <c r="A328" s="4" t="s">
        <v>2287</v>
      </c>
      <c r="B328" s="5">
        <v>45924.0</v>
      </c>
      <c r="C328" s="4" t="s">
        <v>636</v>
      </c>
      <c r="D328" s="4" t="s">
        <v>1610</v>
      </c>
      <c r="E328" s="4" t="s">
        <v>1892</v>
      </c>
      <c r="F328" s="4">
        <v>2.0</v>
      </c>
      <c r="G328" s="4">
        <v>610.37</v>
      </c>
      <c r="H328" s="4">
        <v>0.1</v>
      </c>
      <c r="I328" s="4" t="s">
        <v>1961</v>
      </c>
      <c r="J328" s="4">
        <v>1098.666</v>
      </c>
    </row>
    <row r="329" ht="14.25" customHeight="1">
      <c r="A329" s="4" t="s">
        <v>2288</v>
      </c>
      <c r="B329" s="5">
        <v>45240.0</v>
      </c>
      <c r="C329" s="4" t="s">
        <v>1073</v>
      </c>
      <c r="D329" s="4" t="s">
        <v>1735</v>
      </c>
      <c r="E329" s="4" t="s">
        <v>1939</v>
      </c>
      <c r="F329" s="4">
        <v>1.0</v>
      </c>
      <c r="G329" s="4">
        <v>272.2</v>
      </c>
      <c r="H329" s="4">
        <v>0.3</v>
      </c>
      <c r="I329" s="4" t="s">
        <v>1959</v>
      </c>
      <c r="J329" s="4">
        <v>190.54</v>
      </c>
    </row>
    <row r="330" ht="14.25" customHeight="1">
      <c r="A330" s="4" t="s">
        <v>2289</v>
      </c>
      <c r="B330" s="5">
        <v>45349.0</v>
      </c>
      <c r="C330" s="4" t="s">
        <v>1381</v>
      </c>
      <c r="D330" s="4" t="s">
        <v>1814</v>
      </c>
      <c r="E330" s="4" t="s">
        <v>1911</v>
      </c>
      <c r="F330" s="4">
        <v>3.0</v>
      </c>
      <c r="G330" s="4">
        <v>573.1</v>
      </c>
      <c r="H330" s="4">
        <v>0.16</v>
      </c>
      <c r="I330" s="4" t="s">
        <v>1964</v>
      </c>
      <c r="J330" s="4">
        <v>1444.212</v>
      </c>
    </row>
    <row r="331" ht="14.25" customHeight="1">
      <c r="A331" s="4" t="s">
        <v>2290</v>
      </c>
      <c r="B331" s="5">
        <v>45756.0</v>
      </c>
      <c r="C331" s="4" t="s">
        <v>1037</v>
      </c>
      <c r="D331" s="4" t="s">
        <v>1580</v>
      </c>
      <c r="E331" s="4" t="s">
        <v>1887</v>
      </c>
      <c r="F331" s="4">
        <v>4.0</v>
      </c>
      <c r="G331" s="4">
        <v>24.72</v>
      </c>
      <c r="H331" s="4">
        <v>0.28</v>
      </c>
      <c r="I331" s="4" t="s">
        <v>1959</v>
      </c>
      <c r="J331" s="4">
        <v>71.19359999999999</v>
      </c>
    </row>
    <row r="332" ht="14.25" customHeight="1">
      <c r="A332" s="4" t="s">
        <v>2291</v>
      </c>
      <c r="B332" s="5">
        <v>45478.0</v>
      </c>
      <c r="C332" s="4" t="s">
        <v>826</v>
      </c>
      <c r="D332" s="4" t="s">
        <v>1594</v>
      </c>
      <c r="E332" s="4" t="s">
        <v>1921</v>
      </c>
      <c r="F332" s="4">
        <v>3.0</v>
      </c>
      <c r="G332" s="4">
        <v>268.89</v>
      </c>
      <c r="H332" s="4">
        <v>0.07</v>
      </c>
      <c r="I332" s="4" t="s">
        <v>1964</v>
      </c>
      <c r="J332" s="4">
        <v>750.2031</v>
      </c>
    </row>
    <row r="333" ht="14.25" customHeight="1">
      <c r="A333" s="4" t="s">
        <v>2292</v>
      </c>
      <c r="B333" s="5">
        <v>45890.0</v>
      </c>
      <c r="C333" s="4" t="s">
        <v>844</v>
      </c>
      <c r="D333" s="4" t="s">
        <v>1786</v>
      </c>
      <c r="E333" s="4" t="s">
        <v>1921</v>
      </c>
      <c r="F333" s="4">
        <v>1.0</v>
      </c>
      <c r="G333" s="4">
        <v>78.5</v>
      </c>
      <c r="H333" s="4">
        <v>0.17</v>
      </c>
      <c r="I333" s="4" t="s">
        <v>1964</v>
      </c>
      <c r="J333" s="4">
        <v>65.155</v>
      </c>
    </row>
    <row r="334" ht="14.25" customHeight="1">
      <c r="A334" s="4" t="s">
        <v>2293</v>
      </c>
      <c r="B334" s="5">
        <v>45815.0</v>
      </c>
      <c r="C334" s="4" t="s">
        <v>474</v>
      </c>
      <c r="D334" s="4" t="s">
        <v>1686</v>
      </c>
      <c r="E334" s="4" t="s">
        <v>1904</v>
      </c>
      <c r="F334" s="4">
        <v>3.0</v>
      </c>
      <c r="G334" s="4">
        <v>399.42</v>
      </c>
      <c r="H334" s="4">
        <v>0.02</v>
      </c>
      <c r="I334" s="4" t="s">
        <v>1959</v>
      </c>
      <c r="J334" s="4">
        <v>1174.2948</v>
      </c>
    </row>
    <row r="335" ht="14.25" customHeight="1">
      <c r="A335" s="4" t="s">
        <v>2294</v>
      </c>
      <c r="B335" s="5">
        <v>45891.0</v>
      </c>
      <c r="C335" s="4" t="s">
        <v>323</v>
      </c>
      <c r="D335" s="4" t="s">
        <v>1670</v>
      </c>
      <c r="E335" s="4" t="s">
        <v>1948</v>
      </c>
      <c r="F335" s="4">
        <v>3.0</v>
      </c>
      <c r="G335" s="4">
        <v>455.82</v>
      </c>
      <c r="H335" s="4">
        <v>0.01</v>
      </c>
      <c r="I335" s="4" t="s">
        <v>1961</v>
      </c>
      <c r="J335" s="4">
        <v>1353.7854</v>
      </c>
    </row>
    <row r="336" ht="14.25" customHeight="1">
      <c r="A336" s="4" t="s">
        <v>2295</v>
      </c>
      <c r="B336" s="5">
        <v>45609.0</v>
      </c>
      <c r="C336" s="4" t="s">
        <v>1118</v>
      </c>
      <c r="D336" s="4" t="s">
        <v>1732</v>
      </c>
      <c r="E336" s="4" t="s">
        <v>1908</v>
      </c>
      <c r="F336" s="4">
        <v>2.0</v>
      </c>
      <c r="G336" s="4">
        <v>613.23</v>
      </c>
      <c r="H336" s="4">
        <v>0.15</v>
      </c>
      <c r="I336" s="4" t="s">
        <v>1961</v>
      </c>
      <c r="J336" s="4">
        <v>1042.491</v>
      </c>
    </row>
    <row r="337" ht="14.25" customHeight="1">
      <c r="A337" s="4" t="s">
        <v>2296</v>
      </c>
      <c r="B337" s="5">
        <v>45309.0</v>
      </c>
      <c r="C337" s="4" t="s">
        <v>1438</v>
      </c>
      <c r="D337" s="4" t="s">
        <v>1565</v>
      </c>
      <c r="E337" s="4" t="s">
        <v>1934</v>
      </c>
      <c r="F337" s="4">
        <v>4.0</v>
      </c>
      <c r="G337" s="4">
        <v>971.9</v>
      </c>
      <c r="H337" s="4">
        <v>0.28</v>
      </c>
      <c r="I337" s="4" t="s">
        <v>1961</v>
      </c>
      <c r="J337" s="4">
        <v>2799.072</v>
      </c>
    </row>
    <row r="338" ht="14.25" customHeight="1">
      <c r="A338" s="4" t="s">
        <v>2297</v>
      </c>
      <c r="B338" s="5">
        <v>45519.0</v>
      </c>
      <c r="C338" s="4" t="s">
        <v>154</v>
      </c>
      <c r="D338" s="4" t="s">
        <v>1661</v>
      </c>
      <c r="E338" s="4" t="s">
        <v>1914</v>
      </c>
      <c r="F338" s="4">
        <v>3.0</v>
      </c>
      <c r="G338" s="4">
        <v>884.92</v>
      </c>
      <c r="H338" s="4">
        <v>0.06</v>
      </c>
      <c r="I338" s="4" t="s">
        <v>1961</v>
      </c>
      <c r="J338" s="4">
        <v>2495.4744</v>
      </c>
    </row>
    <row r="339" ht="14.25" customHeight="1">
      <c r="A339" s="4" t="s">
        <v>2298</v>
      </c>
      <c r="B339" s="5">
        <v>45921.0</v>
      </c>
      <c r="C339" s="4" t="s">
        <v>330</v>
      </c>
      <c r="D339" s="4" t="s">
        <v>1590</v>
      </c>
      <c r="E339" s="4" t="s">
        <v>1921</v>
      </c>
      <c r="F339" s="4">
        <v>1.0</v>
      </c>
      <c r="G339" s="4">
        <v>125.0</v>
      </c>
      <c r="H339" s="4">
        <v>0.23</v>
      </c>
      <c r="I339" s="4" t="s">
        <v>1959</v>
      </c>
      <c r="J339" s="4">
        <v>96.25</v>
      </c>
    </row>
    <row r="340" ht="14.25" customHeight="1">
      <c r="A340" s="4" t="s">
        <v>2299</v>
      </c>
      <c r="B340" s="5">
        <v>45465.0</v>
      </c>
      <c r="C340" s="4" t="s">
        <v>458</v>
      </c>
      <c r="D340" s="4" t="s">
        <v>1599</v>
      </c>
      <c r="E340" s="4" t="s">
        <v>1936</v>
      </c>
      <c r="F340" s="4">
        <v>2.0</v>
      </c>
      <c r="G340" s="4">
        <v>188.25</v>
      </c>
      <c r="H340" s="4">
        <v>0.08</v>
      </c>
      <c r="I340" s="4" t="s">
        <v>1961</v>
      </c>
      <c r="J340" s="4">
        <v>346.38</v>
      </c>
    </row>
    <row r="341" ht="14.25" customHeight="1">
      <c r="A341" s="4" t="s">
        <v>2300</v>
      </c>
      <c r="B341" s="5">
        <v>45303.0</v>
      </c>
      <c r="C341" s="4" t="s">
        <v>741</v>
      </c>
      <c r="D341" s="4" t="s">
        <v>1718</v>
      </c>
      <c r="E341" s="4" t="s">
        <v>1911</v>
      </c>
      <c r="F341" s="4">
        <v>4.0</v>
      </c>
      <c r="G341" s="4">
        <v>344.12</v>
      </c>
      <c r="H341" s="4">
        <v>0.25</v>
      </c>
      <c r="I341" s="4" t="s">
        <v>1961</v>
      </c>
      <c r="J341" s="4">
        <v>1032.36</v>
      </c>
    </row>
    <row r="342" ht="14.25" customHeight="1">
      <c r="A342" s="4" t="s">
        <v>2301</v>
      </c>
      <c r="B342" s="5">
        <v>45218.0</v>
      </c>
      <c r="C342" s="4" t="s">
        <v>197</v>
      </c>
      <c r="D342" s="4" t="s">
        <v>1625</v>
      </c>
      <c r="E342" s="4" t="s">
        <v>1948</v>
      </c>
      <c r="F342" s="4">
        <v>3.0</v>
      </c>
      <c r="G342" s="4">
        <v>997.95</v>
      </c>
      <c r="H342" s="4">
        <v>0.09</v>
      </c>
      <c r="I342" s="4" t="s">
        <v>1964</v>
      </c>
      <c r="J342" s="4">
        <v>2724.4035</v>
      </c>
    </row>
    <row r="343" ht="14.25" customHeight="1">
      <c r="A343" s="4" t="s">
        <v>2302</v>
      </c>
      <c r="B343" s="5">
        <v>45727.0</v>
      </c>
      <c r="C343" s="4" t="s">
        <v>524</v>
      </c>
      <c r="D343" s="4" t="s">
        <v>1603</v>
      </c>
      <c r="E343" s="4" t="s">
        <v>1936</v>
      </c>
      <c r="F343" s="4">
        <v>3.0</v>
      </c>
      <c r="G343" s="4">
        <v>121.64</v>
      </c>
      <c r="H343" s="4">
        <v>0.07</v>
      </c>
      <c r="I343" s="4" t="s">
        <v>1961</v>
      </c>
      <c r="J343" s="4">
        <v>339.3756</v>
      </c>
    </row>
    <row r="344" ht="14.25" customHeight="1">
      <c r="A344" s="4" t="s">
        <v>2303</v>
      </c>
      <c r="B344" s="5">
        <v>45557.0</v>
      </c>
      <c r="C344" s="4" t="s">
        <v>738</v>
      </c>
      <c r="D344" s="4" t="s">
        <v>1786</v>
      </c>
      <c r="E344" s="4" t="s">
        <v>1924</v>
      </c>
      <c r="F344" s="4">
        <v>2.0</v>
      </c>
      <c r="G344" s="4">
        <v>692.72</v>
      </c>
      <c r="H344" s="4">
        <v>0.13</v>
      </c>
      <c r="I344" s="4" t="s">
        <v>1961</v>
      </c>
      <c r="J344" s="4">
        <v>1205.3328</v>
      </c>
    </row>
    <row r="345" ht="14.25" customHeight="1">
      <c r="A345" s="4" t="s">
        <v>2304</v>
      </c>
      <c r="B345" s="5">
        <v>45623.0</v>
      </c>
      <c r="C345" s="4" t="s">
        <v>131</v>
      </c>
      <c r="D345" s="4" t="s">
        <v>1648</v>
      </c>
      <c r="E345" s="4" t="s">
        <v>1948</v>
      </c>
      <c r="F345" s="4">
        <v>3.0</v>
      </c>
      <c r="G345" s="4">
        <v>794.59</v>
      </c>
      <c r="H345" s="4">
        <v>0.03</v>
      </c>
      <c r="I345" s="4" t="s">
        <v>1961</v>
      </c>
      <c r="J345" s="4">
        <v>2312.2569</v>
      </c>
    </row>
    <row r="346" ht="14.25" customHeight="1">
      <c r="A346" s="4" t="s">
        <v>2305</v>
      </c>
      <c r="B346" s="5">
        <v>45224.0</v>
      </c>
      <c r="C346" s="4" t="s">
        <v>84</v>
      </c>
      <c r="D346" s="4" t="s">
        <v>1655</v>
      </c>
      <c r="E346" s="4" t="s">
        <v>1921</v>
      </c>
      <c r="F346" s="4">
        <v>1.0</v>
      </c>
      <c r="G346" s="4">
        <v>907.95</v>
      </c>
      <c r="H346" s="4">
        <v>0.1</v>
      </c>
      <c r="I346" s="4" t="s">
        <v>1961</v>
      </c>
      <c r="J346" s="4">
        <v>817.1550000000001</v>
      </c>
    </row>
    <row r="347" ht="14.25" customHeight="1">
      <c r="A347" s="4" t="s">
        <v>2306</v>
      </c>
      <c r="B347" s="5">
        <v>45940.0</v>
      </c>
      <c r="C347" s="4" t="s">
        <v>934</v>
      </c>
      <c r="D347" s="4" t="s">
        <v>1732</v>
      </c>
      <c r="E347" s="4" t="s">
        <v>1887</v>
      </c>
      <c r="F347" s="4">
        <v>2.0</v>
      </c>
      <c r="G347" s="4">
        <v>660.81</v>
      </c>
      <c r="H347" s="4">
        <v>0.18</v>
      </c>
      <c r="I347" s="4" t="s">
        <v>1959</v>
      </c>
      <c r="J347" s="4">
        <v>1083.7284</v>
      </c>
    </row>
    <row r="348" ht="14.25" customHeight="1">
      <c r="A348" s="4" t="s">
        <v>2307</v>
      </c>
      <c r="B348" s="5">
        <v>45915.0</v>
      </c>
      <c r="C348" s="4" t="s">
        <v>243</v>
      </c>
      <c r="D348" s="4" t="s">
        <v>1735</v>
      </c>
      <c r="E348" s="4" t="s">
        <v>1917</v>
      </c>
      <c r="F348" s="4">
        <v>3.0</v>
      </c>
      <c r="G348" s="4">
        <v>564.94</v>
      </c>
      <c r="H348" s="4">
        <v>0.22</v>
      </c>
      <c r="I348" s="4" t="s">
        <v>1964</v>
      </c>
      <c r="J348" s="4">
        <v>1321.9596</v>
      </c>
    </row>
    <row r="349" ht="14.25" customHeight="1">
      <c r="A349" s="4" t="s">
        <v>2308</v>
      </c>
      <c r="B349" s="5">
        <v>45541.0</v>
      </c>
      <c r="C349" s="4" t="s">
        <v>221</v>
      </c>
      <c r="D349" s="4" t="s">
        <v>1617</v>
      </c>
      <c r="E349" s="4" t="s">
        <v>1936</v>
      </c>
      <c r="F349" s="4">
        <v>2.0</v>
      </c>
      <c r="G349" s="4">
        <v>280.37</v>
      </c>
      <c r="H349" s="4">
        <v>0.22</v>
      </c>
      <c r="I349" s="4" t="s">
        <v>1964</v>
      </c>
      <c r="J349" s="4">
        <v>437.3772</v>
      </c>
    </row>
    <row r="350" ht="14.25" customHeight="1">
      <c r="A350" s="4" t="s">
        <v>2309</v>
      </c>
      <c r="B350" s="5">
        <v>45489.0</v>
      </c>
      <c r="C350" s="4" t="s">
        <v>1187</v>
      </c>
      <c r="D350" s="4" t="s">
        <v>1732</v>
      </c>
      <c r="E350" s="4" t="s">
        <v>1901</v>
      </c>
      <c r="F350" s="4">
        <v>2.0</v>
      </c>
      <c r="G350" s="4">
        <v>85.23</v>
      </c>
      <c r="H350" s="4">
        <v>0.13</v>
      </c>
      <c r="I350" s="4" t="s">
        <v>1959</v>
      </c>
      <c r="J350" s="4">
        <v>148.3002</v>
      </c>
    </row>
    <row r="351" ht="14.25" customHeight="1">
      <c r="A351" s="4" t="s">
        <v>2310</v>
      </c>
      <c r="B351" s="5">
        <v>45748.0</v>
      </c>
      <c r="C351" s="4" t="s">
        <v>1007</v>
      </c>
      <c r="D351" s="4" t="s">
        <v>1658</v>
      </c>
      <c r="E351" s="4" t="s">
        <v>1932</v>
      </c>
      <c r="F351" s="4">
        <v>2.0</v>
      </c>
      <c r="G351" s="4">
        <v>563.3</v>
      </c>
      <c r="H351" s="4">
        <v>0.26</v>
      </c>
      <c r="I351" s="4" t="s">
        <v>1959</v>
      </c>
      <c r="J351" s="4">
        <v>833.684</v>
      </c>
    </row>
    <row r="352" ht="14.25" customHeight="1">
      <c r="A352" s="4" t="s">
        <v>2311</v>
      </c>
      <c r="B352" s="5">
        <v>45309.0</v>
      </c>
      <c r="C352" s="4" t="s">
        <v>151</v>
      </c>
      <c r="D352" s="4" t="s">
        <v>1823</v>
      </c>
      <c r="E352" s="4" t="s">
        <v>1945</v>
      </c>
      <c r="F352" s="4">
        <v>2.0</v>
      </c>
      <c r="G352" s="4">
        <v>827.81</v>
      </c>
      <c r="H352" s="4">
        <v>0.04</v>
      </c>
      <c r="I352" s="4" t="s">
        <v>1961</v>
      </c>
      <c r="J352" s="4">
        <v>1589.3952</v>
      </c>
    </row>
    <row r="353" ht="14.25" customHeight="1">
      <c r="A353" s="4" t="s">
        <v>2312</v>
      </c>
      <c r="B353" s="5">
        <v>45621.0</v>
      </c>
      <c r="C353" s="4" t="s">
        <v>716</v>
      </c>
      <c r="D353" s="4" t="s">
        <v>1606</v>
      </c>
      <c r="E353" s="4" t="s">
        <v>1945</v>
      </c>
      <c r="F353" s="4">
        <v>3.0</v>
      </c>
      <c r="G353" s="4">
        <v>877.71</v>
      </c>
      <c r="H353" s="4">
        <v>0.12</v>
      </c>
      <c r="I353" s="4" t="s">
        <v>1961</v>
      </c>
      <c r="J353" s="4">
        <v>2317.1544</v>
      </c>
    </row>
    <row r="354" ht="14.25" customHeight="1">
      <c r="A354" s="4" t="s">
        <v>2313</v>
      </c>
      <c r="B354" s="5">
        <v>45603.0</v>
      </c>
      <c r="C354" s="4" t="s">
        <v>844</v>
      </c>
      <c r="D354" s="4" t="s">
        <v>1753</v>
      </c>
      <c r="E354" s="4" t="s">
        <v>1921</v>
      </c>
      <c r="F354" s="4">
        <v>4.0</v>
      </c>
      <c r="G354" s="4">
        <v>488.56</v>
      </c>
      <c r="H354" s="4">
        <v>0.26</v>
      </c>
      <c r="I354" s="4" t="s">
        <v>1964</v>
      </c>
      <c r="J354" s="4">
        <v>1446.1376</v>
      </c>
    </row>
    <row r="355" ht="14.25" customHeight="1">
      <c r="A355" s="4" t="s">
        <v>2314</v>
      </c>
      <c r="B355" s="5">
        <v>45501.0</v>
      </c>
      <c r="C355" s="4" t="s">
        <v>385</v>
      </c>
      <c r="D355" s="4" t="s">
        <v>1652</v>
      </c>
      <c r="E355" s="4" t="s">
        <v>1929</v>
      </c>
      <c r="F355" s="4">
        <v>4.0</v>
      </c>
      <c r="G355" s="4">
        <v>175.91</v>
      </c>
      <c r="H355" s="4">
        <v>0.13</v>
      </c>
      <c r="I355" s="4" t="s">
        <v>1961</v>
      </c>
      <c r="J355" s="4">
        <v>612.1668</v>
      </c>
    </row>
    <row r="356" ht="14.25" customHeight="1">
      <c r="A356" s="4" t="s">
        <v>2315</v>
      </c>
      <c r="B356" s="5">
        <v>45398.0</v>
      </c>
      <c r="C356" s="4" t="s">
        <v>817</v>
      </c>
      <c r="D356" s="4" t="s">
        <v>1844</v>
      </c>
      <c r="E356" s="4" t="s">
        <v>1917</v>
      </c>
      <c r="F356" s="4">
        <v>4.0</v>
      </c>
      <c r="G356" s="4">
        <v>289.66</v>
      </c>
      <c r="H356" s="4">
        <v>0.25</v>
      </c>
      <c r="I356" s="4" t="s">
        <v>1964</v>
      </c>
      <c r="J356" s="4">
        <v>868.98</v>
      </c>
    </row>
    <row r="357" ht="14.25" customHeight="1">
      <c r="A357" s="4" t="s">
        <v>2316</v>
      </c>
      <c r="B357" s="5">
        <v>45304.0</v>
      </c>
      <c r="C357" s="4" t="s">
        <v>796</v>
      </c>
      <c r="D357" s="4" t="s">
        <v>1617</v>
      </c>
      <c r="E357" s="4" t="s">
        <v>1936</v>
      </c>
      <c r="F357" s="4">
        <v>2.0</v>
      </c>
      <c r="G357" s="4">
        <v>899.27</v>
      </c>
      <c r="H357" s="4">
        <v>0.17</v>
      </c>
      <c r="I357" s="4" t="s">
        <v>1959</v>
      </c>
      <c r="J357" s="4">
        <v>1492.7882</v>
      </c>
    </row>
    <row r="358" ht="14.25" customHeight="1">
      <c r="A358" s="4" t="s">
        <v>2317</v>
      </c>
      <c r="B358" s="5">
        <v>45299.0</v>
      </c>
      <c r="C358" s="4" t="s">
        <v>257</v>
      </c>
      <c r="D358" s="4" t="s">
        <v>1628</v>
      </c>
      <c r="E358" s="4" t="s">
        <v>1892</v>
      </c>
      <c r="F358" s="4">
        <v>1.0</v>
      </c>
      <c r="G358" s="4">
        <v>691.38</v>
      </c>
      <c r="H358" s="4">
        <v>0.11</v>
      </c>
      <c r="I358" s="4" t="s">
        <v>1964</v>
      </c>
      <c r="J358" s="4">
        <v>615.3282</v>
      </c>
    </row>
    <row r="359" ht="14.25" customHeight="1">
      <c r="A359" s="4" t="s">
        <v>2318</v>
      </c>
      <c r="B359" s="5">
        <v>45564.0</v>
      </c>
      <c r="C359" s="4" t="s">
        <v>569</v>
      </c>
      <c r="D359" s="4" t="s">
        <v>1658</v>
      </c>
      <c r="E359" s="4" t="s">
        <v>1887</v>
      </c>
      <c r="F359" s="4">
        <v>3.0</v>
      </c>
      <c r="G359" s="4">
        <v>158.72</v>
      </c>
      <c r="H359" s="4">
        <v>0.13</v>
      </c>
      <c r="I359" s="4" t="s">
        <v>1959</v>
      </c>
      <c r="J359" s="4">
        <v>414.2592</v>
      </c>
    </row>
    <row r="360" ht="14.25" customHeight="1">
      <c r="A360" s="4" t="s">
        <v>2319</v>
      </c>
      <c r="B360" s="5">
        <v>45413.0</v>
      </c>
      <c r="C360" s="4" t="s">
        <v>704</v>
      </c>
      <c r="D360" s="4" t="s">
        <v>1762</v>
      </c>
      <c r="E360" s="4" t="s">
        <v>1939</v>
      </c>
      <c r="F360" s="4">
        <v>4.0</v>
      </c>
      <c r="G360" s="4">
        <v>537.15</v>
      </c>
      <c r="H360" s="4">
        <v>0.06</v>
      </c>
      <c r="I360" s="4" t="s">
        <v>1964</v>
      </c>
      <c r="J360" s="4">
        <v>2019.684</v>
      </c>
    </row>
    <row r="361" ht="14.25" customHeight="1">
      <c r="A361" s="4" t="s">
        <v>2320</v>
      </c>
      <c r="B361" s="5">
        <v>45480.0</v>
      </c>
      <c r="C361" s="4" t="s">
        <v>1319</v>
      </c>
      <c r="D361" s="4" t="s">
        <v>1703</v>
      </c>
      <c r="E361" s="4" t="s">
        <v>1921</v>
      </c>
      <c r="F361" s="4">
        <v>3.0</v>
      </c>
      <c r="G361" s="4">
        <v>771.7</v>
      </c>
      <c r="H361" s="4">
        <v>0.05</v>
      </c>
      <c r="I361" s="4" t="s">
        <v>1964</v>
      </c>
      <c r="J361" s="4">
        <v>2199.345</v>
      </c>
    </row>
    <row r="362" ht="14.25" customHeight="1">
      <c r="A362" s="4" t="s">
        <v>2321</v>
      </c>
      <c r="B362" s="5">
        <v>45610.0</v>
      </c>
      <c r="C362" s="4" t="s">
        <v>397</v>
      </c>
      <c r="D362" s="4" t="s">
        <v>1847</v>
      </c>
      <c r="E362" s="4" t="s">
        <v>1892</v>
      </c>
      <c r="F362" s="4">
        <v>4.0</v>
      </c>
      <c r="G362" s="4">
        <v>677.25</v>
      </c>
      <c r="H362" s="4">
        <v>0.14</v>
      </c>
      <c r="I362" s="4" t="s">
        <v>1961</v>
      </c>
      <c r="J362" s="4">
        <v>2329.74</v>
      </c>
    </row>
    <row r="363" ht="14.25" customHeight="1">
      <c r="A363" s="4" t="s">
        <v>2322</v>
      </c>
      <c r="B363" s="5">
        <v>45763.0</v>
      </c>
      <c r="C363" s="4" t="s">
        <v>379</v>
      </c>
      <c r="D363" s="4" t="s">
        <v>1877</v>
      </c>
      <c r="E363" s="4" t="s">
        <v>1927</v>
      </c>
      <c r="F363" s="4">
        <v>1.0</v>
      </c>
      <c r="G363" s="4">
        <v>645.48</v>
      </c>
      <c r="H363" s="4">
        <v>0.26</v>
      </c>
      <c r="I363" s="4" t="s">
        <v>1964</v>
      </c>
      <c r="J363" s="4">
        <v>477.6552</v>
      </c>
    </row>
    <row r="364" ht="14.25" customHeight="1">
      <c r="A364" s="4" t="s">
        <v>2323</v>
      </c>
      <c r="B364" s="5">
        <v>45856.0</v>
      </c>
      <c r="C364" s="4" t="s">
        <v>1151</v>
      </c>
      <c r="D364" s="4" t="s">
        <v>1802</v>
      </c>
      <c r="E364" s="4" t="s">
        <v>1896</v>
      </c>
      <c r="F364" s="4">
        <v>2.0</v>
      </c>
      <c r="G364" s="4">
        <v>934.0</v>
      </c>
      <c r="H364" s="4">
        <v>0.3</v>
      </c>
      <c r="I364" s="4" t="s">
        <v>1964</v>
      </c>
      <c r="J364" s="4">
        <v>1307.6</v>
      </c>
    </row>
    <row r="365" ht="14.25" customHeight="1">
      <c r="A365" s="4" t="s">
        <v>2324</v>
      </c>
      <c r="B365" s="5">
        <v>45712.0</v>
      </c>
      <c r="C365" s="4" t="s">
        <v>1073</v>
      </c>
      <c r="D365" s="4" t="s">
        <v>1718</v>
      </c>
      <c r="E365" s="4" t="s">
        <v>1896</v>
      </c>
      <c r="F365" s="4">
        <v>1.0</v>
      </c>
      <c r="G365" s="4">
        <v>669.53</v>
      </c>
      <c r="H365" s="4">
        <v>0.2</v>
      </c>
      <c r="I365" s="4" t="s">
        <v>1959</v>
      </c>
      <c r="J365" s="4">
        <v>535.624</v>
      </c>
    </row>
    <row r="366" ht="14.25" customHeight="1">
      <c r="A366" s="4" t="s">
        <v>2325</v>
      </c>
      <c r="B366" s="5">
        <v>45723.0</v>
      </c>
      <c r="C366" s="4" t="s">
        <v>722</v>
      </c>
      <c r="D366" s="4" t="s">
        <v>1683</v>
      </c>
      <c r="E366" s="4" t="s">
        <v>1945</v>
      </c>
      <c r="F366" s="4">
        <v>1.0</v>
      </c>
      <c r="G366" s="4">
        <v>213.69</v>
      </c>
      <c r="H366" s="4">
        <v>0.28</v>
      </c>
      <c r="I366" s="4" t="s">
        <v>1964</v>
      </c>
      <c r="J366" s="4">
        <v>153.8568</v>
      </c>
    </row>
    <row r="367" ht="14.25" customHeight="1">
      <c r="A367" s="4" t="s">
        <v>2326</v>
      </c>
      <c r="B367" s="5">
        <v>45706.0</v>
      </c>
      <c r="C367" s="4" t="s">
        <v>297</v>
      </c>
      <c r="D367" s="4" t="s">
        <v>1638</v>
      </c>
      <c r="E367" s="4" t="s">
        <v>1948</v>
      </c>
      <c r="F367" s="4">
        <v>2.0</v>
      </c>
      <c r="G367" s="4">
        <v>99.1</v>
      </c>
      <c r="H367" s="4">
        <v>0.2</v>
      </c>
      <c r="I367" s="4" t="s">
        <v>1961</v>
      </c>
      <c r="J367" s="4">
        <v>158.56</v>
      </c>
    </row>
    <row r="368" ht="14.25" customHeight="1">
      <c r="A368" s="4" t="s">
        <v>2327</v>
      </c>
      <c r="B368" s="5">
        <v>45469.0</v>
      </c>
      <c r="C368" s="4" t="s">
        <v>1181</v>
      </c>
      <c r="D368" s="4" t="s">
        <v>1689</v>
      </c>
      <c r="E368" s="4" t="s">
        <v>1939</v>
      </c>
      <c r="F368" s="4">
        <v>1.0</v>
      </c>
      <c r="G368" s="4">
        <v>628.98</v>
      </c>
      <c r="H368" s="4">
        <v>0.03</v>
      </c>
      <c r="I368" s="4" t="s">
        <v>1964</v>
      </c>
      <c r="J368" s="4">
        <v>610.1106</v>
      </c>
    </row>
    <row r="369" ht="14.25" customHeight="1">
      <c r="A369" s="4" t="s">
        <v>2328</v>
      </c>
      <c r="B369" s="5">
        <v>45711.0</v>
      </c>
      <c r="C369" s="4" t="s">
        <v>323</v>
      </c>
      <c r="D369" s="4" t="s">
        <v>1835</v>
      </c>
      <c r="E369" s="4" t="s">
        <v>1904</v>
      </c>
      <c r="F369" s="4">
        <v>3.0</v>
      </c>
      <c r="G369" s="4">
        <v>944.64</v>
      </c>
      <c r="H369" s="4">
        <v>0.26</v>
      </c>
      <c r="I369" s="4" t="s">
        <v>1959</v>
      </c>
      <c r="J369" s="4">
        <v>2097.1008</v>
      </c>
    </row>
    <row r="370" ht="14.25" customHeight="1">
      <c r="A370" s="4" t="s">
        <v>2329</v>
      </c>
      <c r="B370" s="5">
        <v>45823.0</v>
      </c>
      <c r="C370" s="4" t="s">
        <v>1473</v>
      </c>
      <c r="D370" s="4" t="s">
        <v>1862</v>
      </c>
      <c r="E370" s="4" t="s">
        <v>1929</v>
      </c>
      <c r="F370" s="4">
        <v>2.0</v>
      </c>
      <c r="G370" s="4">
        <v>121.7</v>
      </c>
      <c r="H370" s="4">
        <v>0.06</v>
      </c>
      <c r="I370" s="4" t="s">
        <v>1964</v>
      </c>
      <c r="J370" s="4">
        <v>228.796</v>
      </c>
    </row>
    <row r="371" ht="14.25" customHeight="1">
      <c r="A371" s="4" t="s">
        <v>2330</v>
      </c>
      <c r="B371" s="5">
        <v>45217.0</v>
      </c>
      <c r="C371" s="4" t="s">
        <v>1410</v>
      </c>
      <c r="D371" s="4" t="s">
        <v>1777</v>
      </c>
      <c r="E371" s="4" t="s">
        <v>1901</v>
      </c>
      <c r="F371" s="4">
        <v>4.0</v>
      </c>
      <c r="G371" s="4">
        <v>269.49</v>
      </c>
      <c r="H371" s="4">
        <v>0.07</v>
      </c>
      <c r="I371" s="4" t="s">
        <v>1961</v>
      </c>
      <c r="J371" s="4">
        <v>1002.5028</v>
      </c>
    </row>
    <row r="372" ht="14.25" customHeight="1">
      <c r="A372" s="4" t="s">
        <v>2331</v>
      </c>
      <c r="B372" s="5">
        <v>45733.0</v>
      </c>
      <c r="C372" s="4" t="s">
        <v>369</v>
      </c>
      <c r="D372" s="4" t="s">
        <v>1642</v>
      </c>
      <c r="E372" s="4" t="s">
        <v>1945</v>
      </c>
      <c r="F372" s="4">
        <v>1.0</v>
      </c>
      <c r="G372" s="4">
        <v>678.2</v>
      </c>
      <c r="H372" s="4">
        <v>0.14</v>
      </c>
      <c r="I372" s="4" t="s">
        <v>1959</v>
      </c>
      <c r="J372" s="4">
        <v>583.2520000000001</v>
      </c>
    </row>
    <row r="373" ht="14.25" customHeight="1">
      <c r="A373" s="4" t="s">
        <v>2332</v>
      </c>
      <c r="B373" s="5">
        <v>45520.0</v>
      </c>
      <c r="C373" s="4" t="s">
        <v>766</v>
      </c>
      <c r="D373" s="4" t="s">
        <v>1853</v>
      </c>
      <c r="E373" s="4" t="s">
        <v>1932</v>
      </c>
      <c r="F373" s="4">
        <v>1.0</v>
      </c>
      <c r="G373" s="4">
        <v>752.45</v>
      </c>
      <c r="H373" s="4">
        <v>0.21</v>
      </c>
      <c r="I373" s="4" t="s">
        <v>1964</v>
      </c>
      <c r="J373" s="4">
        <v>594.4355</v>
      </c>
    </row>
    <row r="374" ht="14.25" customHeight="1">
      <c r="A374" s="4" t="s">
        <v>2333</v>
      </c>
      <c r="B374" s="5">
        <v>45373.0</v>
      </c>
      <c r="C374" s="4" t="s">
        <v>164</v>
      </c>
      <c r="D374" s="4" t="s">
        <v>1865</v>
      </c>
      <c r="E374" s="4" t="s">
        <v>1932</v>
      </c>
      <c r="F374" s="4">
        <v>2.0</v>
      </c>
      <c r="G374" s="4">
        <v>209.66</v>
      </c>
      <c r="H374" s="4">
        <v>0.21</v>
      </c>
      <c r="I374" s="4" t="s">
        <v>1959</v>
      </c>
      <c r="J374" s="4">
        <v>331.2628</v>
      </c>
    </row>
    <row r="375" ht="14.25" customHeight="1">
      <c r="A375" s="4" t="s">
        <v>2334</v>
      </c>
      <c r="B375" s="5">
        <v>45688.0</v>
      </c>
      <c r="C375" s="4" t="s">
        <v>557</v>
      </c>
      <c r="D375" s="4" t="s">
        <v>1874</v>
      </c>
      <c r="E375" s="4" t="s">
        <v>1948</v>
      </c>
      <c r="F375" s="4">
        <v>2.0</v>
      </c>
      <c r="G375" s="4">
        <v>739.95</v>
      </c>
      <c r="H375" s="4">
        <v>0.1</v>
      </c>
      <c r="I375" s="4" t="s">
        <v>1964</v>
      </c>
      <c r="J375" s="4">
        <v>1331.91</v>
      </c>
    </row>
    <row r="376" ht="14.25" customHeight="1">
      <c r="A376" s="4" t="s">
        <v>2335</v>
      </c>
      <c r="B376" s="5">
        <v>45276.0</v>
      </c>
      <c r="C376" s="4" t="s">
        <v>1467</v>
      </c>
      <c r="D376" s="4" t="s">
        <v>1715</v>
      </c>
      <c r="E376" s="4" t="s">
        <v>1936</v>
      </c>
      <c r="F376" s="4">
        <v>1.0</v>
      </c>
      <c r="G376" s="4">
        <v>496.19</v>
      </c>
      <c r="H376" s="4">
        <v>0.08</v>
      </c>
      <c r="I376" s="4" t="s">
        <v>1964</v>
      </c>
      <c r="J376" s="4">
        <v>456.4948</v>
      </c>
    </row>
    <row r="377" ht="14.25" customHeight="1">
      <c r="A377" s="4" t="s">
        <v>2336</v>
      </c>
      <c r="B377" s="5">
        <v>45756.0</v>
      </c>
      <c r="C377" s="4" t="s">
        <v>188</v>
      </c>
      <c r="D377" s="4" t="s">
        <v>1594</v>
      </c>
      <c r="E377" s="4" t="s">
        <v>1929</v>
      </c>
      <c r="F377" s="4">
        <v>1.0</v>
      </c>
      <c r="G377" s="4">
        <v>306.36</v>
      </c>
      <c r="H377" s="4">
        <v>0.01</v>
      </c>
      <c r="I377" s="4" t="s">
        <v>1961</v>
      </c>
      <c r="J377" s="4">
        <v>303.2964</v>
      </c>
    </row>
    <row r="378" ht="14.25" customHeight="1">
      <c r="A378" s="4" t="s">
        <v>2337</v>
      </c>
      <c r="B378" s="5">
        <v>45309.0</v>
      </c>
      <c r="C378" s="4" t="s">
        <v>433</v>
      </c>
      <c r="D378" s="4" t="s">
        <v>1802</v>
      </c>
      <c r="E378" s="4" t="s">
        <v>1904</v>
      </c>
      <c r="F378" s="4">
        <v>4.0</v>
      </c>
      <c r="G378" s="4">
        <v>693.16</v>
      </c>
      <c r="H378" s="4">
        <v>0.05</v>
      </c>
      <c r="I378" s="4" t="s">
        <v>1961</v>
      </c>
      <c r="J378" s="4">
        <v>2634.008</v>
      </c>
    </row>
    <row r="379" ht="14.25" customHeight="1">
      <c r="A379" s="4" t="s">
        <v>2338</v>
      </c>
      <c r="B379" s="5">
        <v>45744.0</v>
      </c>
      <c r="C379" s="4" t="s">
        <v>1429</v>
      </c>
      <c r="D379" s="4" t="s">
        <v>1832</v>
      </c>
      <c r="E379" s="4" t="s">
        <v>1924</v>
      </c>
      <c r="F379" s="4">
        <v>1.0</v>
      </c>
      <c r="G379" s="4">
        <v>995.52</v>
      </c>
      <c r="H379" s="4">
        <v>0.22</v>
      </c>
      <c r="I379" s="4" t="s">
        <v>1961</v>
      </c>
      <c r="J379" s="4">
        <v>776.5056</v>
      </c>
    </row>
    <row r="380" ht="14.25" customHeight="1">
      <c r="A380" s="4" t="s">
        <v>2339</v>
      </c>
      <c r="B380" s="5">
        <v>45535.0</v>
      </c>
      <c r="C380" s="4" t="s">
        <v>448</v>
      </c>
      <c r="D380" s="4" t="s">
        <v>1585</v>
      </c>
      <c r="E380" s="4" t="s">
        <v>1945</v>
      </c>
      <c r="F380" s="4">
        <v>4.0</v>
      </c>
      <c r="G380" s="4">
        <v>241.32</v>
      </c>
      <c r="H380" s="4">
        <v>0.29</v>
      </c>
      <c r="I380" s="4" t="s">
        <v>1964</v>
      </c>
      <c r="J380" s="4">
        <v>685.3488</v>
      </c>
    </row>
    <row r="381" ht="14.25" customHeight="1">
      <c r="A381" s="4" t="s">
        <v>2340</v>
      </c>
      <c r="B381" s="5">
        <v>45240.0</v>
      </c>
      <c r="C381" s="4" t="s">
        <v>790</v>
      </c>
      <c r="D381" s="4" t="s">
        <v>1817</v>
      </c>
      <c r="E381" s="4" t="s">
        <v>1892</v>
      </c>
      <c r="F381" s="4">
        <v>3.0</v>
      </c>
      <c r="G381" s="4">
        <v>636.03</v>
      </c>
      <c r="H381" s="4">
        <v>0.06</v>
      </c>
      <c r="I381" s="4" t="s">
        <v>1964</v>
      </c>
      <c r="J381" s="4">
        <v>1793.6046</v>
      </c>
    </row>
    <row r="382" ht="14.25" customHeight="1">
      <c r="A382" s="4" t="s">
        <v>2341</v>
      </c>
      <c r="B382" s="5">
        <v>45275.0</v>
      </c>
      <c r="C382" s="4" t="s">
        <v>360</v>
      </c>
      <c r="D382" s="4" t="s">
        <v>1572</v>
      </c>
      <c r="E382" s="4" t="s">
        <v>1948</v>
      </c>
      <c r="F382" s="4">
        <v>4.0</v>
      </c>
      <c r="G382" s="4">
        <v>603.31</v>
      </c>
      <c r="H382" s="4">
        <v>0.15</v>
      </c>
      <c r="I382" s="4" t="s">
        <v>1959</v>
      </c>
      <c r="J382" s="4">
        <v>2051.254</v>
      </c>
    </row>
    <row r="383" ht="14.25" customHeight="1">
      <c r="A383" s="4" t="s">
        <v>2342</v>
      </c>
      <c r="B383" s="5">
        <v>45427.0</v>
      </c>
      <c r="C383" s="4" t="s">
        <v>291</v>
      </c>
      <c r="D383" s="4" t="s">
        <v>1850</v>
      </c>
      <c r="E383" s="4" t="s">
        <v>1924</v>
      </c>
      <c r="F383" s="4">
        <v>3.0</v>
      </c>
      <c r="G383" s="4">
        <v>437.96</v>
      </c>
      <c r="H383" s="4">
        <v>0.27</v>
      </c>
      <c r="I383" s="4" t="s">
        <v>1964</v>
      </c>
      <c r="J383" s="4">
        <v>959.1323999999998</v>
      </c>
    </row>
    <row r="384" ht="14.25" customHeight="1">
      <c r="A384" s="4" t="s">
        <v>2343</v>
      </c>
      <c r="B384" s="5">
        <v>45322.0</v>
      </c>
      <c r="C384" s="4" t="s">
        <v>698</v>
      </c>
      <c r="D384" s="4" t="s">
        <v>1680</v>
      </c>
      <c r="E384" s="4" t="s">
        <v>1904</v>
      </c>
      <c r="F384" s="4">
        <v>2.0</v>
      </c>
      <c r="G384" s="4">
        <v>56.91</v>
      </c>
      <c r="H384" s="4">
        <v>0.08</v>
      </c>
      <c r="I384" s="4" t="s">
        <v>1964</v>
      </c>
      <c r="J384" s="4">
        <v>104.7144</v>
      </c>
    </row>
    <row r="385" ht="14.25" customHeight="1">
      <c r="A385" s="4" t="s">
        <v>2344</v>
      </c>
      <c r="B385" s="5">
        <v>45266.0</v>
      </c>
      <c r="C385" s="4" t="s">
        <v>1073</v>
      </c>
      <c r="D385" s="4" t="s">
        <v>1811</v>
      </c>
      <c r="E385" s="4" t="s">
        <v>1911</v>
      </c>
      <c r="F385" s="4">
        <v>1.0</v>
      </c>
      <c r="G385" s="4">
        <v>141.79</v>
      </c>
      <c r="H385" s="4">
        <v>0.1</v>
      </c>
      <c r="I385" s="4" t="s">
        <v>1959</v>
      </c>
      <c r="J385" s="4">
        <v>127.611</v>
      </c>
    </row>
    <row r="386" ht="14.25" customHeight="1">
      <c r="A386" s="4" t="s">
        <v>2345</v>
      </c>
      <c r="B386" s="5">
        <v>45302.0</v>
      </c>
      <c r="C386" s="4" t="s">
        <v>1508</v>
      </c>
      <c r="D386" s="4" t="s">
        <v>1594</v>
      </c>
      <c r="E386" s="4" t="s">
        <v>1936</v>
      </c>
      <c r="F386" s="4">
        <v>4.0</v>
      </c>
      <c r="G386" s="4">
        <v>355.14</v>
      </c>
      <c r="H386" s="4">
        <v>0.16</v>
      </c>
      <c r="I386" s="4" t="s">
        <v>1964</v>
      </c>
      <c r="J386" s="4">
        <v>1193.2704</v>
      </c>
    </row>
    <row r="387" ht="14.25" customHeight="1">
      <c r="A387" s="4" t="s">
        <v>2346</v>
      </c>
      <c r="B387" s="5">
        <v>45907.0</v>
      </c>
      <c r="C387" s="4" t="s">
        <v>707</v>
      </c>
      <c r="D387" s="4" t="s">
        <v>1693</v>
      </c>
      <c r="E387" s="4" t="s">
        <v>1911</v>
      </c>
      <c r="F387" s="4">
        <v>4.0</v>
      </c>
      <c r="G387" s="4">
        <v>960.38</v>
      </c>
      <c r="H387" s="4">
        <v>0.15</v>
      </c>
      <c r="I387" s="4" t="s">
        <v>1964</v>
      </c>
      <c r="J387" s="4">
        <v>3265.292</v>
      </c>
    </row>
    <row r="388" ht="14.25" customHeight="1">
      <c r="A388" s="4" t="s">
        <v>2347</v>
      </c>
      <c r="B388" s="5">
        <v>45433.0</v>
      </c>
      <c r="C388" s="4" t="s">
        <v>1328</v>
      </c>
      <c r="D388" s="4" t="s">
        <v>1790</v>
      </c>
      <c r="E388" s="4" t="s">
        <v>1939</v>
      </c>
      <c r="F388" s="4">
        <v>3.0</v>
      </c>
      <c r="G388" s="4">
        <v>847.21</v>
      </c>
      <c r="H388" s="4">
        <v>0.06</v>
      </c>
      <c r="I388" s="4" t="s">
        <v>1961</v>
      </c>
      <c r="J388" s="4">
        <v>2389.1322</v>
      </c>
    </row>
    <row r="389" ht="14.25" customHeight="1">
      <c r="A389" s="4" t="s">
        <v>2348</v>
      </c>
      <c r="B389" s="5">
        <v>45892.0</v>
      </c>
      <c r="C389" s="4" t="s">
        <v>260</v>
      </c>
      <c r="D389" s="4" t="s">
        <v>1823</v>
      </c>
      <c r="E389" s="4" t="s">
        <v>1924</v>
      </c>
      <c r="F389" s="4">
        <v>4.0</v>
      </c>
      <c r="G389" s="4">
        <v>773.81</v>
      </c>
      <c r="H389" s="4">
        <v>0.08</v>
      </c>
      <c r="I389" s="4" t="s">
        <v>1964</v>
      </c>
      <c r="J389" s="4">
        <v>2847.6208</v>
      </c>
    </row>
    <row r="390" ht="14.25" customHeight="1">
      <c r="A390" s="4" t="s">
        <v>2349</v>
      </c>
      <c r="B390" s="5">
        <v>45780.0</v>
      </c>
      <c r="C390" s="4" t="s">
        <v>29</v>
      </c>
      <c r="D390" s="4" t="s">
        <v>1771</v>
      </c>
      <c r="E390" s="4" t="s">
        <v>1939</v>
      </c>
      <c r="F390" s="4">
        <v>1.0</v>
      </c>
      <c r="G390" s="4">
        <v>664.71</v>
      </c>
      <c r="H390" s="4">
        <v>0.1</v>
      </c>
      <c r="I390" s="4" t="s">
        <v>1961</v>
      </c>
      <c r="J390" s="4">
        <v>598.239</v>
      </c>
    </row>
    <row r="391" ht="14.25" customHeight="1">
      <c r="A391" s="4" t="s">
        <v>2350</v>
      </c>
      <c r="B391" s="5">
        <v>45233.0</v>
      </c>
      <c r="C391" s="4" t="s">
        <v>1112</v>
      </c>
      <c r="D391" s="4" t="s">
        <v>1689</v>
      </c>
      <c r="E391" s="4" t="s">
        <v>1914</v>
      </c>
      <c r="F391" s="4">
        <v>4.0</v>
      </c>
      <c r="G391" s="4">
        <v>482.06</v>
      </c>
      <c r="H391" s="4">
        <v>0.07</v>
      </c>
      <c r="I391" s="4" t="s">
        <v>1961</v>
      </c>
      <c r="J391" s="4">
        <v>1793.2632</v>
      </c>
    </row>
    <row r="392" ht="14.25" customHeight="1">
      <c r="A392" s="4" t="s">
        <v>2351</v>
      </c>
      <c r="B392" s="5">
        <v>45742.0</v>
      </c>
      <c r="C392" s="4" t="s">
        <v>337</v>
      </c>
      <c r="D392" s="4" t="s">
        <v>1753</v>
      </c>
      <c r="E392" s="4" t="s">
        <v>1901</v>
      </c>
      <c r="F392" s="4">
        <v>4.0</v>
      </c>
      <c r="G392" s="4">
        <v>995.55</v>
      </c>
      <c r="H392" s="4">
        <v>0.19</v>
      </c>
      <c r="I392" s="4" t="s">
        <v>1961</v>
      </c>
      <c r="J392" s="4">
        <v>3225.582</v>
      </c>
    </row>
    <row r="393" ht="14.25" customHeight="1">
      <c r="A393" s="4" t="s">
        <v>2352</v>
      </c>
      <c r="B393" s="5">
        <v>45478.0</v>
      </c>
      <c r="C393" s="4" t="s">
        <v>497</v>
      </c>
      <c r="D393" s="4" t="s">
        <v>1862</v>
      </c>
      <c r="E393" s="4" t="s">
        <v>1932</v>
      </c>
      <c r="F393" s="4">
        <v>2.0</v>
      </c>
      <c r="G393" s="4">
        <v>153.84</v>
      </c>
      <c r="H393" s="4">
        <v>0.27</v>
      </c>
      <c r="I393" s="4" t="s">
        <v>1961</v>
      </c>
      <c r="J393" s="4">
        <v>224.6064</v>
      </c>
    </row>
    <row r="394" ht="14.25" customHeight="1">
      <c r="A394" s="4" t="s">
        <v>2353</v>
      </c>
      <c r="B394" s="5">
        <v>45789.0</v>
      </c>
      <c r="C394" s="4" t="s">
        <v>533</v>
      </c>
      <c r="D394" s="4" t="s">
        <v>1817</v>
      </c>
      <c r="E394" s="4" t="s">
        <v>1911</v>
      </c>
      <c r="F394" s="4">
        <v>3.0</v>
      </c>
      <c r="G394" s="4">
        <v>362.11</v>
      </c>
      <c r="H394" s="4">
        <v>0.23</v>
      </c>
      <c r="I394" s="4" t="s">
        <v>1964</v>
      </c>
      <c r="J394" s="4">
        <v>836.4740999999999</v>
      </c>
    </row>
    <row r="395" ht="14.25" customHeight="1">
      <c r="A395" s="4" t="s">
        <v>2354</v>
      </c>
      <c r="B395" s="5">
        <v>45561.0</v>
      </c>
      <c r="C395" s="4" t="s">
        <v>1476</v>
      </c>
      <c r="D395" s="4" t="s">
        <v>1709</v>
      </c>
      <c r="E395" s="4" t="s">
        <v>1917</v>
      </c>
      <c r="F395" s="4">
        <v>3.0</v>
      </c>
      <c r="G395" s="4">
        <v>112.26</v>
      </c>
      <c r="H395" s="4">
        <v>0.11</v>
      </c>
      <c r="I395" s="4" t="s">
        <v>1959</v>
      </c>
      <c r="J395" s="4">
        <v>299.7342</v>
      </c>
    </row>
    <row r="396" ht="14.25" customHeight="1">
      <c r="A396" s="4" t="s">
        <v>2355</v>
      </c>
      <c r="B396" s="5">
        <v>45378.0</v>
      </c>
      <c r="C396" s="4" t="s">
        <v>683</v>
      </c>
      <c r="D396" s="4" t="s">
        <v>1865</v>
      </c>
      <c r="E396" s="4" t="s">
        <v>1948</v>
      </c>
      <c r="F396" s="4">
        <v>2.0</v>
      </c>
      <c r="G396" s="4">
        <v>962.81</v>
      </c>
      <c r="H396" s="4">
        <v>0.06</v>
      </c>
      <c r="I396" s="4" t="s">
        <v>1964</v>
      </c>
      <c r="J396" s="4">
        <v>1810.0828</v>
      </c>
    </row>
    <row r="397" ht="14.25" customHeight="1">
      <c r="A397" s="4" t="s">
        <v>2356</v>
      </c>
      <c r="B397" s="5">
        <v>45308.0</v>
      </c>
      <c r="C397" s="4" t="s">
        <v>713</v>
      </c>
      <c r="D397" s="4" t="s">
        <v>1638</v>
      </c>
      <c r="E397" s="4" t="s">
        <v>1887</v>
      </c>
      <c r="F397" s="4">
        <v>4.0</v>
      </c>
      <c r="G397" s="4">
        <v>276.23</v>
      </c>
      <c r="H397" s="4">
        <v>0.12</v>
      </c>
      <c r="I397" s="4" t="s">
        <v>1959</v>
      </c>
      <c r="J397" s="4">
        <v>972.3296</v>
      </c>
    </row>
    <row r="398" ht="14.25" customHeight="1">
      <c r="A398" s="4" t="s">
        <v>2357</v>
      </c>
      <c r="B398" s="5">
        <v>45407.0</v>
      </c>
      <c r="C398" s="4" t="s">
        <v>88</v>
      </c>
      <c r="D398" s="4" t="s">
        <v>1628</v>
      </c>
      <c r="E398" s="4" t="s">
        <v>1934</v>
      </c>
      <c r="F398" s="4">
        <v>3.0</v>
      </c>
      <c r="G398" s="4">
        <v>991.37</v>
      </c>
      <c r="H398" s="4">
        <v>0.1</v>
      </c>
      <c r="I398" s="4" t="s">
        <v>1961</v>
      </c>
      <c r="J398" s="4">
        <v>2676.699</v>
      </c>
    </row>
    <row r="399" ht="14.25" customHeight="1">
      <c r="A399" s="4" t="s">
        <v>2358</v>
      </c>
      <c r="B399" s="5">
        <v>45929.0</v>
      </c>
      <c r="C399" s="4" t="s">
        <v>578</v>
      </c>
      <c r="D399" s="4" t="s">
        <v>1638</v>
      </c>
      <c r="E399" s="4" t="s">
        <v>1932</v>
      </c>
      <c r="F399" s="4">
        <v>3.0</v>
      </c>
      <c r="G399" s="4">
        <v>977.47</v>
      </c>
      <c r="H399" s="4">
        <v>0.05</v>
      </c>
      <c r="I399" s="4" t="s">
        <v>1959</v>
      </c>
      <c r="J399" s="4">
        <v>2785.7895</v>
      </c>
    </row>
    <row r="400" ht="14.25" customHeight="1">
      <c r="A400" s="4" t="s">
        <v>2359</v>
      </c>
      <c r="B400" s="5">
        <v>45844.0</v>
      </c>
      <c r="C400" s="4" t="s">
        <v>692</v>
      </c>
      <c r="D400" s="4" t="s">
        <v>1865</v>
      </c>
      <c r="E400" s="4" t="s">
        <v>1929</v>
      </c>
      <c r="F400" s="4">
        <v>2.0</v>
      </c>
      <c r="G400" s="4">
        <v>308.7</v>
      </c>
      <c r="H400" s="4">
        <v>0.2</v>
      </c>
      <c r="I400" s="4" t="s">
        <v>1961</v>
      </c>
      <c r="J400" s="4">
        <v>493.92</v>
      </c>
    </row>
    <row r="401" ht="14.25" customHeight="1">
      <c r="A401" s="4" t="s">
        <v>2360</v>
      </c>
      <c r="B401" s="5">
        <v>45579.0</v>
      </c>
      <c r="C401" s="4" t="s">
        <v>164</v>
      </c>
      <c r="D401" s="4" t="s">
        <v>1580</v>
      </c>
      <c r="E401" s="4" t="s">
        <v>1939</v>
      </c>
      <c r="F401" s="4">
        <v>2.0</v>
      </c>
      <c r="G401" s="4">
        <v>733.87</v>
      </c>
      <c r="H401" s="4">
        <v>0.1</v>
      </c>
      <c r="I401" s="4" t="s">
        <v>1961</v>
      </c>
      <c r="J401" s="4">
        <v>1320.966</v>
      </c>
    </row>
    <row r="402" ht="14.25" customHeight="1">
      <c r="A402" s="4" t="s">
        <v>2361</v>
      </c>
      <c r="B402" s="5">
        <v>45227.0</v>
      </c>
      <c r="C402" s="4" t="s">
        <v>357</v>
      </c>
      <c r="D402" s="4" t="s">
        <v>1631</v>
      </c>
      <c r="E402" s="4" t="s">
        <v>1939</v>
      </c>
      <c r="F402" s="4">
        <v>2.0</v>
      </c>
      <c r="G402" s="4">
        <v>22.47</v>
      </c>
      <c r="H402" s="4">
        <v>0.22</v>
      </c>
      <c r="I402" s="4" t="s">
        <v>1961</v>
      </c>
      <c r="J402" s="4">
        <v>35.0532</v>
      </c>
    </row>
    <row r="403" ht="14.25" customHeight="1">
      <c r="A403" s="4" t="s">
        <v>2362</v>
      </c>
      <c r="B403" s="5">
        <v>45380.0</v>
      </c>
      <c r="C403" s="4" t="s">
        <v>1115</v>
      </c>
      <c r="D403" s="4" t="s">
        <v>1753</v>
      </c>
      <c r="E403" s="4" t="s">
        <v>1932</v>
      </c>
      <c r="F403" s="4">
        <v>4.0</v>
      </c>
      <c r="G403" s="4">
        <v>651.36</v>
      </c>
      <c r="H403" s="4">
        <v>0.13</v>
      </c>
      <c r="I403" s="4" t="s">
        <v>1959</v>
      </c>
      <c r="J403" s="4">
        <v>2266.7328</v>
      </c>
    </row>
    <row r="404" ht="14.25" customHeight="1">
      <c r="A404" s="4" t="s">
        <v>2363</v>
      </c>
      <c r="B404" s="5">
        <v>45817.0</v>
      </c>
      <c r="C404" s="4" t="s">
        <v>960</v>
      </c>
      <c r="D404" s="4" t="s">
        <v>1613</v>
      </c>
      <c r="E404" s="4" t="s">
        <v>1924</v>
      </c>
      <c r="F404" s="4">
        <v>1.0</v>
      </c>
      <c r="G404" s="4">
        <v>753.39</v>
      </c>
      <c r="H404" s="4">
        <v>0.04</v>
      </c>
      <c r="I404" s="4" t="s">
        <v>1964</v>
      </c>
      <c r="J404" s="4">
        <v>723.2543999999999</v>
      </c>
    </row>
    <row r="405" ht="14.25" customHeight="1">
      <c r="A405" s="4" t="s">
        <v>2364</v>
      </c>
      <c r="B405" s="5">
        <v>45576.0</v>
      </c>
      <c r="C405" s="4" t="s">
        <v>677</v>
      </c>
      <c r="D405" s="4" t="s">
        <v>1796</v>
      </c>
      <c r="E405" s="4" t="s">
        <v>1929</v>
      </c>
      <c r="F405" s="4">
        <v>4.0</v>
      </c>
      <c r="G405" s="4">
        <v>849.17</v>
      </c>
      <c r="H405" s="4">
        <v>0.12</v>
      </c>
      <c r="I405" s="4" t="s">
        <v>1964</v>
      </c>
      <c r="J405" s="4">
        <v>2989.0784</v>
      </c>
    </row>
    <row r="406" ht="14.25" customHeight="1">
      <c r="A406" s="4" t="s">
        <v>2365</v>
      </c>
      <c r="B406" s="5">
        <v>45495.0</v>
      </c>
      <c r="C406" s="4" t="s">
        <v>1208</v>
      </c>
      <c r="D406" s="4" t="s">
        <v>1635</v>
      </c>
      <c r="E406" s="4" t="s">
        <v>1887</v>
      </c>
      <c r="F406" s="4">
        <v>4.0</v>
      </c>
      <c r="G406" s="4">
        <v>585.45</v>
      </c>
      <c r="H406" s="4">
        <v>0.25</v>
      </c>
      <c r="I406" s="4" t="s">
        <v>1964</v>
      </c>
      <c r="J406" s="4">
        <v>1756.35</v>
      </c>
    </row>
    <row r="407" ht="14.25" customHeight="1">
      <c r="A407" s="4" t="s">
        <v>2366</v>
      </c>
      <c r="B407" s="5">
        <v>45628.0</v>
      </c>
      <c r="C407" s="4" t="s">
        <v>1487</v>
      </c>
      <c r="D407" s="4" t="s">
        <v>1808</v>
      </c>
      <c r="E407" s="4" t="s">
        <v>1939</v>
      </c>
      <c r="F407" s="4">
        <v>1.0</v>
      </c>
      <c r="G407" s="4">
        <v>745.15</v>
      </c>
      <c r="H407" s="4">
        <v>0.25</v>
      </c>
      <c r="I407" s="4" t="s">
        <v>1964</v>
      </c>
      <c r="J407" s="4">
        <v>558.8625</v>
      </c>
    </row>
    <row r="408" ht="14.25" customHeight="1">
      <c r="A408" s="4" t="s">
        <v>2367</v>
      </c>
      <c r="B408" s="5">
        <v>45244.0</v>
      </c>
      <c r="C408" s="4" t="s">
        <v>207</v>
      </c>
      <c r="D408" s="4" t="s">
        <v>1880</v>
      </c>
      <c r="E408" s="4" t="s">
        <v>1896</v>
      </c>
      <c r="F408" s="4">
        <v>1.0</v>
      </c>
      <c r="G408" s="4">
        <v>848.69</v>
      </c>
      <c r="H408" s="4">
        <v>0.04</v>
      </c>
      <c r="I408" s="4" t="s">
        <v>1964</v>
      </c>
      <c r="J408" s="4">
        <v>814.7424</v>
      </c>
    </row>
    <row r="409" ht="14.25" customHeight="1">
      <c r="A409" s="4" t="s">
        <v>2368</v>
      </c>
      <c r="B409" s="5">
        <v>45336.0</v>
      </c>
      <c r="C409" s="4" t="s">
        <v>1307</v>
      </c>
      <c r="D409" s="4" t="s">
        <v>1793</v>
      </c>
      <c r="E409" s="4" t="s">
        <v>1934</v>
      </c>
      <c r="F409" s="4">
        <v>2.0</v>
      </c>
      <c r="G409" s="4">
        <v>247.67</v>
      </c>
      <c r="H409" s="4">
        <v>0.1</v>
      </c>
      <c r="I409" s="4" t="s">
        <v>1961</v>
      </c>
      <c r="J409" s="4">
        <v>445.806</v>
      </c>
    </row>
    <row r="410" ht="14.25" customHeight="1">
      <c r="A410" s="4" t="s">
        <v>2369</v>
      </c>
      <c r="B410" s="5">
        <v>45465.0</v>
      </c>
      <c r="C410" s="4" t="s">
        <v>170</v>
      </c>
      <c r="D410" s="4" t="s">
        <v>1805</v>
      </c>
      <c r="E410" s="4" t="s">
        <v>1901</v>
      </c>
      <c r="F410" s="4">
        <v>3.0</v>
      </c>
      <c r="G410" s="4">
        <v>220.51</v>
      </c>
      <c r="H410" s="4">
        <v>0.02</v>
      </c>
      <c r="I410" s="4" t="s">
        <v>1961</v>
      </c>
      <c r="J410" s="4">
        <v>648.2994</v>
      </c>
    </row>
    <row r="411" ht="14.25" customHeight="1">
      <c r="A411" s="4" t="s">
        <v>2370</v>
      </c>
      <c r="B411" s="5">
        <v>45837.0</v>
      </c>
      <c r="C411" s="4" t="s">
        <v>1052</v>
      </c>
      <c r="D411" s="4" t="s">
        <v>1617</v>
      </c>
      <c r="E411" s="4" t="s">
        <v>1939</v>
      </c>
      <c r="F411" s="4">
        <v>4.0</v>
      </c>
      <c r="G411" s="4">
        <v>370.63</v>
      </c>
      <c r="H411" s="4">
        <v>0.08</v>
      </c>
      <c r="I411" s="4" t="s">
        <v>1959</v>
      </c>
      <c r="J411" s="4">
        <v>1363.9184</v>
      </c>
    </row>
    <row r="412" ht="14.25" customHeight="1">
      <c r="A412" s="4" t="s">
        <v>2371</v>
      </c>
      <c r="B412" s="5">
        <v>45706.0</v>
      </c>
      <c r="C412" s="4" t="s">
        <v>1244</v>
      </c>
      <c r="D412" s="4" t="s">
        <v>1664</v>
      </c>
      <c r="E412" s="4" t="s">
        <v>1948</v>
      </c>
      <c r="F412" s="4">
        <v>4.0</v>
      </c>
      <c r="G412" s="4">
        <v>349.84</v>
      </c>
      <c r="H412" s="4">
        <v>0.11</v>
      </c>
      <c r="I412" s="4" t="s">
        <v>1959</v>
      </c>
      <c r="J412" s="4">
        <v>1245.4304</v>
      </c>
    </row>
    <row r="413" ht="14.25" customHeight="1">
      <c r="A413" s="4" t="s">
        <v>2372</v>
      </c>
      <c r="B413" s="5">
        <v>45823.0</v>
      </c>
      <c r="C413" s="4" t="s">
        <v>185</v>
      </c>
      <c r="D413" s="4" t="s">
        <v>1696</v>
      </c>
      <c r="E413" s="4" t="s">
        <v>1929</v>
      </c>
      <c r="F413" s="4">
        <v>1.0</v>
      </c>
      <c r="G413" s="4">
        <v>770.87</v>
      </c>
      <c r="H413" s="4">
        <v>0.1</v>
      </c>
      <c r="I413" s="4" t="s">
        <v>1964</v>
      </c>
      <c r="J413" s="4">
        <v>693.783</v>
      </c>
    </row>
    <row r="414" ht="14.25" customHeight="1">
      <c r="A414" s="4" t="s">
        <v>2373</v>
      </c>
      <c r="B414" s="5">
        <v>45518.0</v>
      </c>
      <c r="C414" s="4" t="s">
        <v>1496</v>
      </c>
      <c r="D414" s="4" t="s">
        <v>1880</v>
      </c>
      <c r="E414" s="4" t="s">
        <v>1942</v>
      </c>
      <c r="F414" s="4">
        <v>3.0</v>
      </c>
      <c r="G414" s="4">
        <v>507.33</v>
      </c>
      <c r="H414" s="4">
        <v>0.06</v>
      </c>
      <c r="I414" s="4" t="s">
        <v>1961</v>
      </c>
      <c r="J414" s="4">
        <v>1430.6706</v>
      </c>
    </row>
    <row r="415" ht="14.25" customHeight="1">
      <c r="A415" s="4" t="s">
        <v>2374</v>
      </c>
      <c r="B415" s="5">
        <v>45863.0</v>
      </c>
      <c r="C415" s="4" t="s">
        <v>630</v>
      </c>
      <c r="D415" s="4" t="s">
        <v>1780</v>
      </c>
      <c r="E415" s="4" t="s">
        <v>1921</v>
      </c>
      <c r="F415" s="4">
        <v>1.0</v>
      </c>
      <c r="G415" s="4">
        <v>87.78</v>
      </c>
      <c r="H415" s="4">
        <v>0.06</v>
      </c>
      <c r="I415" s="4" t="s">
        <v>1959</v>
      </c>
      <c r="J415" s="4">
        <v>82.5132</v>
      </c>
    </row>
    <row r="416" ht="14.25" customHeight="1">
      <c r="A416" s="4" t="s">
        <v>2375</v>
      </c>
      <c r="B416" s="5">
        <v>45666.0</v>
      </c>
      <c r="C416" s="4" t="s">
        <v>54</v>
      </c>
      <c r="D416" s="4" t="s">
        <v>1862</v>
      </c>
      <c r="E416" s="4" t="s">
        <v>1904</v>
      </c>
      <c r="F416" s="4">
        <v>2.0</v>
      </c>
      <c r="G416" s="4">
        <v>772.24</v>
      </c>
      <c r="H416" s="4">
        <v>0.22</v>
      </c>
      <c r="I416" s="4" t="s">
        <v>1959</v>
      </c>
      <c r="J416" s="4">
        <v>1204.6944</v>
      </c>
    </row>
    <row r="417" ht="14.25" customHeight="1">
      <c r="A417" s="4" t="s">
        <v>2376</v>
      </c>
      <c r="B417" s="5">
        <v>45813.0</v>
      </c>
      <c r="C417" s="4" t="s">
        <v>197</v>
      </c>
      <c r="D417" s="4" t="s">
        <v>1793</v>
      </c>
      <c r="E417" s="4" t="s">
        <v>1934</v>
      </c>
      <c r="F417" s="4">
        <v>1.0</v>
      </c>
      <c r="G417" s="4">
        <v>108.27</v>
      </c>
      <c r="H417" s="4">
        <v>0.1</v>
      </c>
      <c r="I417" s="4" t="s">
        <v>1964</v>
      </c>
      <c r="J417" s="4">
        <v>97.443</v>
      </c>
    </row>
    <row r="418" ht="14.25" customHeight="1">
      <c r="A418" s="4" t="s">
        <v>2377</v>
      </c>
      <c r="B418" s="5">
        <v>45633.0</v>
      </c>
      <c r="C418" s="4" t="s">
        <v>1112</v>
      </c>
      <c r="D418" s="4" t="s">
        <v>1693</v>
      </c>
      <c r="E418" s="4" t="s">
        <v>1942</v>
      </c>
      <c r="F418" s="4">
        <v>2.0</v>
      </c>
      <c r="G418" s="4">
        <v>839.24</v>
      </c>
      <c r="H418" s="4">
        <v>0.21</v>
      </c>
      <c r="I418" s="4" t="s">
        <v>1961</v>
      </c>
      <c r="J418" s="4">
        <v>1325.9992</v>
      </c>
    </row>
    <row r="419" ht="14.25" customHeight="1">
      <c r="A419" s="4" t="s">
        <v>2378</v>
      </c>
      <c r="B419" s="5">
        <v>45331.0</v>
      </c>
      <c r="C419" s="4" t="s">
        <v>1220</v>
      </c>
      <c r="D419" s="4" t="s">
        <v>1756</v>
      </c>
      <c r="E419" s="4" t="s">
        <v>1924</v>
      </c>
      <c r="F419" s="4">
        <v>2.0</v>
      </c>
      <c r="G419" s="4">
        <v>466.27</v>
      </c>
      <c r="H419" s="4">
        <v>0.11</v>
      </c>
      <c r="I419" s="4" t="s">
        <v>1961</v>
      </c>
      <c r="J419" s="4">
        <v>829.9606</v>
      </c>
    </row>
    <row r="420" ht="14.25" customHeight="1">
      <c r="A420" s="4" t="s">
        <v>2379</v>
      </c>
      <c r="B420" s="5">
        <v>45942.0</v>
      </c>
      <c r="C420" s="4" t="s">
        <v>1264</v>
      </c>
      <c r="D420" s="4" t="s">
        <v>1768</v>
      </c>
      <c r="E420" s="4" t="s">
        <v>1934</v>
      </c>
      <c r="F420" s="4">
        <v>3.0</v>
      </c>
      <c r="G420" s="4">
        <v>969.83</v>
      </c>
      <c r="H420" s="4">
        <v>0.02</v>
      </c>
      <c r="I420" s="4" t="s">
        <v>1959</v>
      </c>
      <c r="J420" s="4">
        <v>2851.3002</v>
      </c>
    </row>
    <row r="421" ht="14.25" customHeight="1">
      <c r="A421" s="4" t="s">
        <v>2380</v>
      </c>
      <c r="B421" s="5">
        <v>45824.0</v>
      </c>
      <c r="C421" s="4" t="s">
        <v>1319</v>
      </c>
      <c r="D421" s="4" t="s">
        <v>1856</v>
      </c>
      <c r="E421" s="4" t="s">
        <v>1948</v>
      </c>
      <c r="F421" s="4">
        <v>2.0</v>
      </c>
      <c r="G421" s="4">
        <v>782.11</v>
      </c>
      <c r="H421" s="4">
        <v>0.17</v>
      </c>
      <c r="I421" s="4" t="s">
        <v>1961</v>
      </c>
      <c r="J421" s="4">
        <v>1298.3026</v>
      </c>
    </row>
    <row r="422" ht="14.25" customHeight="1">
      <c r="A422" s="4" t="s">
        <v>2381</v>
      </c>
      <c r="B422" s="5">
        <v>45921.0</v>
      </c>
      <c r="C422" s="4" t="s">
        <v>1419</v>
      </c>
      <c r="D422" s="4" t="s">
        <v>1700</v>
      </c>
      <c r="E422" s="4" t="s">
        <v>1927</v>
      </c>
      <c r="F422" s="4">
        <v>2.0</v>
      </c>
      <c r="G422" s="4">
        <v>74.63</v>
      </c>
      <c r="H422" s="4">
        <v>0.01</v>
      </c>
      <c r="I422" s="4" t="s">
        <v>1961</v>
      </c>
      <c r="J422" s="4">
        <v>147.7674</v>
      </c>
    </row>
    <row r="423" ht="14.25" customHeight="1">
      <c r="A423" s="4" t="s">
        <v>2382</v>
      </c>
      <c r="B423" s="5">
        <v>45909.0</v>
      </c>
      <c r="C423" s="4" t="s">
        <v>177</v>
      </c>
      <c r="D423" s="4" t="s">
        <v>1838</v>
      </c>
      <c r="E423" s="4" t="s">
        <v>1911</v>
      </c>
      <c r="F423" s="4">
        <v>3.0</v>
      </c>
      <c r="G423" s="4">
        <v>522.78</v>
      </c>
      <c r="H423" s="4">
        <v>0.25</v>
      </c>
      <c r="I423" s="4" t="s">
        <v>1961</v>
      </c>
      <c r="J423" s="4">
        <v>1176.255</v>
      </c>
    </row>
    <row r="424" ht="14.25" customHeight="1">
      <c r="A424" s="4" t="s">
        <v>2383</v>
      </c>
      <c r="B424" s="5">
        <v>45853.0</v>
      </c>
      <c r="C424" s="4" t="s">
        <v>1085</v>
      </c>
      <c r="D424" s="4" t="s">
        <v>1610</v>
      </c>
      <c r="E424" s="4" t="s">
        <v>1936</v>
      </c>
      <c r="F424" s="4">
        <v>1.0</v>
      </c>
      <c r="G424" s="4">
        <v>206.45</v>
      </c>
      <c r="H424" s="4">
        <v>0.15</v>
      </c>
      <c r="I424" s="4" t="s">
        <v>1961</v>
      </c>
      <c r="J424" s="4">
        <v>175.4825</v>
      </c>
    </row>
    <row r="425" ht="14.25" customHeight="1">
      <c r="A425" s="4" t="s">
        <v>2384</v>
      </c>
      <c r="B425" s="5">
        <v>45580.0</v>
      </c>
      <c r="C425" s="4" t="s">
        <v>509</v>
      </c>
      <c r="D425" s="4" t="s">
        <v>1790</v>
      </c>
      <c r="E425" s="4" t="s">
        <v>1908</v>
      </c>
      <c r="F425" s="4">
        <v>1.0</v>
      </c>
      <c r="G425" s="4">
        <v>815.53</v>
      </c>
      <c r="H425" s="4">
        <v>0.3</v>
      </c>
      <c r="I425" s="4" t="s">
        <v>1961</v>
      </c>
      <c r="J425" s="4">
        <v>570.871</v>
      </c>
    </row>
    <row r="426" ht="14.25" customHeight="1">
      <c r="A426" s="4" t="s">
        <v>2385</v>
      </c>
      <c r="B426" s="5">
        <v>45220.0</v>
      </c>
      <c r="C426" s="4" t="s">
        <v>164</v>
      </c>
      <c r="D426" s="4" t="s">
        <v>1820</v>
      </c>
      <c r="E426" s="4" t="s">
        <v>1932</v>
      </c>
      <c r="F426" s="4">
        <v>1.0</v>
      </c>
      <c r="G426" s="4">
        <v>823.61</v>
      </c>
      <c r="H426" s="4">
        <v>0.28</v>
      </c>
      <c r="I426" s="4" t="s">
        <v>1964</v>
      </c>
      <c r="J426" s="4">
        <v>592.9992</v>
      </c>
    </row>
    <row r="427" ht="14.25" customHeight="1">
      <c r="A427" s="4" t="s">
        <v>2386</v>
      </c>
      <c r="B427" s="5">
        <v>45807.0</v>
      </c>
      <c r="C427" s="4" t="s">
        <v>1493</v>
      </c>
      <c r="D427" s="4" t="s">
        <v>1844</v>
      </c>
      <c r="E427" s="4" t="s">
        <v>1921</v>
      </c>
      <c r="F427" s="4">
        <v>2.0</v>
      </c>
      <c r="G427" s="4">
        <v>209.96</v>
      </c>
      <c r="H427" s="4">
        <v>0.0</v>
      </c>
      <c r="I427" s="4" t="s">
        <v>1959</v>
      </c>
      <c r="J427" s="4">
        <v>419.92</v>
      </c>
    </row>
    <row r="428" ht="14.25" customHeight="1">
      <c r="A428" s="4" t="s">
        <v>2387</v>
      </c>
      <c r="B428" s="5">
        <v>45462.0</v>
      </c>
      <c r="C428" s="4" t="s">
        <v>599</v>
      </c>
      <c r="D428" s="4" t="s">
        <v>1555</v>
      </c>
      <c r="E428" s="4" t="s">
        <v>1939</v>
      </c>
      <c r="F428" s="4">
        <v>4.0</v>
      </c>
      <c r="G428" s="4">
        <v>897.93</v>
      </c>
      <c r="H428" s="4">
        <v>0.05</v>
      </c>
      <c r="I428" s="4" t="s">
        <v>1964</v>
      </c>
      <c r="J428" s="4">
        <v>3412.134</v>
      </c>
    </row>
    <row r="429" ht="14.25" customHeight="1">
      <c r="A429" s="4" t="s">
        <v>2388</v>
      </c>
      <c r="B429" s="5">
        <v>45646.0</v>
      </c>
      <c r="C429" s="4" t="s">
        <v>618</v>
      </c>
      <c r="D429" s="4" t="s">
        <v>1771</v>
      </c>
      <c r="E429" s="4" t="s">
        <v>1887</v>
      </c>
      <c r="F429" s="4">
        <v>4.0</v>
      </c>
      <c r="G429" s="4">
        <v>925.95</v>
      </c>
      <c r="H429" s="4">
        <v>0.16</v>
      </c>
      <c r="I429" s="4" t="s">
        <v>1964</v>
      </c>
      <c r="J429" s="4">
        <v>3111.192</v>
      </c>
    </row>
    <row r="430" ht="14.25" customHeight="1">
      <c r="A430" s="4" t="s">
        <v>2389</v>
      </c>
      <c r="B430" s="5">
        <v>45520.0</v>
      </c>
      <c r="C430" s="4" t="s">
        <v>320</v>
      </c>
      <c r="D430" s="4" t="s">
        <v>1735</v>
      </c>
      <c r="E430" s="4" t="s">
        <v>1911</v>
      </c>
      <c r="F430" s="4">
        <v>2.0</v>
      </c>
      <c r="G430" s="4">
        <v>573.09</v>
      </c>
      <c r="H430" s="4">
        <v>0.03</v>
      </c>
      <c r="I430" s="4" t="s">
        <v>1964</v>
      </c>
      <c r="J430" s="4">
        <v>1111.7946</v>
      </c>
    </row>
    <row r="431" ht="14.25" customHeight="1">
      <c r="A431" s="4" t="s">
        <v>2390</v>
      </c>
      <c r="B431" s="5">
        <v>45731.0</v>
      </c>
      <c r="C431" s="4" t="s">
        <v>624</v>
      </c>
      <c r="D431" s="4" t="s">
        <v>1585</v>
      </c>
      <c r="E431" s="4" t="s">
        <v>1904</v>
      </c>
      <c r="F431" s="4">
        <v>4.0</v>
      </c>
      <c r="G431" s="4">
        <v>149.83</v>
      </c>
      <c r="H431" s="4">
        <v>0.02</v>
      </c>
      <c r="I431" s="4" t="s">
        <v>1959</v>
      </c>
      <c r="J431" s="4">
        <v>587.3336</v>
      </c>
    </row>
    <row r="432" ht="14.25" customHeight="1">
      <c r="A432" s="4" t="s">
        <v>2391</v>
      </c>
      <c r="B432" s="5">
        <v>45445.0</v>
      </c>
      <c r="C432" s="4" t="s">
        <v>34</v>
      </c>
      <c r="D432" s="4" t="s">
        <v>1735</v>
      </c>
      <c r="E432" s="4" t="s">
        <v>1934</v>
      </c>
      <c r="F432" s="4">
        <v>3.0</v>
      </c>
      <c r="G432" s="4">
        <v>287.71</v>
      </c>
      <c r="H432" s="4">
        <v>0.03</v>
      </c>
      <c r="I432" s="4" t="s">
        <v>1964</v>
      </c>
      <c r="J432" s="4">
        <v>837.2360999999999</v>
      </c>
    </row>
    <row r="433" ht="14.25" customHeight="1">
      <c r="A433" s="4" t="s">
        <v>2392</v>
      </c>
      <c r="B433" s="5">
        <v>45860.0</v>
      </c>
      <c r="C433" s="4" t="s">
        <v>354</v>
      </c>
      <c r="D433" s="4" t="s">
        <v>1783</v>
      </c>
      <c r="E433" s="4" t="s">
        <v>1911</v>
      </c>
      <c r="F433" s="4">
        <v>2.0</v>
      </c>
      <c r="G433" s="4">
        <v>849.8</v>
      </c>
      <c r="H433" s="4">
        <v>0.06</v>
      </c>
      <c r="I433" s="4" t="s">
        <v>1964</v>
      </c>
      <c r="J433" s="4">
        <v>1597.624</v>
      </c>
    </row>
    <row r="434" ht="14.25" customHeight="1">
      <c r="A434" s="4" t="s">
        <v>2393</v>
      </c>
      <c r="B434" s="5">
        <v>45725.0</v>
      </c>
      <c r="C434" s="4" t="s">
        <v>91</v>
      </c>
      <c r="D434" s="4" t="s">
        <v>1703</v>
      </c>
      <c r="E434" s="4" t="s">
        <v>1901</v>
      </c>
      <c r="F434" s="4">
        <v>3.0</v>
      </c>
      <c r="G434" s="4">
        <v>482.58</v>
      </c>
      <c r="H434" s="4">
        <v>0.28</v>
      </c>
      <c r="I434" s="4" t="s">
        <v>1961</v>
      </c>
      <c r="J434" s="4">
        <v>1042.3728</v>
      </c>
    </row>
    <row r="435" ht="14.25" customHeight="1">
      <c r="A435" s="4" t="s">
        <v>2394</v>
      </c>
      <c r="B435" s="5">
        <v>45699.0</v>
      </c>
      <c r="C435" s="4" t="s">
        <v>415</v>
      </c>
      <c r="D435" s="4" t="s">
        <v>1759</v>
      </c>
      <c r="E435" s="4" t="s">
        <v>1896</v>
      </c>
      <c r="F435" s="4">
        <v>2.0</v>
      </c>
      <c r="G435" s="4">
        <v>64.7</v>
      </c>
      <c r="H435" s="4">
        <v>0.0</v>
      </c>
      <c r="I435" s="4" t="s">
        <v>1959</v>
      </c>
      <c r="J435" s="4">
        <v>129.4</v>
      </c>
    </row>
    <row r="436" ht="14.25" customHeight="1">
      <c r="A436" s="4" t="s">
        <v>2395</v>
      </c>
      <c r="B436" s="5">
        <v>45266.0</v>
      </c>
      <c r="C436" s="4" t="s">
        <v>518</v>
      </c>
      <c r="D436" s="4" t="s">
        <v>1576</v>
      </c>
      <c r="E436" s="4" t="s">
        <v>1908</v>
      </c>
      <c r="F436" s="4">
        <v>3.0</v>
      </c>
      <c r="G436" s="4">
        <v>589.83</v>
      </c>
      <c r="H436" s="4">
        <v>0.26</v>
      </c>
      <c r="I436" s="4" t="s">
        <v>1959</v>
      </c>
      <c r="J436" s="4">
        <v>1309.4226</v>
      </c>
    </row>
    <row r="437" ht="14.25" customHeight="1">
      <c r="A437" s="4" t="s">
        <v>2396</v>
      </c>
      <c r="B437" s="5">
        <v>45889.0</v>
      </c>
      <c r="C437" s="4" t="s">
        <v>937</v>
      </c>
      <c r="D437" s="4" t="s">
        <v>1569</v>
      </c>
      <c r="E437" s="4" t="s">
        <v>1921</v>
      </c>
      <c r="F437" s="4">
        <v>4.0</v>
      </c>
      <c r="G437" s="4">
        <v>758.49</v>
      </c>
      <c r="H437" s="4">
        <v>0.16</v>
      </c>
      <c r="I437" s="4" t="s">
        <v>1964</v>
      </c>
      <c r="J437" s="4">
        <v>2548.5264</v>
      </c>
    </row>
    <row r="438" ht="14.25" customHeight="1">
      <c r="A438" s="4" t="s">
        <v>2397</v>
      </c>
      <c r="B438" s="5">
        <v>45555.0</v>
      </c>
      <c r="C438" s="4" t="s">
        <v>218</v>
      </c>
      <c r="D438" s="4" t="s">
        <v>1689</v>
      </c>
      <c r="E438" s="4" t="s">
        <v>1929</v>
      </c>
      <c r="F438" s="4">
        <v>4.0</v>
      </c>
      <c r="G438" s="4">
        <v>747.56</v>
      </c>
      <c r="H438" s="4">
        <v>0.09</v>
      </c>
      <c r="I438" s="4" t="s">
        <v>1964</v>
      </c>
      <c r="J438" s="4">
        <v>2721.1184</v>
      </c>
    </row>
    <row r="439" ht="14.25" customHeight="1">
      <c r="A439" s="4" t="s">
        <v>2398</v>
      </c>
      <c r="B439" s="5">
        <v>45813.0</v>
      </c>
      <c r="C439" s="4" t="s">
        <v>832</v>
      </c>
      <c r="D439" s="4" t="s">
        <v>1700</v>
      </c>
      <c r="E439" s="4" t="s">
        <v>1942</v>
      </c>
      <c r="F439" s="4">
        <v>3.0</v>
      </c>
      <c r="G439" s="4">
        <v>551.22</v>
      </c>
      <c r="H439" s="4">
        <v>0.12</v>
      </c>
      <c r="I439" s="4" t="s">
        <v>1961</v>
      </c>
      <c r="J439" s="4">
        <v>1455.2208</v>
      </c>
    </row>
    <row r="440" ht="14.25" customHeight="1">
      <c r="A440" s="4" t="s">
        <v>2399</v>
      </c>
      <c r="B440" s="5">
        <v>45811.0</v>
      </c>
      <c r="C440" s="4" t="s">
        <v>551</v>
      </c>
      <c r="D440" s="4" t="s">
        <v>1790</v>
      </c>
      <c r="E440" s="4" t="s">
        <v>1934</v>
      </c>
      <c r="F440" s="4">
        <v>2.0</v>
      </c>
      <c r="G440" s="4">
        <v>527.06</v>
      </c>
      <c r="H440" s="4">
        <v>0.17</v>
      </c>
      <c r="I440" s="4" t="s">
        <v>1961</v>
      </c>
      <c r="J440" s="4">
        <v>874.9195999999998</v>
      </c>
    </row>
    <row r="441" ht="14.25" customHeight="1">
      <c r="A441" s="4" t="s">
        <v>2400</v>
      </c>
      <c r="B441" s="5">
        <v>45670.0</v>
      </c>
      <c r="C441" s="4" t="s">
        <v>366</v>
      </c>
      <c r="D441" s="4" t="s">
        <v>1768</v>
      </c>
      <c r="E441" s="4" t="s">
        <v>1908</v>
      </c>
      <c r="F441" s="4">
        <v>4.0</v>
      </c>
      <c r="G441" s="4">
        <v>875.41</v>
      </c>
      <c r="H441" s="4">
        <v>0.27</v>
      </c>
      <c r="I441" s="4" t="s">
        <v>1959</v>
      </c>
      <c r="J441" s="4">
        <v>2556.1972</v>
      </c>
    </row>
    <row r="442" ht="14.25" customHeight="1">
      <c r="A442" s="4" t="s">
        <v>2401</v>
      </c>
      <c r="B442" s="5">
        <v>45736.0</v>
      </c>
      <c r="C442" s="4" t="s">
        <v>57</v>
      </c>
      <c r="D442" s="4" t="s">
        <v>1838</v>
      </c>
      <c r="E442" s="4" t="s">
        <v>1887</v>
      </c>
      <c r="F442" s="4">
        <v>2.0</v>
      </c>
      <c r="G442" s="4">
        <v>226.43</v>
      </c>
      <c r="H442" s="4">
        <v>0.03</v>
      </c>
      <c r="I442" s="4" t="s">
        <v>1959</v>
      </c>
      <c r="J442" s="4">
        <v>439.2742</v>
      </c>
    </row>
    <row r="443" ht="14.25" customHeight="1">
      <c r="A443" s="4" t="s">
        <v>2402</v>
      </c>
      <c r="B443" s="5">
        <v>45480.0</v>
      </c>
      <c r="C443" s="4" t="s">
        <v>158</v>
      </c>
      <c r="D443" s="4" t="s">
        <v>1820</v>
      </c>
      <c r="E443" s="4" t="s">
        <v>1908</v>
      </c>
      <c r="F443" s="4">
        <v>2.0</v>
      </c>
      <c r="G443" s="4">
        <v>285.39</v>
      </c>
      <c r="H443" s="4">
        <v>0.1</v>
      </c>
      <c r="I443" s="4" t="s">
        <v>1959</v>
      </c>
      <c r="J443" s="4">
        <v>513.702</v>
      </c>
    </row>
    <row r="444" ht="14.25" customHeight="1">
      <c r="A444" s="4" t="s">
        <v>2403</v>
      </c>
      <c r="B444" s="5">
        <v>45929.0</v>
      </c>
      <c r="C444" s="4" t="s">
        <v>1073</v>
      </c>
      <c r="D444" s="4" t="s">
        <v>1603</v>
      </c>
      <c r="E444" s="4" t="s">
        <v>1936</v>
      </c>
      <c r="F444" s="4">
        <v>2.0</v>
      </c>
      <c r="G444" s="4">
        <v>298.01</v>
      </c>
      <c r="H444" s="4">
        <v>0.05</v>
      </c>
      <c r="I444" s="4" t="s">
        <v>1959</v>
      </c>
      <c r="J444" s="4">
        <v>566.2189999999999</v>
      </c>
    </row>
    <row r="445" ht="14.25" customHeight="1">
      <c r="A445" s="4" t="s">
        <v>2404</v>
      </c>
      <c r="B445" s="5">
        <v>45626.0</v>
      </c>
      <c r="C445" s="4" t="s">
        <v>551</v>
      </c>
      <c r="D445" s="4" t="s">
        <v>1700</v>
      </c>
      <c r="E445" s="4" t="s">
        <v>1904</v>
      </c>
      <c r="F445" s="4">
        <v>4.0</v>
      </c>
      <c r="G445" s="4">
        <v>753.49</v>
      </c>
      <c r="H445" s="4">
        <v>0.26</v>
      </c>
      <c r="I445" s="4" t="s">
        <v>1964</v>
      </c>
      <c r="J445" s="4">
        <v>2230.3304</v>
      </c>
    </row>
    <row r="446" ht="14.25" customHeight="1">
      <c r="A446" s="4" t="s">
        <v>2405</v>
      </c>
      <c r="B446" s="5">
        <v>45460.0</v>
      </c>
      <c r="C446" s="4" t="s">
        <v>1519</v>
      </c>
      <c r="D446" s="4" t="s">
        <v>1817</v>
      </c>
      <c r="E446" s="4" t="s">
        <v>1929</v>
      </c>
      <c r="F446" s="4">
        <v>2.0</v>
      </c>
      <c r="G446" s="4">
        <v>130.39</v>
      </c>
      <c r="H446" s="4">
        <v>0.17</v>
      </c>
      <c r="I446" s="4" t="s">
        <v>1961</v>
      </c>
      <c r="J446" s="4">
        <v>216.4474</v>
      </c>
    </row>
    <row r="447" ht="14.25" customHeight="1">
      <c r="A447" s="4" t="s">
        <v>2406</v>
      </c>
      <c r="B447" s="5">
        <v>45709.0</v>
      </c>
      <c r="C447" s="4" t="s">
        <v>1106</v>
      </c>
      <c r="D447" s="4" t="s">
        <v>1642</v>
      </c>
      <c r="E447" s="4" t="s">
        <v>1921</v>
      </c>
      <c r="F447" s="4">
        <v>4.0</v>
      </c>
      <c r="G447" s="4">
        <v>164.02</v>
      </c>
      <c r="H447" s="4">
        <v>0.01</v>
      </c>
      <c r="I447" s="4" t="s">
        <v>1961</v>
      </c>
      <c r="J447" s="4">
        <v>649.5192000000001</v>
      </c>
    </row>
    <row r="448" ht="14.25" customHeight="1">
      <c r="A448" s="4" t="s">
        <v>2407</v>
      </c>
      <c r="B448" s="5">
        <v>45551.0</v>
      </c>
      <c r="C448" s="4" t="s">
        <v>566</v>
      </c>
      <c r="D448" s="4" t="s">
        <v>1664</v>
      </c>
      <c r="E448" s="4" t="s">
        <v>1904</v>
      </c>
      <c r="F448" s="4">
        <v>2.0</v>
      </c>
      <c r="G448" s="4">
        <v>527.51</v>
      </c>
      <c r="H448" s="4">
        <v>0.18</v>
      </c>
      <c r="I448" s="4" t="s">
        <v>1961</v>
      </c>
      <c r="J448" s="4">
        <v>865.1164</v>
      </c>
    </row>
    <row r="449" ht="14.25" customHeight="1">
      <c r="A449" s="4" t="s">
        <v>2408</v>
      </c>
      <c r="B449" s="5">
        <v>45939.0</v>
      </c>
      <c r="C449" s="4" t="s">
        <v>832</v>
      </c>
      <c r="D449" s="4" t="s">
        <v>1753</v>
      </c>
      <c r="E449" s="4" t="s">
        <v>1932</v>
      </c>
      <c r="F449" s="4">
        <v>3.0</v>
      </c>
      <c r="G449" s="4">
        <v>628.18</v>
      </c>
      <c r="H449" s="4">
        <v>0.26</v>
      </c>
      <c r="I449" s="4" t="s">
        <v>1959</v>
      </c>
      <c r="J449" s="4">
        <v>1394.5596</v>
      </c>
    </row>
    <row r="450" ht="14.25" customHeight="1">
      <c r="A450" s="4" t="s">
        <v>2409</v>
      </c>
      <c r="B450" s="5">
        <v>45553.0</v>
      </c>
      <c r="C450" s="4" t="s">
        <v>880</v>
      </c>
      <c r="D450" s="4" t="s">
        <v>1750</v>
      </c>
      <c r="E450" s="4" t="s">
        <v>1901</v>
      </c>
      <c r="F450" s="4">
        <v>1.0</v>
      </c>
      <c r="G450" s="4">
        <v>862.31</v>
      </c>
      <c r="H450" s="4">
        <v>0.06</v>
      </c>
      <c r="I450" s="4" t="s">
        <v>1959</v>
      </c>
      <c r="J450" s="4">
        <v>810.5713999999999</v>
      </c>
    </row>
    <row r="451" ht="14.25" customHeight="1">
      <c r="A451" s="4" t="s">
        <v>2410</v>
      </c>
      <c r="B451" s="5">
        <v>45806.0</v>
      </c>
      <c r="C451" s="4" t="s">
        <v>277</v>
      </c>
      <c r="D451" s="4" t="s">
        <v>1832</v>
      </c>
      <c r="E451" s="4" t="s">
        <v>1934</v>
      </c>
      <c r="F451" s="4">
        <v>2.0</v>
      </c>
      <c r="G451" s="4">
        <v>541.39</v>
      </c>
      <c r="H451" s="4">
        <v>0.03</v>
      </c>
      <c r="I451" s="4" t="s">
        <v>1964</v>
      </c>
      <c r="J451" s="4">
        <v>1050.2966</v>
      </c>
    </row>
    <row r="452" ht="14.25" customHeight="1">
      <c r="A452" s="4" t="s">
        <v>2411</v>
      </c>
      <c r="B452" s="5">
        <v>45811.0</v>
      </c>
      <c r="C452" s="4" t="s">
        <v>1490</v>
      </c>
      <c r="D452" s="4" t="s">
        <v>1811</v>
      </c>
      <c r="E452" s="4" t="s">
        <v>1939</v>
      </c>
      <c r="F452" s="4">
        <v>3.0</v>
      </c>
      <c r="G452" s="4">
        <v>761.8</v>
      </c>
      <c r="H452" s="4">
        <v>0.06</v>
      </c>
      <c r="I452" s="4" t="s">
        <v>1964</v>
      </c>
      <c r="J452" s="4">
        <v>2148.275999999999</v>
      </c>
    </row>
    <row r="453" ht="14.25" customHeight="1">
      <c r="A453" s="4" t="s">
        <v>2412</v>
      </c>
      <c r="B453" s="5">
        <v>45508.0</v>
      </c>
      <c r="C453" s="4" t="s">
        <v>1334</v>
      </c>
      <c r="D453" s="4" t="s">
        <v>1728</v>
      </c>
      <c r="E453" s="4" t="s">
        <v>1896</v>
      </c>
      <c r="F453" s="4">
        <v>4.0</v>
      </c>
      <c r="G453" s="4">
        <v>829.36</v>
      </c>
      <c r="H453" s="4">
        <v>0.11</v>
      </c>
      <c r="I453" s="4" t="s">
        <v>1961</v>
      </c>
      <c r="J453" s="4">
        <v>2952.5216</v>
      </c>
    </row>
    <row r="454" ht="14.25" customHeight="1">
      <c r="A454" s="4" t="s">
        <v>2413</v>
      </c>
      <c r="B454" s="5">
        <v>45460.0</v>
      </c>
      <c r="C454" s="4" t="s">
        <v>1281</v>
      </c>
      <c r="D454" s="4" t="s">
        <v>1645</v>
      </c>
      <c r="E454" s="4" t="s">
        <v>1939</v>
      </c>
      <c r="F454" s="4">
        <v>2.0</v>
      </c>
      <c r="G454" s="4">
        <v>425.06</v>
      </c>
      <c r="H454" s="4">
        <v>0.09</v>
      </c>
      <c r="I454" s="4" t="s">
        <v>1961</v>
      </c>
      <c r="J454" s="4">
        <v>773.6092</v>
      </c>
    </row>
    <row r="455" ht="14.25" customHeight="1">
      <c r="A455" s="4" t="s">
        <v>2414</v>
      </c>
      <c r="B455" s="5">
        <v>45311.0</v>
      </c>
      <c r="C455" s="4" t="s">
        <v>455</v>
      </c>
      <c r="D455" s="4" t="s">
        <v>1747</v>
      </c>
      <c r="E455" s="4" t="s">
        <v>1887</v>
      </c>
      <c r="F455" s="4">
        <v>2.0</v>
      </c>
      <c r="G455" s="4">
        <v>911.14</v>
      </c>
      <c r="H455" s="4">
        <v>0.1</v>
      </c>
      <c r="I455" s="4" t="s">
        <v>1959</v>
      </c>
      <c r="J455" s="4">
        <v>1640.052</v>
      </c>
    </row>
    <row r="456" ht="14.25" customHeight="1">
      <c r="A456" s="4" t="s">
        <v>2415</v>
      </c>
      <c r="B456" s="5">
        <v>45906.0</v>
      </c>
      <c r="C456" s="4" t="s">
        <v>320</v>
      </c>
      <c r="D456" s="4" t="s">
        <v>1786</v>
      </c>
      <c r="E456" s="4" t="s">
        <v>1917</v>
      </c>
      <c r="F456" s="4">
        <v>3.0</v>
      </c>
      <c r="G456" s="4">
        <v>811.96</v>
      </c>
      <c r="H456" s="4">
        <v>0.29</v>
      </c>
      <c r="I456" s="4" t="s">
        <v>1959</v>
      </c>
      <c r="J456" s="4">
        <v>1729.4748</v>
      </c>
    </row>
    <row r="457" ht="14.25" customHeight="1">
      <c r="A457" s="4" t="s">
        <v>2416</v>
      </c>
      <c r="B457" s="5">
        <v>45380.0</v>
      </c>
      <c r="C457" s="4" t="s">
        <v>892</v>
      </c>
      <c r="D457" s="4" t="s">
        <v>1670</v>
      </c>
      <c r="E457" s="4" t="s">
        <v>1924</v>
      </c>
      <c r="F457" s="4">
        <v>2.0</v>
      </c>
      <c r="G457" s="4">
        <v>780.05</v>
      </c>
      <c r="H457" s="4">
        <v>0.12</v>
      </c>
      <c r="I457" s="4" t="s">
        <v>1964</v>
      </c>
      <c r="J457" s="4">
        <v>1372.888</v>
      </c>
    </row>
    <row r="458" ht="14.25" customHeight="1">
      <c r="A458" s="4" t="s">
        <v>2417</v>
      </c>
      <c r="B458" s="5">
        <v>45527.0</v>
      </c>
      <c r="C458" s="4" t="s">
        <v>719</v>
      </c>
      <c r="D458" s="4" t="s">
        <v>1674</v>
      </c>
      <c r="E458" s="4" t="s">
        <v>1921</v>
      </c>
      <c r="F458" s="4">
        <v>4.0</v>
      </c>
      <c r="G458" s="4">
        <v>315.95</v>
      </c>
      <c r="H458" s="4">
        <v>0.19</v>
      </c>
      <c r="I458" s="4" t="s">
        <v>1964</v>
      </c>
      <c r="J458" s="4">
        <v>1023.678</v>
      </c>
    </row>
    <row r="459" ht="14.25" customHeight="1">
      <c r="A459" s="4" t="s">
        <v>2418</v>
      </c>
      <c r="B459" s="5">
        <v>45796.0</v>
      </c>
      <c r="C459" s="4" t="s">
        <v>760</v>
      </c>
      <c r="D459" s="4" t="s">
        <v>1738</v>
      </c>
      <c r="E459" s="4" t="s">
        <v>1921</v>
      </c>
      <c r="F459" s="4">
        <v>2.0</v>
      </c>
      <c r="G459" s="4">
        <v>810.17</v>
      </c>
      <c r="H459" s="4">
        <v>0.27</v>
      </c>
      <c r="I459" s="4" t="s">
        <v>1959</v>
      </c>
      <c r="J459" s="4">
        <v>1182.8482</v>
      </c>
    </row>
    <row r="460" ht="14.25" customHeight="1">
      <c r="A460" s="4" t="s">
        <v>2419</v>
      </c>
      <c r="B460" s="5">
        <v>45389.0</v>
      </c>
      <c r="C460" s="4" t="s">
        <v>689</v>
      </c>
      <c r="D460" s="4" t="s">
        <v>1835</v>
      </c>
      <c r="E460" s="4" t="s">
        <v>1904</v>
      </c>
      <c r="F460" s="4">
        <v>3.0</v>
      </c>
      <c r="G460" s="4">
        <v>505.01</v>
      </c>
      <c r="H460" s="4">
        <v>0.02</v>
      </c>
      <c r="I460" s="4" t="s">
        <v>1961</v>
      </c>
      <c r="J460" s="4">
        <v>1484.7294</v>
      </c>
    </row>
    <row r="461" ht="14.25" customHeight="1">
      <c r="A461" s="4" t="s">
        <v>2420</v>
      </c>
      <c r="B461" s="5">
        <v>45315.0</v>
      </c>
      <c r="C461" s="4" t="s">
        <v>1461</v>
      </c>
      <c r="D461" s="4" t="s">
        <v>1799</v>
      </c>
      <c r="E461" s="4" t="s">
        <v>1942</v>
      </c>
      <c r="F461" s="4">
        <v>2.0</v>
      </c>
      <c r="G461" s="4">
        <v>736.75</v>
      </c>
      <c r="H461" s="4">
        <v>0.18</v>
      </c>
      <c r="I461" s="4" t="s">
        <v>1959</v>
      </c>
      <c r="J461" s="4">
        <v>1208.27</v>
      </c>
    </row>
    <row r="462" ht="14.25" customHeight="1">
      <c r="A462" s="4" t="s">
        <v>2421</v>
      </c>
      <c r="B462" s="5">
        <v>45311.0</v>
      </c>
      <c r="C462" s="4" t="s">
        <v>131</v>
      </c>
      <c r="D462" s="4" t="s">
        <v>1814</v>
      </c>
      <c r="E462" s="4" t="s">
        <v>1921</v>
      </c>
      <c r="F462" s="4">
        <v>4.0</v>
      </c>
      <c r="G462" s="4">
        <v>700.31</v>
      </c>
      <c r="H462" s="4">
        <v>0.2</v>
      </c>
      <c r="I462" s="4" t="s">
        <v>1961</v>
      </c>
      <c r="J462" s="4">
        <v>2240.992</v>
      </c>
    </row>
    <row r="463" ht="14.25" customHeight="1">
      <c r="A463" s="4" t="s">
        <v>2422</v>
      </c>
      <c r="B463" s="5">
        <v>45270.0</v>
      </c>
      <c r="C463" s="4" t="s">
        <v>461</v>
      </c>
      <c r="D463" s="4" t="s">
        <v>1856</v>
      </c>
      <c r="E463" s="4" t="s">
        <v>1927</v>
      </c>
      <c r="F463" s="4">
        <v>4.0</v>
      </c>
      <c r="G463" s="4">
        <v>202.46</v>
      </c>
      <c r="H463" s="4">
        <v>0.24</v>
      </c>
      <c r="I463" s="4" t="s">
        <v>1959</v>
      </c>
      <c r="J463" s="4">
        <v>615.4784000000001</v>
      </c>
    </row>
    <row r="464" ht="14.25" customHeight="1">
      <c r="A464" s="4" t="s">
        <v>2423</v>
      </c>
      <c r="B464" s="5">
        <v>45279.0</v>
      </c>
      <c r="C464" s="4" t="s">
        <v>869</v>
      </c>
      <c r="D464" s="4" t="s">
        <v>1844</v>
      </c>
      <c r="E464" s="4" t="s">
        <v>1892</v>
      </c>
      <c r="F464" s="4">
        <v>2.0</v>
      </c>
      <c r="G464" s="4">
        <v>291.84</v>
      </c>
      <c r="H464" s="4">
        <v>0.25</v>
      </c>
      <c r="I464" s="4" t="s">
        <v>1961</v>
      </c>
      <c r="J464" s="4">
        <v>437.76</v>
      </c>
    </row>
    <row r="465" ht="14.25" customHeight="1">
      <c r="A465" s="4" t="s">
        <v>2424</v>
      </c>
      <c r="B465" s="5">
        <v>45252.0</v>
      </c>
      <c r="C465" s="4" t="s">
        <v>563</v>
      </c>
      <c r="D465" s="4" t="s">
        <v>1874</v>
      </c>
      <c r="E465" s="4" t="s">
        <v>1908</v>
      </c>
      <c r="F465" s="4">
        <v>2.0</v>
      </c>
      <c r="G465" s="4">
        <v>261.48</v>
      </c>
      <c r="H465" s="4">
        <v>0.17</v>
      </c>
      <c r="I465" s="4" t="s">
        <v>1959</v>
      </c>
      <c r="J465" s="4">
        <v>434.0568</v>
      </c>
    </row>
    <row r="466" ht="14.25" customHeight="1">
      <c r="A466" s="4" t="s">
        <v>2425</v>
      </c>
      <c r="B466" s="5">
        <v>45938.0</v>
      </c>
      <c r="C466" s="4" t="s">
        <v>971</v>
      </c>
      <c r="D466" s="4" t="s">
        <v>1686</v>
      </c>
      <c r="E466" s="4" t="s">
        <v>1934</v>
      </c>
      <c r="F466" s="4">
        <v>1.0</v>
      </c>
      <c r="G466" s="4">
        <v>850.83</v>
      </c>
      <c r="H466" s="4">
        <v>0.28</v>
      </c>
      <c r="I466" s="4" t="s">
        <v>1961</v>
      </c>
      <c r="J466" s="4">
        <v>612.5976</v>
      </c>
    </row>
    <row r="467" ht="14.25" customHeight="1">
      <c r="A467" s="4" t="s">
        <v>2426</v>
      </c>
      <c r="B467" s="5">
        <v>45711.0</v>
      </c>
      <c r="C467" s="4" t="s">
        <v>1284</v>
      </c>
      <c r="D467" s="4" t="s">
        <v>1718</v>
      </c>
      <c r="E467" s="4" t="s">
        <v>1921</v>
      </c>
      <c r="F467" s="4">
        <v>1.0</v>
      </c>
      <c r="G467" s="4">
        <v>83.83</v>
      </c>
      <c r="H467" s="4">
        <v>0.05</v>
      </c>
      <c r="I467" s="4" t="s">
        <v>1959</v>
      </c>
      <c r="J467" s="4">
        <v>79.6385</v>
      </c>
    </row>
    <row r="468" ht="14.25" customHeight="1">
      <c r="A468" s="4" t="s">
        <v>2427</v>
      </c>
      <c r="B468" s="5">
        <v>45713.0</v>
      </c>
      <c r="C468" s="4" t="s">
        <v>54</v>
      </c>
      <c r="D468" s="4" t="s">
        <v>1847</v>
      </c>
      <c r="E468" s="4" t="s">
        <v>1939</v>
      </c>
      <c r="F468" s="4">
        <v>3.0</v>
      </c>
      <c r="G468" s="4">
        <v>649.95</v>
      </c>
      <c r="H468" s="4">
        <v>0.28</v>
      </c>
      <c r="I468" s="4" t="s">
        <v>1964</v>
      </c>
      <c r="J468" s="4">
        <v>1403.892</v>
      </c>
    </row>
    <row r="469" ht="14.25" customHeight="1">
      <c r="A469" s="4" t="s">
        <v>2428</v>
      </c>
      <c r="B469" s="5">
        <v>45565.0</v>
      </c>
      <c r="C469" s="4" t="s">
        <v>1169</v>
      </c>
      <c r="D469" s="4" t="s">
        <v>1802</v>
      </c>
      <c r="E469" s="4" t="s">
        <v>1911</v>
      </c>
      <c r="F469" s="4">
        <v>4.0</v>
      </c>
      <c r="G469" s="4">
        <v>934.96</v>
      </c>
      <c r="H469" s="4">
        <v>0.18</v>
      </c>
      <c r="I469" s="4" t="s">
        <v>1961</v>
      </c>
      <c r="J469" s="4">
        <v>3066.6688</v>
      </c>
    </row>
    <row r="470" ht="14.25" customHeight="1">
      <c r="A470" s="4" t="s">
        <v>2429</v>
      </c>
      <c r="B470" s="5">
        <v>45279.0</v>
      </c>
      <c r="C470" s="4" t="s">
        <v>692</v>
      </c>
      <c r="D470" s="4" t="s">
        <v>1625</v>
      </c>
      <c r="E470" s="4" t="s">
        <v>1934</v>
      </c>
      <c r="F470" s="4">
        <v>1.0</v>
      </c>
      <c r="G470" s="4">
        <v>880.89</v>
      </c>
      <c r="H470" s="4">
        <v>0.13</v>
      </c>
      <c r="I470" s="4" t="s">
        <v>1964</v>
      </c>
      <c r="J470" s="4">
        <v>766.3743</v>
      </c>
    </row>
    <row r="471" ht="14.25" customHeight="1">
      <c r="A471" s="4" t="s">
        <v>2430</v>
      </c>
      <c r="B471" s="5">
        <v>45614.0</v>
      </c>
      <c r="C471" s="4" t="s">
        <v>1490</v>
      </c>
      <c r="D471" s="4" t="s">
        <v>1877</v>
      </c>
      <c r="E471" s="4" t="s">
        <v>1917</v>
      </c>
      <c r="F471" s="4">
        <v>4.0</v>
      </c>
      <c r="G471" s="4">
        <v>610.6</v>
      </c>
      <c r="H471" s="4">
        <v>0.1</v>
      </c>
      <c r="I471" s="4" t="s">
        <v>1961</v>
      </c>
      <c r="J471" s="4">
        <v>2198.16</v>
      </c>
    </row>
    <row r="472" ht="14.25" customHeight="1">
      <c r="A472" s="4" t="s">
        <v>2431</v>
      </c>
      <c r="B472" s="5">
        <v>45912.0</v>
      </c>
      <c r="C472" s="4" t="s">
        <v>291</v>
      </c>
      <c r="D472" s="4" t="s">
        <v>1661</v>
      </c>
      <c r="E472" s="4" t="s">
        <v>1945</v>
      </c>
      <c r="F472" s="4">
        <v>1.0</v>
      </c>
      <c r="G472" s="4">
        <v>514.19</v>
      </c>
      <c r="H472" s="4">
        <v>0.2</v>
      </c>
      <c r="I472" s="4" t="s">
        <v>1959</v>
      </c>
      <c r="J472" s="4">
        <v>411.3520000000001</v>
      </c>
    </row>
    <row r="473" ht="14.25" customHeight="1">
      <c r="A473" s="4" t="s">
        <v>2432</v>
      </c>
      <c r="B473" s="5">
        <v>45688.0</v>
      </c>
      <c r="C473" s="4" t="s">
        <v>1267</v>
      </c>
      <c r="D473" s="4" t="s">
        <v>1689</v>
      </c>
      <c r="E473" s="4" t="s">
        <v>1932</v>
      </c>
      <c r="F473" s="4">
        <v>1.0</v>
      </c>
      <c r="G473" s="4">
        <v>546.2</v>
      </c>
      <c r="H473" s="4">
        <v>0.22</v>
      </c>
      <c r="I473" s="4" t="s">
        <v>1961</v>
      </c>
      <c r="J473" s="4">
        <v>426.0360000000001</v>
      </c>
    </row>
    <row r="474" ht="14.25" customHeight="1">
      <c r="A474" s="4" t="s">
        <v>2433</v>
      </c>
      <c r="B474" s="5">
        <v>45591.0</v>
      </c>
      <c r="C474" s="4" t="s">
        <v>666</v>
      </c>
      <c r="D474" s="4" t="s">
        <v>1689</v>
      </c>
      <c r="E474" s="4" t="s">
        <v>1887</v>
      </c>
      <c r="F474" s="4">
        <v>3.0</v>
      </c>
      <c r="G474" s="4">
        <v>416.01</v>
      </c>
      <c r="H474" s="4">
        <v>0.02</v>
      </c>
      <c r="I474" s="4" t="s">
        <v>1959</v>
      </c>
      <c r="J474" s="4">
        <v>1223.0694</v>
      </c>
    </row>
    <row r="475" ht="14.25" customHeight="1">
      <c r="A475" s="4" t="s">
        <v>2434</v>
      </c>
      <c r="B475" s="5">
        <v>45864.0</v>
      </c>
      <c r="C475" s="4" t="s">
        <v>1223</v>
      </c>
      <c r="D475" s="4" t="s">
        <v>1805</v>
      </c>
      <c r="E475" s="4" t="s">
        <v>1924</v>
      </c>
      <c r="F475" s="4">
        <v>1.0</v>
      </c>
      <c r="G475" s="4">
        <v>30.94</v>
      </c>
      <c r="H475" s="4">
        <v>0.21</v>
      </c>
      <c r="I475" s="4" t="s">
        <v>1964</v>
      </c>
      <c r="J475" s="4">
        <v>24.4426</v>
      </c>
    </row>
    <row r="476" ht="14.25" customHeight="1">
      <c r="A476" s="4" t="s">
        <v>2435</v>
      </c>
      <c r="B476" s="5">
        <v>45875.0</v>
      </c>
      <c r="C476" s="4" t="s">
        <v>674</v>
      </c>
      <c r="D476" s="4" t="s">
        <v>1756</v>
      </c>
      <c r="E476" s="4" t="s">
        <v>1939</v>
      </c>
      <c r="F476" s="4">
        <v>3.0</v>
      </c>
      <c r="G476" s="4">
        <v>666.39</v>
      </c>
      <c r="H476" s="4">
        <v>0.21</v>
      </c>
      <c r="I476" s="4" t="s">
        <v>1964</v>
      </c>
      <c r="J476" s="4">
        <v>1579.3443</v>
      </c>
    </row>
    <row r="477" ht="14.25" customHeight="1">
      <c r="A477" s="4" t="s">
        <v>2436</v>
      </c>
      <c r="B477" s="5">
        <v>45797.0</v>
      </c>
      <c r="C477" s="4" t="s">
        <v>572</v>
      </c>
      <c r="D477" s="4" t="s">
        <v>1826</v>
      </c>
      <c r="E477" s="4" t="s">
        <v>1924</v>
      </c>
      <c r="F477" s="4">
        <v>2.0</v>
      </c>
      <c r="G477" s="4">
        <v>145.26</v>
      </c>
      <c r="H477" s="4">
        <v>0.19</v>
      </c>
      <c r="I477" s="4" t="s">
        <v>1961</v>
      </c>
      <c r="J477" s="4">
        <v>235.3212</v>
      </c>
    </row>
    <row r="478" ht="14.25" customHeight="1">
      <c r="A478" s="4" t="s">
        <v>2437</v>
      </c>
      <c r="B478" s="5">
        <v>45364.0</v>
      </c>
      <c r="C478" s="4" t="s">
        <v>427</v>
      </c>
      <c r="D478" s="4" t="s">
        <v>1856</v>
      </c>
      <c r="E478" s="4" t="s">
        <v>1908</v>
      </c>
      <c r="F478" s="4">
        <v>4.0</v>
      </c>
      <c r="G478" s="4">
        <v>940.77</v>
      </c>
      <c r="H478" s="4">
        <v>0.24</v>
      </c>
      <c r="I478" s="4" t="s">
        <v>1964</v>
      </c>
      <c r="J478" s="4">
        <v>2859.9408</v>
      </c>
    </row>
    <row r="479" ht="14.25" customHeight="1">
      <c r="A479" s="4" t="s">
        <v>2438</v>
      </c>
      <c r="B479" s="5">
        <v>45700.0</v>
      </c>
      <c r="C479" s="4" t="s">
        <v>1467</v>
      </c>
      <c r="D479" s="4" t="s">
        <v>1718</v>
      </c>
      <c r="E479" s="4" t="s">
        <v>1942</v>
      </c>
      <c r="F479" s="4">
        <v>1.0</v>
      </c>
      <c r="G479" s="4">
        <v>708.88</v>
      </c>
      <c r="H479" s="4">
        <v>0.09</v>
      </c>
      <c r="I479" s="4" t="s">
        <v>1959</v>
      </c>
      <c r="J479" s="4">
        <v>645.0808000000001</v>
      </c>
    </row>
    <row r="480" ht="14.25" customHeight="1">
      <c r="A480" s="4" t="s">
        <v>2439</v>
      </c>
      <c r="B480" s="5">
        <v>45924.0</v>
      </c>
      <c r="C480" s="4" t="s">
        <v>992</v>
      </c>
      <c r="D480" s="4" t="s">
        <v>1667</v>
      </c>
      <c r="E480" s="4" t="s">
        <v>1896</v>
      </c>
      <c r="F480" s="4">
        <v>1.0</v>
      </c>
      <c r="G480" s="4">
        <v>790.73</v>
      </c>
      <c r="H480" s="4">
        <v>0.24</v>
      </c>
      <c r="I480" s="4" t="s">
        <v>1961</v>
      </c>
      <c r="J480" s="4">
        <v>600.9548</v>
      </c>
    </row>
    <row r="481" ht="14.25" customHeight="1">
      <c r="A481" s="4" t="s">
        <v>2440</v>
      </c>
      <c r="B481" s="5">
        <v>45574.0</v>
      </c>
      <c r="C481" s="4" t="s">
        <v>1413</v>
      </c>
      <c r="D481" s="4" t="s">
        <v>1617</v>
      </c>
      <c r="E481" s="4" t="s">
        <v>1921</v>
      </c>
      <c r="F481" s="4">
        <v>3.0</v>
      </c>
      <c r="G481" s="4">
        <v>635.13</v>
      </c>
      <c r="H481" s="4">
        <v>0.09</v>
      </c>
      <c r="I481" s="4" t="s">
        <v>1961</v>
      </c>
      <c r="J481" s="4">
        <v>1733.9049</v>
      </c>
    </row>
    <row r="482" ht="14.25" customHeight="1">
      <c r="A482" s="4" t="s">
        <v>2441</v>
      </c>
      <c r="B482" s="5">
        <v>45233.0</v>
      </c>
      <c r="C482" s="4" t="s">
        <v>872</v>
      </c>
      <c r="D482" s="4" t="s">
        <v>1862</v>
      </c>
      <c r="E482" s="4" t="s">
        <v>1934</v>
      </c>
      <c r="F482" s="4">
        <v>1.0</v>
      </c>
      <c r="G482" s="4">
        <v>744.88</v>
      </c>
      <c r="H482" s="4">
        <v>0.15</v>
      </c>
      <c r="I482" s="4" t="s">
        <v>1964</v>
      </c>
      <c r="J482" s="4">
        <v>633.148</v>
      </c>
    </row>
    <row r="483" ht="14.25" customHeight="1">
      <c r="A483" s="4" t="s">
        <v>2442</v>
      </c>
      <c r="B483" s="5">
        <v>45745.0</v>
      </c>
      <c r="C483" s="4" t="s">
        <v>624</v>
      </c>
      <c r="D483" s="4" t="s">
        <v>1661</v>
      </c>
      <c r="E483" s="4" t="s">
        <v>1892</v>
      </c>
      <c r="F483" s="4">
        <v>3.0</v>
      </c>
      <c r="G483" s="4">
        <v>205.34</v>
      </c>
      <c r="H483" s="4">
        <v>0.25</v>
      </c>
      <c r="I483" s="4" t="s">
        <v>1959</v>
      </c>
      <c r="J483" s="4">
        <v>462.015</v>
      </c>
    </row>
    <row r="484" ht="14.25" customHeight="1">
      <c r="A484" s="4" t="s">
        <v>2443</v>
      </c>
      <c r="B484" s="5">
        <v>45851.0</v>
      </c>
      <c r="C484" s="4" t="s">
        <v>1325</v>
      </c>
      <c r="D484" s="4" t="s">
        <v>1664</v>
      </c>
      <c r="E484" s="4" t="s">
        <v>1917</v>
      </c>
      <c r="F484" s="4">
        <v>2.0</v>
      </c>
      <c r="G484" s="4">
        <v>756.8</v>
      </c>
      <c r="H484" s="4">
        <v>0.15</v>
      </c>
      <c r="I484" s="4" t="s">
        <v>1959</v>
      </c>
      <c r="J484" s="4">
        <v>1286.56</v>
      </c>
    </row>
    <row r="485" ht="14.25" customHeight="1">
      <c r="A485" s="4" t="s">
        <v>2444</v>
      </c>
      <c r="B485" s="5">
        <v>45308.0</v>
      </c>
      <c r="C485" s="4" t="s">
        <v>188</v>
      </c>
      <c r="D485" s="4" t="s">
        <v>1638</v>
      </c>
      <c r="E485" s="4" t="s">
        <v>1924</v>
      </c>
      <c r="F485" s="4">
        <v>1.0</v>
      </c>
      <c r="G485" s="4">
        <v>771.73</v>
      </c>
      <c r="H485" s="4">
        <v>0.2</v>
      </c>
      <c r="I485" s="4" t="s">
        <v>1959</v>
      </c>
      <c r="J485" s="4">
        <v>617.384</v>
      </c>
    </row>
    <row r="486" ht="14.25" customHeight="1">
      <c r="A486" s="4" t="s">
        <v>2445</v>
      </c>
      <c r="B486" s="5">
        <v>45639.0</v>
      </c>
      <c r="C486" s="4" t="s">
        <v>1496</v>
      </c>
      <c r="D486" s="4" t="s">
        <v>1780</v>
      </c>
      <c r="E486" s="4" t="s">
        <v>1942</v>
      </c>
      <c r="F486" s="4">
        <v>1.0</v>
      </c>
      <c r="G486" s="4">
        <v>440.19</v>
      </c>
      <c r="H486" s="4">
        <v>0.03</v>
      </c>
      <c r="I486" s="4" t="s">
        <v>1961</v>
      </c>
      <c r="J486" s="4">
        <v>426.9843</v>
      </c>
    </row>
    <row r="487" ht="14.25" customHeight="1">
      <c r="A487" s="4" t="s">
        <v>2446</v>
      </c>
      <c r="B487" s="5">
        <v>45919.0</v>
      </c>
      <c r="C487" s="4" t="s">
        <v>197</v>
      </c>
      <c r="D487" s="4" t="s">
        <v>1572</v>
      </c>
      <c r="E487" s="4" t="s">
        <v>1896</v>
      </c>
      <c r="F487" s="4">
        <v>2.0</v>
      </c>
      <c r="G487" s="4">
        <v>409.0</v>
      </c>
      <c r="H487" s="4">
        <v>0.17</v>
      </c>
      <c r="I487" s="4" t="s">
        <v>1959</v>
      </c>
      <c r="J487" s="4">
        <v>678.9399999999999</v>
      </c>
    </row>
    <row r="488" ht="14.25" customHeight="1">
      <c r="A488" s="4" t="s">
        <v>2447</v>
      </c>
      <c r="B488" s="5">
        <v>45333.0</v>
      </c>
      <c r="C488" s="4" t="s">
        <v>1100</v>
      </c>
      <c r="D488" s="4" t="s">
        <v>1693</v>
      </c>
      <c r="E488" s="4" t="s">
        <v>1948</v>
      </c>
      <c r="F488" s="4">
        <v>3.0</v>
      </c>
      <c r="G488" s="4">
        <v>134.58</v>
      </c>
      <c r="H488" s="4">
        <v>0.04</v>
      </c>
      <c r="I488" s="4" t="s">
        <v>1964</v>
      </c>
      <c r="J488" s="4">
        <v>387.5904</v>
      </c>
    </row>
    <row r="489" ht="14.25" customHeight="1">
      <c r="A489" s="4" t="s">
        <v>2448</v>
      </c>
      <c r="B489" s="5">
        <v>45811.0</v>
      </c>
      <c r="C489" s="4" t="s">
        <v>1115</v>
      </c>
      <c r="D489" s="4" t="s">
        <v>1696</v>
      </c>
      <c r="E489" s="4" t="s">
        <v>1914</v>
      </c>
      <c r="F489" s="4">
        <v>4.0</v>
      </c>
      <c r="G489" s="4">
        <v>284.44</v>
      </c>
      <c r="H489" s="4">
        <v>0.02</v>
      </c>
      <c r="I489" s="4" t="s">
        <v>1959</v>
      </c>
      <c r="J489" s="4">
        <v>1115.0048</v>
      </c>
    </row>
    <row r="490" ht="14.25" customHeight="1">
      <c r="A490" s="4" t="s">
        <v>2449</v>
      </c>
      <c r="B490" s="5">
        <v>45726.0</v>
      </c>
      <c r="C490" s="4" t="s">
        <v>1284</v>
      </c>
      <c r="D490" s="4" t="s">
        <v>1802</v>
      </c>
      <c r="E490" s="4" t="s">
        <v>1932</v>
      </c>
      <c r="F490" s="4">
        <v>4.0</v>
      </c>
      <c r="G490" s="4">
        <v>922.69</v>
      </c>
      <c r="H490" s="4">
        <v>0.16</v>
      </c>
      <c r="I490" s="4" t="s">
        <v>1959</v>
      </c>
      <c r="J490" s="4">
        <v>3100.2384</v>
      </c>
    </row>
    <row r="491" ht="14.25" customHeight="1">
      <c r="A491" s="4" t="s">
        <v>2450</v>
      </c>
      <c r="B491" s="5">
        <v>45644.0</v>
      </c>
      <c r="C491" s="4" t="s">
        <v>898</v>
      </c>
      <c r="D491" s="4" t="s">
        <v>1686</v>
      </c>
      <c r="E491" s="4" t="s">
        <v>1911</v>
      </c>
      <c r="F491" s="4">
        <v>2.0</v>
      </c>
      <c r="G491" s="4">
        <v>992.55</v>
      </c>
      <c r="H491" s="4">
        <v>0.28</v>
      </c>
      <c r="I491" s="4" t="s">
        <v>1959</v>
      </c>
      <c r="J491" s="4">
        <v>1429.272</v>
      </c>
    </row>
    <row r="492" ht="14.25" customHeight="1">
      <c r="A492" s="4" t="s">
        <v>2451</v>
      </c>
      <c r="B492" s="5">
        <v>45371.0</v>
      </c>
      <c r="C492" s="4" t="s">
        <v>1322</v>
      </c>
      <c r="D492" s="4" t="s">
        <v>1850</v>
      </c>
      <c r="E492" s="4" t="s">
        <v>1945</v>
      </c>
      <c r="F492" s="4">
        <v>1.0</v>
      </c>
      <c r="G492" s="4">
        <v>170.43</v>
      </c>
      <c r="H492" s="4">
        <v>0.03</v>
      </c>
      <c r="I492" s="4" t="s">
        <v>1959</v>
      </c>
      <c r="J492" s="4">
        <v>165.3171</v>
      </c>
    </row>
    <row r="493" ht="14.25" customHeight="1">
      <c r="A493" s="4" t="s">
        <v>2452</v>
      </c>
      <c r="B493" s="5">
        <v>45462.0</v>
      </c>
      <c r="C493" s="4" t="s">
        <v>744</v>
      </c>
      <c r="D493" s="4" t="s">
        <v>1799</v>
      </c>
      <c r="E493" s="4" t="s">
        <v>1896</v>
      </c>
      <c r="F493" s="4">
        <v>3.0</v>
      </c>
      <c r="G493" s="4">
        <v>480.51</v>
      </c>
      <c r="H493" s="4">
        <v>0.03</v>
      </c>
      <c r="I493" s="4" t="s">
        <v>1959</v>
      </c>
      <c r="J493" s="4">
        <v>1398.2841</v>
      </c>
    </row>
    <row r="494" ht="14.25" customHeight="1">
      <c r="A494" s="4" t="s">
        <v>2453</v>
      </c>
      <c r="B494" s="5">
        <v>45632.0</v>
      </c>
      <c r="C494" s="4" t="s">
        <v>542</v>
      </c>
      <c r="D494" s="4" t="s">
        <v>1728</v>
      </c>
      <c r="E494" s="4" t="s">
        <v>1914</v>
      </c>
      <c r="F494" s="4">
        <v>2.0</v>
      </c>
      <c r="G494" s="4">
        <v>955.66</v>
      </c>
      <c r="H494" s="4">
        <v>0.29</v>
      </c>
      <c r="I494" s="4" t="s">
        <v>1964</v>
      </c>
      <c r="J494" s="4">
        <v>1357.0372</v>
      </c>
    </row>
    <row r="495" ht="14.25" customHeight="1">
      <c r="A495" s="4" t="s">
        <v>2454</v>
      </c>
      <c r="B495" s="5">
        <v>45863.0</v>
      </c>
      <c r="C495" s="4" t="s">
        <v>1419</v>
      </c>
      <c r="D495" s="4" t="s">
        <v>1799</v>
      </c>
      <c r="E495" s="4" t="s">
        <v>1887</v>
      </c>
      <c r="F495" s="4">
        <v>2.0</v>
      </c>
      <c r="G495" s="4">
        <v>488.02</v>
      </c>
      <c r="H495" s="4">
        <v>0.27</v>
      </c>
      <c r="I495" s="4" t="s">
        <v>1961</v>
      </c>
      <c r="J495" s="4">
        <v>712.5092</v>
      </c>
    </row>
    <row r="496" ht="14.25" customHeight="1">
      <c r="A496" s="4" t="s">
        <v>2455</v>
      </c>
      <c r="B496" s="5">
        <v>45501.0</v>
      </c>
      <c r="C496" s="4" t="s">
        <v>793</v>
      </c>
      <c r="D496" s="4" t="s">
        <v>1628</v>
      </c>
      <c r="E496" s="4" t="s">
        <v>1887</v>
      </c>
      <c r="F496" s="4">
        <v>1.0</v>
      </c>
      <c r="G496" s="4">
        <v>917.17</v>
      </c>
      <c r="H496" s="4">
        <v>0.13</v>
      </c>
      <c r="I496" s="4" t="s">
        <v>1964</v>
      </c>
      <c r="J496" s="4">
        <v>797.9379</v>
      </c>
    </row>
    <row r="497" ht="14.25" customHeight="1">
      <c r="A497" s="4" t="s">
        <v>2456</v>
      </c>
      <c r="B497" s="5">
        <v>45568.0</v>
      </c>
      <c r="C497" s="4" t="s">
        <v>1043</v>
      </c>
      <c r="D497" s="4" t="s">
        <v>1590</v>
      </c>
      <c r="E497" s="4" t="s">
        <v>1908</v>
      </c>
      <c r="F497" s="4">
        <v>2.0</v>
      </c>
      <c r="G497" s="4">
        <v>406.46</v>
      </c>
      <c r="H497" s="4">
        <v>0.3</v>
      </c>
      <c r="I497" s="4" t="s">
        <v>1961</v>
      </c>
      <c r="J497" s="4">
        <v>569.044</v>
      </c>
    </row>
    <row r="498" ht="14.25" customHeight="1">
      <c r="A498" s="4" t="s">
        <v>2457</v>
      </c>
      <c r="B498" s="5">
        <v>45238.0</v>
      </c>
      <c r="C498" s="4" t="s">
        <v>769</v>
      </c>
      <c r="D498" s="4" t="s">
        <v>1868</v>
      </c>
      <c r="E498" s="4" t="s">
        <v>1887</v>
      </c>
      <c r="F498" s="4">
        <v>2.0</v>
      </c>
      <c r="G498" s="4">
        <v>264.39</v>
      </c>
      <c r="H498" s="4">
        <v>0.11</v>
      </c>
      <c r="I498" s="4" t="s">
        <v>1964</v>
      </c>
      <c r="J498" s="4">
        <v>470.6142</v>
      </c>
    </row>
    <row r="499" ht="14.25" customHeight="1">
      <c r="A499" s="4" t="s">
        <v>2458</v>
      </c>
      <c r="B499" s="5">
        <v>45754.0</v>
      </c>
      <c r="C499" s="4" t="s">
        <v>648</v>
      </c>
      <c r="D499" s="4" t="s">
        <v>1786</v>
      </c>
      <c r="E499" s="4" t="s">
        <v>1939</v>
      </c>
      <c r="F499" s="4">
        <v>1.0</v>
      </c>
      <c r="G499" s="4">
        <v>414.97</v>
      </c>
      <c r="H499" s="4">
        <v>0.22</v>
      </c>
      <c r="I499" s="4" t="s">
        <v>1961</v>
      </c>
      <c r="J499" s="4">
        <v>323.6766</v>
      </c>
    </row>
    <row r="500" ht="14.25" customHeight="1">
      <c r="A500" s="4" t="s">
        <v>2459</v>
      </c>
      <c r="B500" s="5">
        <v>45280.0</v>
      </c>
      <c r="C500" s="4" t="s">
        <v>512</v>
      </c>
      <c r="D500" s="4" t="s">
        <v>1652</v>
      </c>
      <c r="E500" s="4" t="s">
        <v>1929</v>
      </c>
      <c r="F500" s="4">
        <v>2.0</v>
      </c>
      <c r="G500" s="4">
        <v>583.51</v>
      </c>
      <c r="H500" s="4">
        <v>0.2</v>
      </c>
      <c r="I500" s="4" t="s">
        <v>1964</v>
      </c>
      <c r="J500" s="4">
        <v>933.616</v>
      </c>
    </row>
    <row r="501" ht="14.25" customHeight="1">
      <c r="A501" s="4" t="s">
        <v>2460</v>
      </c>
      <c r="B501" s="5">
        <v>45911.0</v>
      </c>
      <c r="C501" s="4" t="s">
        <v>72</v>
      </c>
      <c r="D501" s="4" t="s">
        <v>1670</v>
      </c>
      <c r="E501" s="4" t="s">
        <v>1942</v>
      </c>
      <c r="F501" s="4">
        <v>1.0</v>
      </c>
      <c r="G501" s="4">
        <v>659.27</v>
      </c>
      <c r="H501" s="4">
        <v>0.15</v>
      </c>
      <c r="I501" s="4" t="s">
        <v>1961</v>
      </c>
      <c r="J501" s="4">
        <v>560.3795</v>
      </c>
    </row>
    <row r="502" ht="14.25" customHeight="1">
      <c r="A502" s="4" t="s">
        <v>2461</v>
      </c>
      <c r="B502" s="5">
        <v>45627.0</v>
      </c>
      <c r="C502" s="4" t="s">
        <v>1401</v>
      </c>
      <c r="D502" s="4" t="s">
        <v>1565</v>
      </c>
      <c r="E502" s="4" t="s">
        <v>1904</v>
      </c>
      <c r="F502" s="4">
        <v>4.0</v>
      </c>
      <c r="G502" s="4">
        <v>106.66</v>
      </c>
      <c r="H502" s="4">
        <v>0.2</v>
      </c>
      <c r="I502" s="4" t="s">
        <v>1964</v>
      </c>
      <c r="J502" s="4">
        <v>341.312</v>
      </c>
    </row>
    <row r="503" ht="14.25" customHeight="1">
      <c r="A503" s="4" t="s">
        <v>2462</v>
      </c>
      <c r="B503" s="5">
        <v>45617.0</v>
      </c>
      <c r="C503" s="4" t="s">
        <v>563</v>
      </c>
      <c r="D503" s="4" t="s">
        <v>1599</v>
      </c>
      <c r="E503" s="4" t="s">
        <v>1908</v>
      </c>
      <c r="F503" s="4">
        <v>4.0</v>
      </c>
      <c r="G503" s="4">
        <v>168.55</v>
      </c>
      <c r="H503" s="4">
        <v>0.15</v>
      </c>
      <c r="I503" s="4" t="s">
        <v>1961</v>
      </c>
      <c r="J503" s="4">
        <v>573.07</v>
      </c>
    </row>
    <row r="504" ht="14.25" customHeight="1">
      <c r="A504" s="4" t="s">
        <v>2463</v>
      </c>
      <c r="B504" s="5">
        <v>45899.0</v>
      </c>
      <c r="C504" s="4" t="s">
        <v>1519</v>
      </c>
      <c r="D504" s="4" t="s">
        <v>1712</v>
      </c>
      <c r="E504" s="4" t="s">
        <v>1896</v>
      </c>
      <c r="F504" s="4">
        <v>1.0</v>
      </c>
      <c r="G504" s="4">
        <v>230.53</v>
      </c>
      <c r="H504" s="4">
        <v>0.06</v>
      </c>
      <c r="I504" s="4" t="s">
        <v>1964</v>
      </c>
      <c r="J504" s="4">
        <v>216.6982</v>
      </c>
    </row>
    <row r="505" ht="14.25" customHeight="1">
      <c r="A505" s="4" t="s">
        <v>2464</v>
      </c>
      <c r="B505" s="5">
        <v>45889.0</v>
      </c>
      <c r="C505" s="4" t="s">
        <v>57</v>
      </c>
      <c r="D505" s="4" t="s">
        <v>1744</v>
      </c>
      <c r="E505" s="4" t="s">
        <v>1892</v>
      </c>
      <c r="F505" s="4">
        <v>2.0</v>
      </c>
      <c r="G505" s="4">
        <v>355.41</v>
      </c>
      <c r="H505" s="4">
        <v>0.13</v>
      </c>
      <c r="I505" s="4" t="s">
        <v>1964</v>
      </c>
      <c r="J505" s="4">
        <v>618.4134</v>
      </c>
    </row>
    <row r="506" ht="14.25" customHeight="1">
      <c r="A506" s="4" t="s">
        <v>2465</v>
      </c>
      <c r="B506" s="5">
        <v>45943.0</v>
      </c>
      <c r="C506" s="4" t="s">
        <v>575</v>
      </c>
      <c r="D506" s="4" t="s">
        <v>1721</v>
      </c>
      <c r="E506" s="4" t="s">
        <v>1896</v>
      </c>
      <c r="F506" s="4">
        <v>3.0</v>
      </c>
      <c r="G506" s="4">
        <v>843.44</v>
      </c>
      <c r="H506" s="4">
        <v>0.22</v>
      </c>
      <c r="I506" s="4" t="s">
        <v>1959</v>
      </c>
      <c r="J506" s="4">
        <v>1973.6496</v>
      </c>
    </row>
    <row r="507" ht="14.25" customHeight="1">
      <c r="A507" s="4" t="s">
        <v>2466</v>
      </c>
      <c r="B507" s="5">
        <v>45306.0</v>
      </c>
      <c r="C507" s="4" t="s">
        <v>563</v>
      </c>
      <c r="D507" s="4" t="s">
        <v>1868</v>
      </c>
      <c r="E507" s="4" t="s">
        <v>1892</v>
      </c>
      <c r="F507" s="4">
        <v>1.0</v>
      </c>
      <c r="G507" s="4">
        <v>301.6</v>
      </c>
      <c r="H507" s="4">
        <v>0.27</v>
      </c>
      <c r="I507" s="4" t="s">
        <v>1959</v>
      </c>
      <c r="J507" s="4">
        <v>220.168</v>
      </c>
    </row>
    <row r="508" ht="14.25" customHeight="1">
      <c r="A508" s="4" t="s">
        <v>2467</v>
      </c>
      <c r="B508" s="5">
        <v>45772.0</v>
      </c>
      <c r="C508" s="4" t="s">
        <v>181</v>
      </c>
      <c r="D508" s="4" t="s">
        <v>1850</v>
      </c>
      <c r="E508" s="4" t="s">
        <v>1896</v>
      </c>
      <c r="F508" s="4">
        <v>3.0</v>
      </c>
      <c r="G508" s="4">
        <v>21.59</v>
      </c>
      <c r="H508" s="4">
        <v>0.16</v>
      </c>
      <c r="I508" s="4" t="s">
        <v>1964</v>
      </c>
      <c r="J508" s="4">
        <v>54.4068</v>
      </c>
    </row>
    <row r="509" ht="14.25" customHeight="1">
      <c r="A509" s="4" t="s">
        <v>2468</v>
      </c>
      <c r="B509" s="5">
        <v>45346.0</v>
      </c>
      <c r="C509" s="4" t="s">
        <v>710</v>
      </c>
      <c r="D509" s="4" t="s">
        <v>1610</v>
      </c>
      <c r="E509" s="4" t="s">
        <v>1896</v>
      </c>
      <c r="F509" s="4">
        <v>4.0</v>
      </c>
      <c r="G509" s="4">
        <v>284.24</v>
      </c>
      <c r="H509" s="4">
        <v>0.09</v>
      </c>
      <c r="I509" s="4" t="s">
        <v>1959</v>
      </c>
      <c r="J509" s="4">
        <v>1034.6336</v>
      </c>
    </row>
    <row r="510" ht="14.25" customHeight="1">
      <c r="A510" s="4" t="s">
        <v>2469</v>
      </c>
      <c r="B510" s="5">
        <v>45656.0</v>
      </c>
      <c r="C510" s="4" t="s">
        <v>1175</v>
      </c>
      <c r="D510" s="4" t="s">
        <v>1576</v>
      </c>
      <c r="E510" s="4" t="s">
        <v>1921</v>
      </c>
      <c r="F510" s="4">
        <v>1.0</v>
      </c>
      <c r="G510" s="4">
        <v>191.6</v>
      </c>
      <c r="H510" s="4">
        <v>0.27</v>
      </c>
      <c r="I510" s="4" t="s">
        <v>1961</v>
      </c>
      <c r="J510" s="4">
        <v>139.868</v>
      </c>
    </row>
    <row r="511" ht="14.25" customHeight="1">
      <c r="A511" s="4" t="s">
        <v>2470</v>
      </c>
      <c r="B511" s="5">
        <v>45762.0</v>
      </c>
      <c r="C511" s="4" t="s">
        <v>1004</v>
      </c>
      <c r="D511" s="4" t="s">
        <v>1817</v>
      </c>
      <c r="E511" s="4" t="s">
        <v>1929</v>
      </c>
      <c r="F511" s="4">
        <v>2.0</v>
      </c>
      <c r="G511" s="4">
        <v>616.97</v>
      </c>
      <c r="H511" s="4">
        <v>0.22</v>
      </c>
      <c r="I511" s="4" t="s">
        <v>1959</v>
      </c>
      <c r="J511" s="4">
        <v>962.4732</v>
      </c>
    </row>
    <row r="512" ht="14.25" customHeight="1">
      <c r="A512" s="4" t="s">
        <v>2471</v>
      </c>
      <c r="B512" s="5">
        <v>45580.0</v>
      </c>
      <c r="C512" s="4" t="s">
        <v>578</v>
      </c>
      <c r="D512" s="4" t="s">
        <v>1661</v>
      </c>
      <c r="E512" s="4" t="s">
        <v>1924</v>
      </c>
      <c r="F512" s="4">
        <v>3.0</v>
      </c>
      <c r="G512" s="4">
        <v>125.68</v>
      </c>
      <c r="H512" s="4">
        <v>0.26</v>
      </c>
      <c r="I512" s="4" t="s">
        <v>1964</v>
      </c>
      <c r="J512" s="4">
        <v>279.0096</v>
      </c>
    </row>
    <row r="513" ht="14.25" customHeight="1">
      <c r="A513" s="4" t="s">
        <v>2472</v>
      </c>
      <c r="B513" s="5">
        <v>45676.0</v>
      </c>
      <c r="C513" s="4" t="s">
        <v>1127</v>
      </c>
      <c r="D513" s="4" t="s">
        <v>1709</v>
      </c>
      <c r="E513" s="4" t="s">
        <v>1904</v>
      </c>
      <c r="F513" s="4">
        <v>3.0</v>
      </c>
      <c r="G513" s="4">
        <v>307.48</v>
      </c>
      <c r="H513" s="4">
        <v>0.24</v>
      </c>
      <c r="I513" s="4" t="s">
        <v>1959</v>
      </c>
      <c r="J513" s="4">
        <v>701.0544000000001</v>
      </c>
    </row>
    <row r="514" ht="14.25" customHeight="1">
      <c r="A514" s="4" t="s">
        <v>2473</v>
      </c>
      <c r="B514" s="5">
        <v>45495.0</v>
      </c>
      <c r="C514" s="4" t="s">
        <v>965</v>
      </c>
      <c r="D514" s="4" t="s">
        <v>1565</v>
      </c>
      <c r="E514" s="4" t="s">
        <v>1948</v>
      </c>
      <c r="F514" s="4">
        <v>1.0</v>
      </c>
      <c r="G514" s="4">
        <v>505.23</v>
      </c>
      <c r="H514" s="4">
        <v>0.11</v>
      </c>
      <c r="I514" s="4" t="s">
        <v>1959</v>
      </c>
      <c r="J514" s="4">
        <v>449.6547</v>
      </c>
    </row>
    <row r="515" ht="14.25" customHeight="1">
      <c r="A515" s="4" t="s">
        <v>2474</v>
      </c>
      <c r="B515" s="5">
        <v>45735.0</v>
      </c>
      <c r="C515" s="4" t="s">
        <v>1166</v>
      </c>
      <c r="D515" s="4" t="s">
        <v>1715</v>
      </c>
      <c r="E515" s="4" t="s">
        <v>1939</v>
      </c>
      <c r="F515" s="4">
        <v>1.0</v>
      </c>
      <c r="G515" s="4">
        <v>853.12</v>
      </c>
      <c r="H515" s="4">
        <v>0.19</v>
      </c>
      <c r="I515" s="4" t="s">
        <v>1964</v>
      </c>
      <c r="J515" s="4">
        <v>691.0272</v>
      </c>
    </row>
    <row r="516" ht="14.25" customHeight="1">
      <c r="A516" s="4" t="s">
        <v>2475</v>
      </c>
      <c r="B516" s="5">
        <v>45312.0</v>
      </c>
      <c r="C516" s="4" t="s">
        <v>461</v>
      </c>
      <c r="D516" s="4" t="s">
        <v>1555</v>
      </c>
      <c r="E516" s="4" t="s">
        <v>1914</v>
      </c>
      <c r="F516" s="4">
        <v>4.0</v>
      </c>
      <c r="G516" s="4">
        <v>191.65</v>
      </c>
      <c r="H516" s="4">
        <v>0.19</v>
      </c>
      <c r="I516" s="4" t="s">
        <v>1961</v>
      </c>
      <c r="J516" s="4">
        <v>620.946</v>
      </c>
    </row>
    <row r="517" ht="14.25" customHeight="1">
      <c r="A517" s="4" t="s">
        <v>2476</v>
      </c>
      <c r="B517" s="5">
        <v>45286.0</v>
      </c>
      <c r="C517" s="4" t="s">
        <v>554</v>
      </c>
      <c r="D517" s="4" t="s">
        <v>1721</v>
      </c>
      <c r="E517" s="4" t="s">
        <v>1901</v>
      </c>
      <c r="F517" s="4">
        <v>1.0</v>
      </c>
      <c r="G517" s="4">
        <v>169.69</v>
      </c>
      <c r="H517" s="4">
        <v>0.22</v>
      </c>
      <c r="I517" s="4" t="s">
        <v>1959</v>
      </c>
      <c r="J517" s="4">
        <v>132.3582</v>
      </c>
    </row>
    <row r="518" ht="14.25" customHeight="1">
      <c r="A518" s="4" t="s">
        <v>2477</v>
      </c>
      <c r="B518" s="5">
        <v>45372.0</v>
      </c>
      <c r="C518" s="4" t="s">
        <v>599</v>
      </c>
      <c r="D518" s="4" t="s">
        <v>1768</v>
      </c>
      <c r="E518" s="4" t="s">
        <v>1934</v>
      </c>
      <c r="F518" s="4">
        <v>1.0</v>
      </c>
      <c r="G518" s="4">
        <v>145.43</v>
      </c>
      <c r="H518" s="4">
        <v>0.08</v>
      </c>
      <c r="I518" s="4" t="s">
        <v>1959</v>
      </c>
      <c r="J518" s="4">
        <v>133.7956</v>
      </c>
    </row>
    <row r="519" ht="14.25" customHeight="1">
      <c r="A519" s="4" t="s">
        <v>2478</v>
      </c>
      <c r="B519" s="5">
        <v>45633.0</v>
      </c>
      <c r="C519" s="4" t="s">
        <v>320</v>
      </c>
      <c r="D519" s="4" t="s">
        <v>1862</v>
      </c>
      <c r="E519" s="4" t="s">
        <v>1929</v>
      </c>
      <c r="F519" s="4">
        <v>4.0</v>
      </c>
      <c r="G519" s="4">
        <v>828.35</v>
      </c>
      <c r="H519" s="4">
        <v>0.17</v>
      </c>
      <c r="I519" s="4" t="s">
        <v>1959</v>
      </c>
      <c r="J519" s="4">
        <v>2750.122</v>
      </c>
    </row>
    <row r="520" ht="14.25" customHeight="1">
      <c r="A520" s="4" t="s">
        <v>2479</v>
      </c>
      <c r="B520" s="5">
        <v>45598.0</v>
      </c>
      <c r="C520" s="4" t="s">
        <v>1157</v>
      </c>
      <c r="D520" s="4" t="s">
        <v>1868</v>
      </c>
      <c r="E520" s="4" t="s">
        <v>1914</v>
      </c>
      <c r="F520" s="4">
        <v>3.0</v>
      </c>
      <c r="G520" s="4">
        <v>268.76</v>
      </c>
      <c r="H520" s="4">
        <v>0.01</v>
      </c>
      <c r="I520" s="4" t="s">
        <v>1961</v>
      </c>
      <c r="J520" s="4">
        <v>798.2171999999999</v>
      </c>
    </row>
    <row r="521" ht="14.25" customHeight="1">
      <c r="A521" s="4" t="s">
        <v>2480</v>
      </c>
      <c r="B521" s="5">
        <v>45495.0</v>
      </c>
      <c r="C521" s="4" t="s">
        <v>772</v>
      </c>
      <c r="D521" s="4" t="s">
        <v>1847</v>
      </c>
      <c r="E521" s="4" t="s">
        <v>1887</v>
      </c>
      <c r="F521" s="4">
        <v>4.0</v>
      </c>
      <c r="G521" s="4">
        <v>370.09</v>
      </c>
      <c r="H521" s="4">
        <v>0.22</v>
      </c>
      <c r="I521" s="4" t="s">
        <v>1964</v>
      </c>
      <c r="J521" s="4">
        <v>1154.6808</v>
      </c>
    </row>
    <row r="522" ht="14.25" customHeight="1">
      <c r="A522" s="4" t="s">
        <v>2481</v>
      </c>
      <c r="B522" s="5">
        <v>45229.0</v>
      </c>
      <c r="C522" s="4" t="s">
        <v>832</v>
      </c>
      <c r="D522" s="4" t="s">
        <v>1817</v>
      </c>
      <c r="E522" s="4" t="s">
        <v>1911</v>
      </c>
      <c r="F522" s="4">
        <v>3.0</v>
      </c>
      <c r="G522" s="4">
        <v>679.22</v>
      </c>
      <c r="H522" s="4">
        <v>0.11</v>
      </c>
      <c r="I522" s="4" t="s">
        <v>1961</v>
      </c>
      <c r="J522" s="4">
        <v>1813.5174</v>
      </c>
    </row>
    <row r="523" ht="14.25" customHeight="1">
      <c r="A523" s="4" t="s">
        <v>2482</v>
      </c>
      <c r="B523" s="5">
        <v>45433.0</v>
      </c>
      <c r="C523" s="4" t="s">
        <v>1190</v>
      </c>
      <c r="D523" s="4" t="s">
        <v>1802</v>
      </c>
      <c r="E523" s="4" t="s">
        <v>1887</v>
      </c>
      <c r="F523" s="4">
        <v>3.0</v>
      </c>
      <c r="G523" s="4">
        <v>780.69</v>
      </c>
      <c r="H523" s="4">
        <v>0.1</v>
      </c>
      <c r="I523" s="4" t="s">
        <v>1964</v>
      </c>
      <c r="J523" s="4">
        <v>2107.863</v>
      </c>
    </row>
    <row r="524" ht="14.25" customHeight="1">
      <c r="A524" s="4" t="s">
        <v>2483</v>
      </c>
      <c r="B524" s="5">
        <v>45766.0</v>
      </c>
      <c r="C524" s="4" t="s">
        <v>856</v>
      </c>
      <c r="D524" s="4" t="s">
        <v>1706</v>
      </c>
      <c r="E524" s="4" t="s">
        <v>1896</v>
      </c>
      <c r="F524" s="4">
        <v>2.0</v>
      </c>
      <c r="G524" s="4">
        <v>42.97</v>
      </c>
      <c r="H524" s="4">
        <v>0.18</v>
      </c>
      <c r="I524" s="4" t="s">
        <v>1961</v>
      </c>
      <c r="J524" s="4">
        <v>70.4708</v>
      </c>
    </row>
    <row r="525" ht="14.25" customHeight="1">
      <c r="A525" s="4" t="s">
        <v>2484</v>
      </c>
      <c r="B525" s="5">
        <v>45639.0</v>
      </c>
      <c r="C525" s="4" t="s">
        <v>931</v>
      </c>
      <c r="D525" s="4" t="s">
        <v>1829</v>
      </c>
      <c r="E525" s="4" t="s">
        <v>1887</v>
      </c>
      <c r="F525" s="4">
        <v>4.0</v>
      </c>
      <c r="G525" s="4">
        <v>854.37</v>
      </c>
      <c r="H525" s="4">
        <v>0.07</v>
      </c>
      <c r="I525" s="4" t="s">
        <v>1961</v>
      </c>
      <c r="J525" s="4">
        <v>3178.2564</v>
      </c>
    </row>
    <row r="526" ht="14.25" customHeight="1">
      <c r="A526" s="4" t="s">
        <v>2485</v>
      </c>
      <c r="B526" s="5">
        <v>45774.0</v>
      </c>
      <c r="C526" s="4" t="s">
        <v>372</v>
      </c>
      <c r="D526" s="4" t="s">
        <v>1648</v>
      </c>
      <c r="E526" s="4" t="s">
        <v>1939</v>
      </c>
      <c r="F526" s="4">
        <v>2.0</v>
      </c>
      <c r="G526" s="4">
        <v>409.52</v>
      </c>
      <c r="H526" s="4">
        <v>0.06</v>
      </c>
      <c r="I526" s="4" t="s">
        <v>1964</v>
      </c>
      <c r="J526" s="4">
        <v>769.8975999999999</v>
      </c>
    </row>
    <row r="527" ht="14.25" customHeight="1">
      <c r="A527" s="4" t="s">
        <v>2486</v>
      </c>
      <c r="B527" s="5">
        <v>45569.0</v>
      </c>
      <c r="C527" s="4" t="s">
        <v>566</v>
      </c>
      <c r="D527" s="4" t="s">
        <v>1805</v>
      </c>
      <c r="E527" s="4" t="s">
        <v>1924</v>
      </c>
      <c r="F527" s="4">
        <v>2.0</v>
      </c>
      <c r="G527" s="4">
        <v>407.46</v>
      </c>
      <c r="H527" s="4">
        <v>0.21</v>
      </c>
      <c r="I527" s="4" t="s">
        <v>1959</v>
      </c>
      <c r="J527" s="4">
        <v>643.7868</v>
      </c>
    </row>
    <row r="528" ht="14.25" customHeight="1">
      <c r="A528" s="4" t="s">
        <v>2487</v>
      </c>
      <c r="B528" s="5">
        <v>45856.0</v>
      </c>
      <c r="C528" s="4" t="s">
        <v>758</v>
      </c>
      <c r="D528" s="4" t="s">
        <v>1572</v>
      </c>
      <c r="E528" s="4" t="s">
        <v>1917</v>
      </c>
      <c r="F528" s="4">
        <v>1.0</v>
      </c>
      <c r="G528" s="4">
        <v>728.84</v>
      </c>
      <c r="H528" s="4">
        <v>0.28</v>
      </c>
      <c r="I528" s="4" t="s">
        <v>1961</v>
      </c>
      <c r="J528" s="4">
        <v>524.7648</v>
      </c>
    </row>
    <row r="529" ht="14.25" customHeight="1">
      <c r="A529" s="4" t="s">
        <v>2488</v>
      </c>
      <c r="B529" s="5">
        <v>45362.0</v>
      </c>
      <c r="C529" s="4" t="s">
        <v>1424</v>
      </c>
      <c r="D529" s="4" t="s">
        <v>1817</v>
      </c>
      <c r="E529" s="4" t="s">
        <v>1911</v>
      </c>
      <c r="F529" s="4">
        <v>4.0</v>
      </c>
      <c r="G529" s="4">
        <v>467.24</v>
      </c>
      <c r="H529" s="4">
        <v>0.08</v>
      </c>
      <c r="I529" s="4" t="s">
        <v>1961</v>
      </c>
      <c r="J529" s="4">
        <v>1719.4432</v>
      </c>
    </row>
    <row r="530" ht="14.25" customHeight="1">
      <c r="A530" s="4" t="s">
        <v>2489</v>
      </c>
      <c r="B530" s="5">
        <v>45457.0</v>
      </c>
      <c r="C530" s="4" t="s">
        <v>348</v>
      </c>
      <c r="D530" s="4" t="s">
        <v>1599</v>
      </c>
      <c r="E530" s="4" t="s">
        <v>1927</v>
      </c>
      <c r="F530" s="4">
        <v>1.0</v>
      </c>
      <c r="G530" s="4">
        <v>57.94</v>
      </c>
      <c r="H530" s="4">
        <v>0.13</v>
      </c>
      <c r="I530" s="4" t="s">
        <v>1961</v>
      </c>
      <c r="J530" s="4">
        <v>50.40779999999999</v>
      </c>
    </row>
    <row r="531" ht="14.25" customHeight="1">
      <c r="A531" s="4" t="s">
        <v>2490</v>
      </c>
      <c r="B531" s="5">
        <v>45338.0</v>
      </c>
      <c r="C531" s="4" t="s">
        <v>1103</v>
      </c>
      <c r="D531" s="4" t="s">
        <v>1728</v>
      </c>
      <c r="E531" s="4" t="s">
        <v>1942</v>
      </c>
      <c r="F531" s="4">
        <v>1.0</v>
      </c>
      <c r="G531" s="4">
        <v>540.1</v>
      </c>
      <c r="H531" s="4">
        <v>0.22</v>
      </c>
      <c r="I531" s="4" t="s">
        <v>1959</v>
      </c>
      <c r="J531" s="4">
        <v>421.278</v>
      </c>
    </row>
    <row r="532" ht="14.25" customHeight="1">
      <c r="A532" s="4" t="s">
        <v>2491</v>
      </c>
      <c r="B532" s="5">
        <v>45552.0</v>
      </c>
      <c r="C532" s="4" t="s">
        <v>297</v>
      </c>
      <c r="D532" s="4" t="s">
        <v>1590</v>
      </c>
      <c r="E532" s="4" t="s">
        <v>1948</v>
      </c>
      <c r="F532" s="4">
        <v>4.0</v>
      </c>
      <c r="G532" s="4">
        <v>816.28</v>
      </c>
      <c r="H532" s="4">
        <v>0.15</v>
      </c>
      <c r="I532" s="4" t="s">
        <v>1964</v>
      </c>
      <c r="J532" s="4">
        <v>2775.352</v>
      </c>
    </row>
    <row r="533" ht="14.25" customHeight="1">
      <c r="A533" s="4" t="s">
        <v>2492</v>
      </c>
      <c r="B533" s="5">
        <v>45895.0</v>
      </c>
      <c r="C533" s="4" t="s">
        <v>609</v>
      </c>
      <c r="D533" s="4" t="s">
        <v>1706</v>
      </c>
      <c r="E533" s="4" t="s">
        <v>1917</v>
      </c>
      <c r="F533" s="4">
        <v>4.0</v>
      </c>
      <c r="G533" s="4">
        <v>727.49</v>
      </c>
      <c r="H533" s="4">
        <v>0.11</v>
      </c>
      <c r="I533" s="4" t="s">
        <v>1959</v>
      </c>
      <c r="J533" s="4">
        <v>2589.8644</v>
      </c>
    </row>
    <row r="534" ht="14.25" customHeight="1">
      <c r="A534" s="4" t="s">
        <v>2493</v>
      </c>
      <c r="B534" s="5">
        <v>45447.0</v>
      </c>
      <c r="C534" s="4" t="s">
        <v>587</v>
      </c>
      <c r="D534" s="4" t="s">
        <v>1841</v>
      </c>
      <c r="E534" s="4" t="s">
        <v>1932</v>
      </c>
      <c r="F534" s="4">
        <v>4.0</v>
      </c>
      <c r="G534" s="4">
        <v>817.92</v>
      </c>
      <c r="H534" s="4">
        <v>0.21</v>
      </c>
      <c r="I534" s="4" t="s">
        <v>1959</v>
      </c>
      <c r="J534" s="4">
        <v>2584.6272</v>
      </c>
    </row>
    <row r="535" ht="14.25" customHeight="1">
      <c r="A535" s="4" t="s">
        <v>2494</v>
      </c>
      <c r="B535" s="5">
        <v>45578.0</v>
      </c>
      <c r="C535" s="4" t="s">
        <v>1046</v>
      </c>
      <c r="D535" s="4" t="s">
        <v>1693</v>
      </c>
      <c r="E535" s="4" t="s">
        <v>1914</v>
      </c>
      <c r="F535" s="4">
        <v>2.0</v>
      </c>
      <c r="G535" s="4">
        <v>358.45</v>
      </c>
      <c r="H535" s="4">
        <v>0.07</v>
      </c>
      <c r="I535" s="4" t="s">
        <v>1964</v>
      </c>
      <c r="J535" s="4">
        <v>666.717</v>
      </c>
    </row>
    <row r="536" ht="14.25" customHeight="1">
      <c r="A536" s="4" t="s">
        <v>2495</v>
      </c>
      <c r="B536" s="5">
        <v>45697.0</v>
      </c>
      <c r="C536" s="4" t="s">
        <v>677</v>
      </c>
      <c r="D536" s="4" t="s">
        <v>1844</v>
      </c>
      <c r="E536" s="4" t="s">
        <v>1921</v>
      </c>
      <c r="F536" s="4">
        <v>1.0</v>
      </c>
      <c r="G536" s="4">
        <v>972.06</v>
      </c>
      <c r="H536" s="4">
        <v>0.3</v>
      </c>
      <c r="I536" s="4" t="s">
        <v>1964</v>
      </c>
      <c r="J536" s="4">
        <v>680.4419999999999</v>
      </c>
    </row>
    <row r="537" ht="14.25" customHeight="1">
      <c r="A537" s="4" t="s">
        <v>2496</v>
      </c>
      <c r="B537" s="5">
        <v>45281.0</v>
      </c>
      <c r="C537" s="4" t="s">
        <v>147</v>
      </c>
      <c r="D537" s="4" t="s">
        <v>1621</v>
      </c>
      <c r="E537" s="4" t="s">
        <v>1887</v>
      </c>
      <c r="F537" s="4">
        <v>1.0</v>
      </c>
      <c r="G537" s="4">
        <v>791.36</v>
      </c>
      <c r="H537" s="4">
        <v>0.06</v>
      </c>
      <c r="I537" s="4" t="s">
        <v>1961</v>
      </c>
      <c r="J537" s="4">
        <v>743.8783999999999</v>
      </c>
    </row>
    <row r="538" ht="14.25" customHeight="1">
      <c r="A538" s="4" t="s">
        <v>2497</v>
      </c>
      <c r="B538" s="5">
        <v>45855.0</v>
      </c>
      <c r="C538" s="4" t="s">
        <v>1013</v>
      </c>
      <c r="D538" s="4" t="s">
        <v>1774</v>
      </c>
      <c r="E538" s="4" t="s">
        <v>1908</v>
      </c>
      <c r="F538" s="4">
        <v>4.0</v>
      </c>
      <c r="G538" s="4">
        <v>839.65</v>
      </c>
      <c r="H538" s="4">
        <v>0.26</v>
      </c>
      <c r="I538" s="4" t="s">
        <v>1964</v>
      </c>
      <c r="J538" s="4">
        <v>2485.364</v>
      </c>
    </row>
    <row r="539" ht="14.25" customHeight="1">
      <c r="A539" s="4" t="s">
        <v>2498</v>
      </c>
      <c r="B539" s="5">
        <v>45793.0</v>
      </c>
      <c r="C539" s="4" t="s">
        <v>838</v>
      </c>
      <c r="D539" s="4" t="s">
        <v>1799</v>
      </c>
      <c r="E539" s="4" t="s">
        <v>1896</v>
      </c>
      <c r="F539" s="4">
        <v>2.0</v>
      </c>
      <c r="G539" s="4">
        <v>245.52</v>
      </c>
      <c r="H539" s="4">
        <v>0.11</v>
      </c>
      <c r="I539" s="4" t="s">
        <v>1964</v>
      </c>
      <c r="J539" s="4">
        <v>437.0256</v>
      </c>
    </row>
    <row r="540" ht="14.25" customHeight="1">
      <c r="A540" s="4" t="s">
        <v>2499</v>
      </c>
      <c r="B540" s="5">
        <v>45881.0</v>
      </c>
      <c r="C540" s="4" t="s">
        <v>1235</v>
      </c>
      <c r="D540" s="4" t="s">
        <v>1829</v>
      </c>
      <c r="E540" s="4" t="s">
        <v>1917</v>
      </c>
      <c r="F540" s="4">
        <v>3.0</v>
      </c>
      <c r="G540" s="4">
        <v>787.91</v>
      </c>
      <c r="H540" s="4">
        <v>0.06</v>
      </c>
      <c r="I540" s="4" t="s">
        <v>1961</v>
      </c>
      <c r="J540" s="4">
        <v>2221.9062</v>
      </c>
    </row>
    <row r="541" ht="14.25" customHeight="1">
      <c r="A541" s="4" t="s">
        <v>2500</v>
      </c>
      <c r="B541" s="5">
        <v>45890.0</v>
      </c>
      <c r="C541" s="4" t="s">
        <v>218</v>
      </c>
      <c r="D541" s="4" t="s">
        <v>1808</v>
      </c>
      <c r="E541" s="4" t="s">
        <v>1904</v>
      </c>
      <c r="F541" s="4">
        <v>2.0</v>
      </c>
      <c r="G541" s="4">
        <v>709.17</v>
      </c>
      <c r="H541" s="4">
        <v>0.22</v>
      </c>
      <c r="I541" s="4" t="s">
        <v>1959</v>
      </c>
      <c r="J541" s="4">
        <v>1106.3052</v>
      </c>
    </row>
    <row r="542" ht="14.25" customHeight="1">
      <c r="A542" s="4" t="s">
        <v>2501</v>
      </c>
      <c r="B542" s="5">
        <v>45251.0</v>
      </c>
      <c r="C542" s="4" t="s">
        <v>778</v>
      </c>
      <c r="D542" s="4" t="s">
        <v>1856</v>
      </c>
      <c r="E542" s="4" t="s">
        <v>1914</v>
      </c>
      <c r="F542" s="4">
        <v>2.0</v>
      </c>
      <c r="G542" s="4">
        <v>533.92</v>
      </c>
      <c r="H542" s="4">
        <v>0.13</v>
      </c>
      <c r="I542" s="4" t="s">
        <v>1959</v>
      </c>
      <c r="J542" s="4">
        <v>929.0207999999999</v>
      </c>
    </row>
    <row r="543" ht="14.25" customHeight="1">
      <c r="A543" s="4" t="s">
        <v>2502</v>
      </c>
      <c r="B543" s="5">
        <v>45695.0</v>
      </c>
      <c r="C543" s="4" t="s">
        <v>1528</v>
      </c>
      <c r="D543" s="4" t="s">
        <v>1706</v>
      </c>
      <c r="E543" s="4" t="s">
        <v>1887</v>
      </c>
      <c r="F543" s="4">
        <v>1.0</v>
      </c>
      <c r="G543" s="4">
        <v>878.84</v>
      </c>
      <c r="H543" s="4">
        <v>0.28</v>
      </c>
      <c r="I543" s="4" t="s">
        <v>1964</v>
      </c>
      <c r="J543" s="4">
        <v>632.7648</v>
      </c>
    </row>
    <row r="544" ht="14.25" customHeight="1">
      <c r="A544" s="4" t="s">
        <v>2503</v>
      </c>
      <c r="B544" s="5">
        <v>45287.0</v>
      </c>
      <c r="C544" s="4" t="s">
        <v>686</v>
      </c>
      <c r="D544" s="4" t="s">
        <v>1712</v>
      </c>
      <c r="E544" s="4" t="s">
        <v>1939</v>
      </c>
      <c r="F544" s="4">
        <v>1.0</v>
      </c>
      <c r="G544" s="4">
        <v>442.36</v>
      </c>
      <c r="H544" s="4">
        <v>0.14</v>
      </c>
      <c r="I544" s="4" t="s">
        <v>1959</v>
      </c>
      <c r="J544" s="4">
        <v>380.4296</v>
      </c>
    </row>
    <row r="545" ht="14.25" customHeight="1">
      <c r="A545" s="4" t="s">
        <v>2504</v>
      </c>
      <c r="B545" s="5">
        <v>45711.0</v>
      </c>
      <c r="C545" s="4" t="s">
        <v>1070</v>
      </c>
      <c r="D545" s="4" t="s">
        <v>1683</v>
      </c>
      <c r="E545" s="4" t="s">
        <v>1911</v>
      </c>
      <c r="F545" s="4">
        <v>1.0</v>
      </c>
      <c r="G545" s="4">
        <v>763.34</v>
      </c>
      <c r="H545" s="4">
        <v>0.11</v>
      </c>
      <c r="I545" s="4" t="s">
        <v>1964</v>
      </c>
      <c r="J545" s="4">
        <v>679.3726</v>
      </c>
    </row>
    <row r="546" ht="14.25" customHeight="1">
      <c r="A546" s="4" t="s">
        <v>2505</v>
      </c>
      <c r="B546" s="5">
        <v>45842.0</v>
      </c>
      <c r="C546" s="4" t="s">
        <v>572</v>
      </c>
      <c r="D546" s="4" t="s">
        <v>1759</v>
      </c>
      <c r="E546" s="4" t="s">
        <v>1945</v>
      </c>
      <c r="F546" s="4">
        <v>3.0</v>
      </c>
      <c r="G546" s="4">
        <v>178.22</v>
      </c>
      <c r="H546" s="4">
        <v>0.15</v>
      </c>
      <c r="I546" s="4" t="s">
        <v>1964</v>
      </c>
      <c r="J546" s="4">
        <v>454.461</v>
      </c>
    </row>
    <row r="547" ht="14.25" customHeight="1">
      <c r="A547" s="4" t="s">
        <v>2506</v>
      </c>
      <c r="B547" s="5">
        <v>45255.0</v>
      </c>
      <c r="C547" s="4" t="s">
        <v>382</v>
      </c>
      <c r="D547" s="4" t="s">
        <v>1655</v>
      </c>
      <c r="E547" s="4" t="s">
        <v>1892</v>
      </c>
      <c r="F547" s="4">
        <v>4.0</v>
      </c>
      <c r="G547" s="4">
        <v>90.32</v>
      </c>
      <c r="H547" s="4">
        <v>0.08</v>
      </c>
      <c r="I547" s="4" t="s">
        <v>1961</v>
      </c>
      <c r="J547" s="4">
        <v>332.3776</v>
      </c>
    </row>
    <row r="548" ht="14.25" customHeight="1">
      <c r="A548" s="4" t="s">
        <v>2507</v>
      </c>
      <c r="B548" s="5">
        <v>45695.0</v>
      </c>
      <c r="C548" s="4" t="s">
        <v>1205</v>
      </c>
      <c r="D548" s="4" t="s">
        <v>1599</v>
      </c>
      <c r="E548" s="4" t="s">
        <v>1911</v>
      </c>
      <c r="F548" s="4">
        <v>3.0</v>
      </c>
      <c r="G548" s="4">
        <v>370.93</v>
      </c>
      <c r="H548" s="4">
        <v>0.0</v>
      </c>
      <c r="I548" s="4" t="s">
        <v>1959</v>
      </c>
      <c r="J548" s="4">
        <v>1112.79</v>
      </c>
    </row>
    <row r="549" ht="14.25" customHeight="1">
      <c r="A549" s="4" t="s">
        <v>2508</v>
      </c>
      <c r="B549" s="5">
        <v>45281.0</v>
      </c>
      <c r="C549" s="4" t="s">
        <v>194</v>
      </c>
      <c r="D549" s="4" t="s">
        <v>1645</v>
      </c>
      <c r="E549" s="4" t="s">
        <v>1936</v>
      </c>
      <c r="F549" s="4">
        <v>1.0</v>
      </c>
      <c r="G549" s="4">
        <v>352.43</v>
      </c>
      <c r="H549" s="4">
        <v>0.14</v>
      </c>
      <c r="I549" s="4" t="s">
        <v>1961</v>
      </c>
      <c r="J549" s="4">
        <v>303.0898</v>
      </c>
    </row>
    <row r="550" ht="14.25" customHeight="1">
      <c r="A550" s="4" t="s">
        <v>2509</v>
      </c>
      <c r="B550" s="5">
        <v>45295.0</v>
      </c>
      <c r="C550" s="4" t="s">
        <v>442</v>
      </c>
      <c r="D550" s="4" t="s">
        <v>1606</v>
      </c>
      <c r="E550" s="4" t="s">
        <v>1936</v>
      </c>
      <c r="F550" s="4">
        <v>2.0</v>
      </c>
      <c r="G550" s="4">
        <v>562.97</v>
      </c>
      <c r="H550" s="4">
        <v>0.2</v>
      </c>
      <c r="I550" s="4" t="s">
        <v>1959</v>
      </c>
      <c r="J550" s="4">
        <v>900.7520000000001</v>
      </c>
    </row>
    <row r="551" ht="14.25" customHeight="1">
      <c r="A551" s="4" t="s">
        <v>2510</v>
      </c>
      <c r="B551" s="5">
        <v>45260.0</v>
      </c>
      <c r="C551" s="4" t="s">
        <v>545</v>
      </c>
      <c r="D551" s="4" t="s">
        <v>1747</v>
      </c>
      <c r="E551" s="4" t="s">
        <v>1914</v>
      </c>
      <c r="F551" s="4">
        <v>1.0</v>
      </c>
      <c r="G551" s="4">
        <v>522.85</v>
      </c>
      <c r="H551" s="4">
        <v>0.12</v>
      </c>
      <c r="I551" s="4" t="s">
        <v>1961</v>
      </c>
      <c r="J551" s="4">
        <v>460.108</v>
      </c>
    </row>
    <row r="552" ht="14.25" customHeight="1">
      <c r="A552" s="4" t="s">
        <v>2511</v>
      </c>
      <c r="B552" s="5">
        <v>45851.0</v>
      </c>
      <c r="C552" s="4" t="s">
        <v>1118</v>
      </c>
      <c r="D552" s="4" t="s">
        <v>1638</v>
      </c>
      <c r="E552" s="4" t="s">
        <v>1939</v>
      </c>
      <c r="F552" s="4">
        <v>4.0</v>
      </c>
      <c r="G552" s="4">
        <v>714.89</v>
      </c>
      <c r="H552" s="4">
        <v>0.15</v>
      </c>
      <c r="I552" s="4" t="s">
        <v>1959</v>
      </c>
      <c r="J552" s="4">
        <v>2430.626</v>
      </c>
    </row>
    <row r="553" ht="14.25" customHeight="1">
      <c r="A553" s="4" t="s">
        <v>2512</v>
      </c>
      <c r="B553" s="5">
        <v>45222.0</v>
      </c>
      <c r="C553" s="4" t="s">
        <v>636</v>
      </c>
      <c r="D553" s="4" t="s">
        <v>1709</v>
      </c>
      <c r="E553" s="4" t="s">
        <v>1896</v>
      </c>
      <c r="F553" s="4">
        <v>3.0</v>
      </c>
      <c r="G553" s="4">
        <v>137.77</v>
      </c>
      <c r="H553" s="4">
        <v>0.26</v>
      </c>
      <c r="I553" s="4" t="s">
        <v>1961</v>
      </c>
      <c r="J553" s="4">
        <v>305.8494000000001</v>
      </c>
    </row>
    <row r="554" ht="14.25" customHeight="1">
      <c r="A554" s="4" t="s">
        <v>2513</v>
      </c>
      <c r="B554" s="5">
        <v>45940.0</v>
      </c>
      <c r="C554" s="4" t="s">
        <v>131</v>
      </c>
      <c r="D554" s="4" t="s">
        <v>1859</v>
      </c>
      <c r="E554" s="4" t="s">
        <v>1927</v>
      </c>
      <c r="F554" s="4">
        <v>3.0</v>
      </c>
      <c r="G554" s="4">
        <v>862.18</v>
      </c>
      <c r="H554" s="4">
        <v>0.22</v>
      </c>
      <c r="I554" s="4" t="s">
        <v>1961</v>
      </c>
      <c r="J554" s="4">
        <v>2017.5012</v>
      </c>
    </row>
    <row r="555" ht="14.25" customHeight="1">
      <c r="A555" s="4" t="s">
        <v>2514</v>
      </c>
      <c r="B555" s="5">
        <v>45822.0</v>
      </c>
      <c r="C555" s="4" t="s">
        <v>230</v>
      </c>
      <c r="D555" s="4" t="s">
        <v>1693</v>
      </c>
      <c r="E555" s="4" t="s">
        <v>1934</v>
      </c>
      <c r="F555" s="4">
        <v>2.0</v>
      </c>
      <c r="G555" s="4">
        <v>833.64</v>
      </c>
      <c r="H555" s="4">
        <v>0.24</v>
      </c>
      <c r="I555" s="4" t="s">
        <v>1961</v>
      </c>
      <c r="J555" s="4">
        <v>1267.1328</v>
      </c>
    </row>
    <row r="556" ht="14.25" customHeight="1">
      <c r="A556" s="4" t="s">
        <v>2515</v>
      </c>
      <c r="B556" s="5">
        <v>45752.0</v>
      </c>
      <c r="C556" s="4" t="s">
        <v>883</v>
      </c>
      <c r="D556" s="4" t="s">
        <v>1631</v>
      </c>
      <c r="E556" s="4" t="s">
        <v>1936</v>
      </c>
      <c r="F556" s="4">
        <v>3.0</v>
      </c>
      <c r="G556" s="4">
        <v>543.22</v>
      </c>
      <c r="H556" s="4">
        <v>0.05</v>
      </c>
      <c r="I556" s="4" t="s">
        <v>1964</v>
      </c>
      <c r="J556" s="4">
        <v>1548.177</v>
      </c>
    </row>
    <row r="557" ht="14.25" customHeight="1">
      <c r="A557" s="4" t="s">
        <v>2516</v>
      </c>
      <c r="B557" s="5">
        <v>45677.0</v>
      </c>
      <c r="C557" s="4" t="s">
        <v>907</v>
      </c>
      <c r="D557" s="4" t="s">
        <v>1847</v>
      </c>
      <c r="E557" s="4" t="s">
        <v>1896</v>
      </c>
      <c r="F557" s="4">
        <v>3.0</v>
      </c>
      <c r="G557" s="4">
        <v>691.02</v>
      </c>
      <c r="H557" s="4">
        <v>0.12</v>
      </c>
      <c r="I557" s="4" t="s">
        <v>1964</v>
      </c>
      <c r="J557" s="4">
        <v>1824.2928</v>
      </c>
    </row>
    <row r="558" ht="14.25" customHeight="1">
      <c r="A558" s="4" t="s">
        <v>2517</v>
      </c>
      <c r="B558" s="5">
        <v>45253.0</v>
      </c>
      <c r="C558" s="4" t="s">
        <v>330</v>
      </c>
      <c r="D558" s="4" t="s">
        <v>1841</v>
      </c>
      <c r="E558" s="4" t="s">
        <v>1942</v>
      </c>
      <c r="F558" s="4">
        <v>4.0</v>
      </c>
      <c r="G558" s="4">
        <v>338.73</v>
      </c>
      <c r="H558" s="4">
        <v>0.18</v>
      </c>
      <c r="I558" s="4" t="s">
        <v>1959</v>
      </c>
      <c r="J558" s="4">
        <v>1111.0344</v>
      </c>
    </row>
    <row r="559" ht="14.25" customHeight="1">
      <c r="A559" s="4" t="s">
        <v>2518</v>
      </c>
      <c r="B559" s="5">
        <v>45389.0</v>
      </c>
      <c r="C559" s="4" t="s">
        <v>246</v>
      </c>
      <c r="D559" s="4" t="s">
        <v>1835</v>
      </c>
      <c r="E559" s="4" t="s">
        <v>1939</v>
      </c>
      <c r="F559" s="4">
        <v>3.0</v>
      </c>
      <c r="G559" s="4">
        <v>366.08</v>
      </c>
      <c r="H559" s="4">
        <v>0.05</v>
      </c>
      <c r="I559" s="4" t="s">
        <v>1959</v>
      </c>
      <c r="J559" s="4">
        <v>1043.328</v>
      </c>
    </row>
    <row r="560" ht="14.25" customHeight="1">
      <c r="A560" s="4" t="s">
        <v>2519</v>
      </c>
      <c r="B560" s="5">
        <v>45840.0</v>
      </c>
      <c r="C560" s="4" t="s">
        <v>388</v>
      </c>
      <c r="D560" s="4" t="s">
        <v>1610</v>
      </c>
      <c r="E560" s="4" t="s">
        <v>1932</v>
      </c>
      <c r="F560" s="4">
        <v>4.0</v>
      </c>
      <c r="G560" s="4">
        <v>539.48</v>
      </c>
      <c r="H560" s="4">
        <v>0.28</v>
      </c>
      <c r="I560" s="4" t="s">
        <v>1964</v>
      </c>
      <c r="J560" s="4">
        <v>1553.7024</v>
      </c>
    </row>
    <row r="561" ht="14.25" customHeight="1">
      <c r="A561" s="4" t="s">
        <v>2520</v>
      </c>
      <c r="B561" s="5">
        <v>45256.0</v>
      </c>
      <c r="C561" s="4" t="s">
        <v>1238</v>
      </c>
      <c r="D561" s="4" t="s">
        <v>1856</v>
      </c>
      <c r="E561" s="4" t="s">
        <v>1939</v>
      </c>
      <c r="F561" s="4">
        <v>1.0</v>
      </c>
      <c r="G561" s="4">
        <v>499.59</v>
      </c>
      <c r="H561" s="4">
        <v>0.03</v>
      </c>
      <c r="I561" s="4" t="s">
        <v>1964</v>
      </c>
      <c r="J561" s="4">
        <v>484.6023</v>
      </c>
    </row>
    <row r="562" ht="14.25" customHeight="1">
      <c r="A562" s="4" t="s">
        <v>2521</v>
      </c>
      <c r="B562" s="5">
        <v>45326.0</v>
      </c>
      <c r="C562" s="4" t="s">
        <v>639</v>
      </c>
      <c r="D562" s="4" t="s">
        <v>1667</v>
      </c>
      <c r="E562" s="4" t="s">
        <v>1917</v>
      </c>
      <c r="F562" s="4">
        <v>3.0</v>
      </c>
      <c r="G562" s="4">
        <v>330.04</v>
      </c>
      <c r="H562" s="4">
        <v>0.2</v>
      </c>
      <c r="I562" s="4" t="s">
        <v>1959</v>
      </c>
      <c r="J562" s="4">
        <v>792.0960000000001</v>
      </c>
    </row>
    <row r="563" ht="14.25" customHeight="1">
      <c r="A563" s="4" t="s">
        <v>2522</v>
      </c>
      <c r="B563" s="5">
        <v>45459.0</v>
      </c>
      <c r="C563" s="4" t="s">
        <v>621</v>
      </c>
      <c r="D563" s="4" t="s">
        <v>1603</v>
      </c>
      <c r="E563" s="4" t="s">
        <v>1942</v>
      </c>
      <c r="F563" s="4">
        <v>2.0</v>
      </c>
      <c r="G563" s="4">
        <v>813.01</v>
      </c>
      <c r="H563" s="4">
        <v>0.06</v>
      </c>
      <c r="I563" s="4" t="s">
        <v>1961</v>
      </c>
      <c r="J563" s="4">
        <v>1528.4588</v>
      </c>
    </row>
    <row r="564" ht="14.25" customHeight="1">
      <c r="A564" s="4" t="s">
        <v>2523</v>
      </c>
      <c r="B564" s="5">
        <v>45715.0</v>
      </c>
      <c r="C564" s="4" t="s">
        <v>127</v>
      </c>
      <c r="D564" s="4" t="s">
        <v>1560</v>
      </c>
      <c r="E564" s="4" t="s">
        <v>1896</v>
      </c>
      <c r="F564" s="4">
        <v>4.0</v>
      </c>
      <c r="G564" s="4">
        <v>204.8</v>
      </c>
      <c r="H564" s="4">
        <v>0.03</v>
      </c>
      <c r="I564" s="4" t="s">
        <v>1961</v>
      </c>
      <c r="J564" s="4">
        <v>794.624</v>
      </c>
    </row>
    <row r="565" ht="14.25" customHeight="1">
      <c r="A565" s="4" t="s">
        <v>2524</v>
      </c>
      <c r="B565" s="5">
        <v>45223.0</v>
      </c>
      <c r="C565" s="4" t="s">
        <v>72</v>
      </c>
      <c r="D565" s="4" t="s">
        <v>1569</v>
      </c>
      <c r="E565" s="4" t="s">
        <v>1901</v>
      </c>
      <c r="F565" s="4">
        <v>3.0</v>
      </c>
      <c r="G565" s="4">
        <v>728.32</v>
      </c>
      <c r="H565" s="4">
        <v>0.01</v>
      </c>
      <c r="I565" s="4" t="s">
        <v>1959</v>
      </c>
      <c r="J565" s="4">
        <v>2163.1104</v>
      </c>
    </row>
    <row r="566" ht="14.25" customHeight="1">
      <c r="A566" s="4" t="s">
        <v>2525</v>
      </c>
      <c r="B566" s="5">
        <v>45507.0</v>
      </c>
      <c r="C566" s="4" t="s">
        <v>1421</v>
      </c>
      <c r="D566" s="4" t="s">
        <v>1759</v>
      </c>
      <c r="E566" s="4" t="s">
        <v>1914</v>
      </c>
      <c r="F566" s="4">
        <v>3.0</v>
      </c>
      <c r="G566" s="4">
        <v>836.4</v>
      </c>
      <c r="H566" s="4">
        <v>0.0</v>
      </c>
      <c r="I566" s="4" t="s">
        <v>1959</v>
      </c>
      <c r="J566" s="4">
        <v>2509.2</v>
      </c>
    </row>
    <row r="567" ht="14.25" customHeight="1">
      <c r="A567" s="4" t="s">
        <v>2526</v>
      </c>
      <c r="B567" s="5">
        <v>45843.0</v>
      </c>
      <c r="C567" s="4" t="s">
        <v>521</v>
      </c>
      <c r="D567" s="4" t="s">
        <v>1853</v>
      </c>
      <c r="E567" s="4" t="s">
        <v>1929</v>
      </c>
      <c r="F567" s="4">
        <v>1.0</v>
      </c>
      <c r="G567" s="4">
        <v>780.16</v>
      </c>
      <c r="H567" s="4">
        <v>0.02</v>
      </c>
      <c r="I567" s="4" t="s">
        <v>1964</v>
      </c>
      <c r="J567" s="4">
        <v>764.5568</v>
      </c>
    </row>
    <row r="568" ht="14.25" customHeight="1">
      <c r="A568" s="4" t="s">
        <v>2527</v>
      </c>
      <c r="B568" s="5">
        <v>45804.0</v>
      </c>
      <c r="C568" s="4" t="s">
        <v>1470</v>
      </c>
      <c r="D568" s="4" t="s">
        <v>1718</v>
      </c>
      <c r="E568" s="4" t="s">
        <v>1932</v>
      </c>
      <c r="F568" s="4">
        <v>4.0</v>
      </c>
      <c r="G568" s="4">
        <v>354.12</v>
      </c>
      <c r="H568" s="4">
        <v>0.06</v>
      </c>
      <c r="I568" s="4" t="s">
        <v>1961</v>
      </c>
      <c r="J568" s="4">
        <v>1331.4912</v>
      </c>
    </row>
    <row r="569" ht="14.25" customHeight="1">
      <c r="A569" s="4" t="s">
        <v>2528</v>
      </c>
      <c r="B569" s="5">
        <v>45602.0</v>
      </c>
      <c r="C569" s="4" t="s">
        <v>1421</v>
      </c>
      <c r="D569" s="4" t="s">
        <v>1771</v>
      </c>
      <c r="E569" s="4" t="s">
        <v>1896</v>
      </c>
      <c r="F569" s="4">
        <v>4.0</v>
      </c>
      <c r="G569" s="4">
        <v>282.48</v>
      </c>
      <c r="H569" s="4">
        <v>0.11</v>
      </c>
      <c r="I569" s="4" t="s">
        <v>1961</v>
      </c>
      <c r="J569" s="4">
        <v>1005.6288</v>
      </c>
    </row>
    <row r="570" ht="14.25" customHeight="1">
      <c r="A570" s="4" t="s">
        <v>2529</v>
      </c>
      <c r="B570" s="5">
        <v>45446.0</v>
      </c>
      <c r="C570" s="4" t="s">
        <v>1055</v>
      </c>
      <c r="D570" s="4" t="s">
        <v>1635</v>
      </c>
      <c r="E570" s="4" t="s">
        <v>1911</v>
      </c>
      <c r="F570" s="4">
        <v>2.0</v>
      </c>
      <c r="G570" s="4">
        <v>740.68</v>
      </c>
      <c r="H570" s="4">
        <v>0.02</v>
      </c>
      <c r="I570" s="4" t="s">
        <v>1961</v>
      </c>
      <c r="J570" s="4">
        <v>1451.7328</v>
      </c>
    </row>
    <row r="571" ht="14.25" customHeight="1">
      <c r="A571" s="4" t="s">
        <v>2530</v>
      </c>
      <c r="B571" s="5">
        <v>45384.0</v>
      </c>
      <c r="C571" s="4" t="s">
        <v>388</v>
      </c>
      <c r="D571" s="4" t="s">
        <v>1750</v>
      </c>
      <c r="E571" s="4" t="s">
        <v>1921</v>
      </c>
      <c r="F571" s="4">
        <v>3.0</v>
      </c>
      <c r="G571" s="4">
        <v>600.58</v>
      </c>
      <c r="H571" s="4">
        <v>0.29</v>
      </c>
      <c r="I571" s="4" t="s">
        <v>1964</v>
      </c>
      <c r="J571" s="4">
        <v>1279.2354</v>
      </c>
    </row>
    <row r="572" ht="14.25" customHeight="1">
      <c r="A572" s="4" t="s">
        <v>2531</v>
      </c>
      <c r="B572" s="5">
        <v>45348.0</v>
      </c>
      <c r="C572" s="4" t="s">
        <v>1446</v>
      </c>
      <c r="D572" s="4" t="s">
        <v>1777</v>
      </c>
      <c r="E572" s="4" t="s">
        <v>1901</v>
      </c>
      <c r="F572" s="4">
        <v>3.0</v>
      </c>
      <c r="G572" s="4">
        <v>345.58</v>
      </c>
      <c r="H572" s="4">
        <v>0.22</v>
      </c>
      <c r="I572" s="4" t="s">
        <v>1959</v>
      </c>
      <c r="J572" s="4">
        <v>808.6572</v>
      </c>
    </row>
    <row r="573" ht="14.25" customHeight="1">
      <c r="A573" s="4" t="s">
        <v>2532</v>
      </c>
      <c r="B573" s="5">
        <v>45688.0</v>
      </c>
      <c r="C573" s="4" t="s">
        <v>925</v>
      </c>
      <c r="D573" s="4" t="s">
        <v>1628</v>
      </c>
      <c r="E573" s="4" t="s">
        <v>1927</v>
      </c>
      <c r="F573" s="4">
        <v>1.0</v>
      </c>
      <c r="G573" s="4">
        <v>974.52</v>
      </c>
      <c r="H573" s="4">
        <v>0.01</v>
      </c>
      <c r="I573" s="4" t="s">
        <v>1961</v>
      </c>
      <c r="J573" s="4">
        <v>964.7748</v>
      </c>
    </row>
    <row r="574" ht="14.25" customHeight="1">
      <c r="A574" s="4" t="s">
        <v>2533</v>
      </c>
      <c r="B574" s="5">
        <v>45249.0</v>
      </c>
      <c r="C574" s="4" t="s">
        <v>174</v>
      </c>
      <c r="D574" s="4" t="s">
        <v>1625</v>
      </c>
      <c r="E574" s="4" t="s">
        <v>1892</v>
      </c>
      <c r="F574" s="4">
        <v>3.0</v>
      </c>
      <c r="G574" s="4">
        <v>282.33</v>
      </c>
      <c r="H574" s="4">
        <v>0.07</v>
      </c>
      <c r="I574" s="4" t="s">
        <v>1959</v>
      </c>
      <c r="J574" s="4">
        <v>787.7007</v>
      </c>
    </row>
    <row r="575" ht="14.25" customHeight="1">
      <c r="A575" s="4" t="s">
        <v>2534</v>
      </c>
      <c r="B575" s="5">
        <v>45726.0</v>
      </c>
      <c r="C575" s="4" t="s">
        <v>1217</v>
      </c>
      <c r="D575" s="4" t="s">
        <v>1811</v>
      </c>
      <c r="E575" s="4" t="s">
        <v>1948</v>
      </c>
      <c r="F575" s="4">
        <v>4.0</v>
      </c>
      <c r="G575" s="4">
        <v>158.46</v>
      </c>
      <c r="H575" s="4">
        <v>0.09</v>
      </c>
      <c r="I575" s="4" t="s">
        <v>1961</v>
      </c>
      <c r="J575" s="4">
        <v>576.7944</v>
      </c>
    </row>
    <row r="576" ht="14.25" customHeight="1">
      <c r="A576" s="4" t="s">
        <v>2535</v>
      </c>
      <c r="B576" s="5">
        <v>45283.0</v>
      </c>
      <c r="C576" s="4" t="s">
        <v>1100</v>
      </c>
      <c r="D576" s="4" t="s">
        <v>1747</v>
      </c>
      <c r="E576" s="4" t="s">
        <v>1914</v>
      </c>
      <c r="F576" s="4">
        <v>2.0</v>
      </c>
      <c r="G576" s="4">
        <v>778.56</v>
      </c>
      <c r="H576" s="4">
        <v>0.11</v>
      </c>
      <c r="I576" s="4" t="s">
        <v>1964</v>
      </c>
      <c r="J576" s="4">
        <v>1385.8368</v>
      </c>
    </row>
    <row r="577" ht="14.25" customHeight="1">
      <c r="A577" s="4" t="s">
        <v>2536</v>
      </c>
      <c r="B577" s="5">
        <v>45353.0</v>
      </c>
      <c r="C577" s="4" t="s">
        <v>784</v>
      </c>
      <c r="D577" s="4" t="s">
        <v>1732</v>
      </c>
      <c r="E577" s="4" t="s">
        <v>1948</v>
      </c>
      <c r="F577" s="4">
        <v>4.0</v>
      </c>
      <c r="G577" s="4">
        <v>280.16</v>
      </c>
      <c r="H577" s="4">
        <v>0.18</v>
      </c>
      <c r="I577" s="4" t="s">
        <v>1964</v>
      </c>
      <c r="J577" s="4">
        <v>918.9248000000001</v>
      </c>
    </row>
    <row r="578" ht="14.25" customHeight="1">
      <c r="A578" s="4" t="s">
        <v>2537</v>
      </c>
      <c r="B578" s="5">
        <v>45592.0</v>
      </c>
      <c r="C578" s="4" t="s">
        <v>934</v>
      </c>
      <c r="D578" s="4" t="s">
        <v>1796</v>
      </c>
      <c r="E578" s="4" t="s">
        <v>1932</v>
      </c>
      <c r="F578" s="4">
        <v>2.0</v>
      </c>
      <c r="G578" s="4">
        <v>649.55</v>
      </c>
      <c r="H578" s="4">
        <v>0.29</v>
      </c>
      <c r="I578" s="4" t="s">
        <v>1961</v>
      </c>
      <c r="J578" s="4">
        <v>922.3609999999999</v>
      </c>
    </row>
    <row r="579" ht="14.25" customHeight="1">
      <c r="A579" s="4" t="s">
        <v>2538</v>
      </c>
      <c r="B579" s="5">
        <v>45360.0</v>
      </c>
      <c r="C579" s="4" t="s">
        <v>57</v>
      </c>
      <c r="D579" s="4" t="s">
        <v>1847</v>
      </c>
      <c r="E579" s="4" t="s">
        <v>1896</v>
      </c>
      <c r="F579" s="4">
        <v>2.0</v>
      </c>
      <c r="G579" s="4">
        <v>994.32</v>
      </c>
      <c r="H579" s="4">
        <v>0.27</v>
      </c>
      <c r="I579" s="4" t="s">
        <v>1961</v>
      </c>
      <c r="J579" s="4">
        <v>1451.7072</v>
      </c>
    </row>
    <row r="580" ht="14.25" customHeight="1">
      <c r="A580" s="4" t="s">
        <v>2539</v>
      </c>
      <c r="B580" s="5">
        <v>45649.0</v>
      </c>
      <c r="C580" s="4" t="s">
        <v>744</v>
      </c>
      <c r="D580" s="4" t="s">
        <v>1826</v>
      </c>
      <c r="E580" s="4" t="s">
        <v>1929</v>
      </c>
      <c r="F580" s="4">
        <v>1.0</v>
      </c>
      <c r="G580" s="4">
        <v>64.94</v>
      </c>
      <c r="H580" s="4">
        <v>0.21</v>
      </c>
      <c r="I580" s="4" t="s">
        <v>1961</v>
      </c>
      <c r="J580" s="4">
        <v>51.3026</v>
      </c>
    </row>
    <row r="581" ht="14.25" customHeight="1">
      <c r="A581" s="4" t="s">
        <v>2540</v>
      </c>
      <c r="B581" s="5">
        <v>45709.0</v>
      </c>
      <c r="C581" s="4" t="s">
        <v>483</v>
      </c>
      <c r="D581" s="4" t="s">
        <v>1696</v>
      </c>
      <c r="E581" s="4" t="s">
        <v>1914</v>
      </c>
      <c r="F581" s="4">
        <v>2.0</v>
      </c>
      <c r="G581" s="4">
        <v>507.66</v>
      </c>
      <c r="H581" s="4">
        <v>0.0</v>
      </c>
      <c r="I581" s="4" t="s">
        <v>1964</v>
      </c>
      <c r="J581" s="4">
        <v>1015.32</v>
      </c>
    </row>
    <row r="582" ht="14.25" customHeight="1">
      <c r="A582" s="4" t="s">
        <v>2541</v>
      </c>
      <c r="B582" s="5">
        <v>45273.0</v>
      </c>
      <c r="C582" s="4" t="s">
        <v>799</v>
      </c>
      <c r="D582" s="4" t="s">
        <v>1826</v>
      </c>
      <c r="E582" s="4" t="s">
        <v>1904</v>
      </c>
      <c r="F582" s="4">
        <v>4.0</v>
      </c>
      <c r="G582" s="4">
        <v>968.27</v>
      </c>
      <c r="H582" s="4">
        <v>0.03</v>
      </c>
      <c r="I582" s="4" t="s">
        <v>1961</v>
      </c>
      <c r="J582" s="4">
        <v>3756.8876</v>
      </c>
    </row>
    <row r="583" ht="14.25" customHeight="1">
      <c r="A583" s="4" t="s">
        <v>2542</v>
      </c>
      <c r="B583" s="5">
        <v>45250.0</v>
      </c>
      <c r="C583" s="4" t="s">
        <v>94</v>
      </c>
      <c r="D583" s="4" t="s">
        <v>1847</v>
      </c>
      <c r="E583" s="4" t="s">
        <v>1908</v>
      </c>
      <c r="F583" s="4">
        <v>4.0</v>
      </c>
      <c r="G583" s="4">
        <v>510.33</v>
      </c>
      <c r="H583" s="4">
        <v>0.2</v>
      </c>
      <c r="I583" s="4" t="s">
        <v>1961</v>
      </c>
      <c r="J583" s="4">
        <v>1633.056</v>
      </c>
    </row>
    <row r="584" ht="14.25" customHeight="1">
      <c r="A584" s="4" t="s">
        <v>2543</v>
      </c>
      <c r="B584" s="5">
        <v>45539.0</v>
      </c>
      <c r="C584" s="4" t="s">
        <v>72</v>
      </c>
      <c r="D584" s="4" t="s">
        <v>1712</v>
      </c>
      <c r="E584" s="4" t="s">
        <v>1948</v>
      </c>
      <c r="F584" s="4">
        <v>2.0</v>
      </c>
      <c r="G584" s="4">
        <v>156.73</v>
      </c>
      <c r="H584" s="4">
        <v>0.18</v>
      </c>
      <c r="I584" s="4" t="s">
        <v>1964</v>
      </c>
      <c r="J584" s="4">
        <v>257.0372</v>
      </c>
    </row>
    <row r="585" ht="14.25" customHeight="1">
      <c r="A585" s="4" t="s">
        <v>2544</v>
      </c>
      <c r="B585" s="5">
        <v>45810.0</v>
      </c>
      <c r="C585" s="4" t="s">
        <v>500</v>
      </c>
      <c r="D585" s="4" t="s">
        <v>1880</v>
      </c>
      <c r="E585" s="4" t="s">
        <v>1924</v>
      </c>
      <c r="F585" s="4">
        <v>3.0</v>
      </c>
      <c r="G585" s="4">
        <v>53.83</v>
      </c>
      <c r="H585" s="4">
        <v>0.24</v>
      </c>
      <c r="I585" s="4" t="s">
        <v>1959</v>
      </c>
      <c r="J585" s="4">
        <v>122.7324</v>
      </c>
    </row>
    <row r="586" ht="14.25" customHeight="1">
      <c r="A586" s="4" t="s">
        <v>2545</v>
      </c>
      <c r="B586" s="5">
        <v>45350.0</v>
      </c>
      <c r="C586" s="4" t="s">
        <v>1202</v>
      </c>
      <c r="D586" s="4" t="s">
        <v>1817</v>
      </c>
      <c r="E586" s="4" t="s">
        <v>1904</v>
      </c>
      <c r="F586" s="4">
        <v>1.0</v>
      </c>
      <c r="G586" s="4">
        <v>34.71</v>
      </c>
      <c r="H586" s="4">
        <v>0.1</v>
      </c>
      <c r="I586" s="4" t="s">
        <v>1964</v>
      </c>
      <c r="J586" s="4">
        <v>31.239</v>
      </c>
    </row>
    <row r="587" ht="14.25" customHeight="1">
      <c r="A587" s="4" t="s">
        <v>2546</v>
      </c>
      <c r="B587" s="5">
        <v>45633.0</v>
      </c>
      <c r="C587" s="4" t="s">
        <v>760</v>
      </c>
      <c r="D587" s="4" t="s">
        <v>1814</v>
      </c>
      <c r="E587" s="4" t="s">
        <v>1892</v>
      </c>
      <c r="F587" s="4">
        <v>2.0</v>
      </c>
      <c r="G587" s="4">
        <v>829.15</v>
      </c>
      <c r="H587" s="4">
        <v>0.11</v>
      </c>
      <c r="I587" s="4" t="s">
        <v>1961</v>
      </c>
      <c r="J587" s="4">
        <v>1475.887</v>
      </c>
    </row>
    <row r="588" ht="14.25" customHeight="1">
      <c r="A588" s="4" t="s">
        <v>2547</v>
      </c>
      <c r="B588" s="5">
        <v>45798.0</v>
      </c>
      <c r="C588" s="4" t="s">
        <v>865</v>
      </c>
      <c r="D588" s="4" t="s">
        <v>1877</v>
      </c>
      <c r="E588" s="4" t="s">
        <v>1901</v>
      </c>
      <c r="F588" s="4">
        <v>2.0</v>
      </c>
      <c r="G588" s="4">
        <v>481.86</v>
      </c>
      <c r="H588" s="4">
        <v>0.1</v>
      </c>
      <c r="I588" s="4" t="s">
        <v>1964</v>
      </c>
      <c r="J588" s="4">
        <v>867.3480000000001</v>
      </c>
    </row>
    <row r="589" ht="14.25" customHeight="1">
      <c r="A589" s="4" t="s">
        <v>2548</v>
      </c>
      <c r="B589" s="5">
        <v>45354.0</v>
      </c>
      <c r="C589" s="4" t="s">
        <v>515</v>
      </c>
      <c r="D589" s="4" t="s">
        <v>1738</v>
      </c>
      <c r="E589" s="4" t="s">
        <v>1914</v>
      </c>
      <c r="F589" s="4">
        <v>4.0</v>
      </c>
      <c r="G589" s="4">
        <v>915.17</v>
      </c>
      <c r="H589" s="4">
        <v>0.19</v>
      </c>
      <c r="I589" s="4" t="s">
        <v>1964</v>
      </c>
      <c r="J589" s="4">
        <v>2965.1508</v>
      </c>
    </row>
    <row r="590" ht="14.25" customHeight="1">
      <c r="A590" s="4" t="s">
        <v>2549</v>
      </c>
      <c r="B590" s="5">
        <v>45357.0</v>
      </c>
      <c r="C590" s="4" t="s">
        <v>716</v>
      </c>
      <c r="D590" s="4" t="s">
        <v>1796</v>
      </c>
      <c r="E590" s="4" t="s">
        <v>1945</v>
      </c>
      <c r="F590" s="4">
        <v>1.0</v>
      </c>
      <c r="G590" s="4">
        <v>250.95</v>
      </c>
      <c r="H590" s="4">
        <v>0.03</v>
      </c>
      <c r="I590" s="4" t="s">
        <v>1961</v>
      </c>
      <c r="J590" s="4">
        <v>243.4215</v>
      </c>
    </row>
    <row r="591" ht="14.25" customHeight="1">
      <c r="A591" s="4" t="s">
        <v>2550</v>
      </c>
      <c r="B591" s="5">
        <v>45257.0</v>
      </c>
      <c r="C591" s="4" t="s">
        <v>1046</v>
      </c>
      <c r="D591" s="4" t="s">
        <v>1871</v>
      </c>
      <c r="E591" s="4" t="s">
        <v>1908</v>
      </c>
      <c r="F591" s="4">
        <v>3.0</v>
      </c>
      <c r="G591" s="4">
        <v>882.84</v>
      </c>
      <c r="H591" s="4">
        <v>0.1</v>
      </c>
      <c r="I591" s="4" t="s">
        <v>1959</v>
      </c>
      <c r="J591" s="4">
        <v>2383.668</v>
      </c>
    </row>
    <row r="592" ht="14.25" customHeight="1">
      <c r="A592" s="4" t="s">
        <v>2551</v>
      </c>
      <c r="B592" s="5">
        <v>45702.0</v>
      </c>
      <c r="C592" s="4" t="s">
        <v>489</v>
      </c>
      <c r="D592" s="4" t="s">
        <v>1631</v>
      </c>
      <c r="E592" s="4" t="s">
        <v>1945</v>
      </c>
      <c r="F592" s="4">
        <v>4.0</v>
      </c>
      <c r="G592" s="4">
        <v>573.37</v>
      </c>
      <c r="H592" s="4">
        <v>0.04</v>
      </c>
      <c r="I592" s="4" t="s">
        <v>1964</v>
      </c>
      <c r="J592" s="4">
        <v>2201.7408</v>
      </c>
    </row>
    <row r="593" ht="14.25" customHeight="1">
      <c r="A593" s="4" t="s">
        <v>2552</v>
      </c>
      <c r="B593" s="5">
        <v>45318.0</v>
      </c>
      <c r="C593" s="4" t="s">
        <v>234</v>
      </c>
      <c r="D593" s="4" t="s">
        <v>1674</v>
      </c>
      <c r="E593" s="4" t="s">
        <v>1929</v>
      </c>
      <c r="F593" s="4">
        <v>3.0</v>
      </c>
      <c r="G593" s="4">
        <v>622.72</v>
      </c>
      <c r="H593" s="4">
        <v>0.04</v>
      </c>
      <c r="I593" s="4" t="s">
        <v>1959</v>
      </c>
      <c r="J593" s="4">
        <v>1793.4336</v>
      </c>
    </row>
    <row r="594" ht="14.25" customHeight="1">
      <c r="A594" s="4" t="s">
        <v>2553</v>
      </c>
      <c r="B594" s="5">
        <v>45943.0</v>
      </c>
      <c r="C594" s="4" t="s">
        <v>1235</v>
      </c>
      <c r="D594" s="4" t="s">
        <v>1859</v>
      </c>
      <c r="E594" s="4" t="s">
        <v>1942</v>
      </c>
      <c r="F594" s="4">
        <v>3.0</v>
      </c>
      <c r="G594" s="4">
        <v>259.74</v>
      </c>
      <c r="H594" s="4">
        <v>0.24</v>
      </c>
      <c r="I594" s="4" t="s">
        <v>1959</v>
      </c>
      <c r="J594" s="4">
        <v>592.2072000000001</v>
      </c>
    </row>
    <row r="595" ht="14.25" customHeight="1">
      <c r="A595" s="4" t="s">
        <v>2554</v>
      </c>
      <c r="B595" s="5">
        <v>45769.0</v>
      </c>
      <c r="C595" s="4" t="s">
        <v>221</v>
      </c>
      <c r="D595" s="4" t="s">
        <v>1661</v>
      </c>
      <c r="E595" s="4" t="s">
        <v>1932</v>
      </c>
      <c r="F595" s="4">
        <v>4.0</v>
      </c>
      <c r="G595" s="4">
        <v>951.09</v>
      </c>
      <c r="H595" s="4">
        <v>0.14</v>
      </c>
      <c r="I595" s="4" t="s">
        <v>1964</v>
      </c>
      <c r="J595" s="4">
        <v>3271.7496</v>
      </c>
    </row>
    <row r="596" ht="14.25" customHeight="1">
      <c r="A596" s="4" t="s">
        <v>2555</v>
      </c>
      <c r="B596" s="5">
        <v>45765.0</v>
      </c>
      <c r="C596" s="4" t="s">
        <v>671</v>
      </c>
      <c r="D596" s="4" t="s">
        <v>1880</v>
      </c>
      <c r="E596" s="4" t="s">
        <v>1896</v>
      </c>
      <c r="F596" s="4">
        <v>1.0</v>
      </c>
      <c r="G596" s="4">
        <v>71.71</v>
      </c>
      <c r="H596" s="4">
        <v>0.23</v>
      </c>
      <c r="I596" s="4" t="s">
        <v>1964</v>
      </c>
      <c r="J596" s="4">
        <v>55.2167</v>
      </c>
    </row>
    <row r="597" ht="14.25" customHeight="1">
      <c r="A597" s="4" t="s">
        <v>2556</v>
      </c>
      <c r="B597" s="5">
        <v>45891.0</v>
      </c>
      <c r="C597" s="4" t="s">
        <v>593</v>
      </c>
      <c r="D597" s="4" t="s">
        <v>1635</v>
      </c>
      <c r="E597" s="4" t="s">
        <v>1914</v>
      </c>
      <c r="F597" s="4">
        <v>4.0</v>
      </c>
      <c r="G597" s="4">
        <v>894.93</v>
      </c>
      <c r="H597" s="4">
        <v>0.05</v>
      </c>
      <c r="I597" s="4" t="s">
        <v>1964</v>
      </c>
      <c r="J597" s="4">
        <v>3400.733999999999</v>
      </c>
    </row>
    <row r="598" ht="14.25" customHeight="1">
      <c r="A598" s="4" t="s">
        <v>2557</v>
      </c>
      <c r="B598" s="5">
        <v>45842.0</v>
      </c>
      <c r="C598" s="4" t="s">
        <v>680</v>
      </c>
      <c r="D598" s="4" t="s">
        <v>1817</v>
      </c>
      <c r="E598" s="4" t="s">
        <v>1917</v>
      </c>
      <c r="F598" s="4">
        <v>4.0</v>
      </c>
      <c r="G598" s="4">
        <v>870.18</v>
      </c>
      <c r="H598" s="4">
        <v>0.13</v>
      </c>
      <c r="I598" s="4" t="s">
        <v>1964</v>
      </c>
      <c r="J598" s="4">
        <v>3028.2264</v>
      </c>
    </row>
    <row r="599" ht="14.25" customHeight="1">
      <c r="A599" s="4" t="s">
        <v>2558</v>
      </c>
      <c r="B599" s="5">
        <v>45382.0</v>
      </c>
      <c r="C599" s="4" t="s">
        <v>907</v>
      </c>
      <c r="D599" s="4" t="s">
        <v>1774</v>
      </c>
      <c r="E599" s="4" t="s">
        <v>1896</v>
      </c>
      <c r="F599" s="4">
        <v>2.0</v>
      </c>
      <c r="G599" s="4">
        <v>552.72</v>
      </c>
      <c r="H599" s="4">
        <v>0.06</v>
      </c>
      <c r="I599" s="4" t="s">
        <v>1961</v>
      </c>
      <c r="J599" s="4">
        <v>1039.1136</v>
      </c>
    </row>
    <row r="600" ht="14.25" customHeight="1">
      <c r="A600" s="4" t="s">
        <v>2559</v>
      </c>
      <c r="B600" s="5">
        <v>45236.0</v>
      </c>
      <c r="C600" s="4" t="s">
        <v>811</v>
      </c>
      <c r="D600" s="4" t="s">
        <v>1696</v>
      </c>
      <c r="E600" s="4" t="s">
        <v>1917</v>
      </c>
      <c r="F600" s="4">
        <v>3.0</v>
      </c>
      <c r="G600" s="4">
        <v>700.43</v>
      </c>
      <c r="H600" s="4">
        <v>0.01</v>
      </c>
      <c r="I600" s="4" t="s">
        <v>1964</v>
      </c>
      <c r="J600" s="4">
        <v>2080.2771</v>
      </c>
    </row>
    <row r="601" ht="14.25" customHeight="1">
      <c r="A601" s="4" t="s">
        <v>2560</v>
      </c>
      <c r="B601" s="5">
        <v>45806.0</v>
      </c>
      <c r="C601" s="4" t="s">
        <v>1088</v>
      </c>
      <c r="D601" s="4" t="s">
        <v>1594</v>
      </c>
      <c r="E601" s="4" t="s">
        <v>1896</v>
      </c>
      <c r="F601" s="4">
        <v>2.0</v>
      </c>
      <c r="G601" s="4">
        <v>823.03</v>
      </c>
      <c r="H601" s="4">
        <v>0.18</v>
      </c>
      <c r="I601" s="4" t="s">
        <v>1961</v>
      </c>
      <c r="J601" s="4">
        <v>1349.7692</v>
      </c>
    </row>
    <row r="602" ht="14.25" customHeight="1">
      <c r="A602" s="4" t="s">
        <v>2561</v>
      </c>
      <c r="B602" s="5">
        <v>45401.0</v>
      </c>
      <c r="C602" s="4" t="s">
        <v>838</v>
      </c>
      <c r="D602" s="4" t="s">
        <v>1859</v>
      </c>
      <c r="E602" s="4" t="s">
        <v>1911</v>
      </c>
      <c r="F602" s="4">
        <v>1.0</v>
      </c>
      <c r="G602" s="4">
        <v>117.37</v>
      </c>
      <c r="H602" s="4">
        <v>0.21</v>
      </c>
      <c r="I602" s="4" t="s">
        <v>1959</v>
      </c>
      <c r="J602" s="4">
        <v>92.7223</v>
      </c>
    </row>
    <row r="603" ht="14.25" customHeight="1">
      <c r="A603" s="4" t="s">
        <v>2562</v>
      </c>
      <c r="B603" s="5">
        <v>45716.0</v>
      </c>
      <c r="C603" s="4" t="s">
        <v>385</v>
      </c>
      <c r="D603" s="4" t="s">
        <v>1750</v>
      </c>
      <c r="E603" s="4" t="s">
        <v>1892</v>
      </c>
      <c r="F603" s="4">
        <v>4.0</v>
      </c>
      <c r="G603" s="4">
        <v>165.37</v>
      </c>
      <c r="H603" s="4">
        <v>0.29</v>
      </c>
      <c r="I603" s="4" t="s">
        <v>1959</v>
      </c>
      <c r="J603" s="4">
        <v>469.6508</v>
      </c>
    </row>
    <row r="604" ht="14.25" customHeight="1">
      <c r="A604" s="4" t="s">
        <v>2563</v>
      </c>
      <c r="B604" s="5">
        <v>45718.0</v>
      </c>
      <c r="C604" s="4" t="s">
        <v>1205</v>
      </c>
      <c r="D604" s="4" t="s">
        <v>1580</v>
      </c>
      <c r="E604" s="4" t="s">
        <v>1924</v>
      </c>
      <c r="F604" s="4">
        <v>3.0</v>
      </c>
      <c r="G604" s="4">
        <v>483.06</v>
      </c>
      <c r="H604" s="4">
        <v>0.05</v>
      </c>
      <c r="I604" s="4" t="s">
        <v>1959</v>
      </c>
      <c r="J604" s="4">
        <v>1376.721</v>
      </c>
    </row>
    <row r="605" ht="14.25" customHeight="1">
      <c r="A605" s="4" t="s">
        <v>2564</v>
      </c>
      <c r="B605" s="5">
        <v>45379.0</v>
      </c>
      <c r="C605" s="4" t="s">
        <v>952</v>
      </c>
      <c r="D605" s="4" t="s">
        <v>1826</v>
      </c>
      <c r="E605" s="4" t="s">
        <v>1914</v>
      </c>
      <c r="F605" s="4">
        <v>4.0</v>
      </c>
      <c r="G605" s="4">
        <v>262.05</v>
      </c>
      <c r="H605" s="4">
        <v>0.24</v>
      </c>
      <c r="I605" s="4" t="s">
        <v>1961</v>
      </c>
      <c r="J605" s="4">
        <v>796.6320000000001</v>
      </c>
    </row>
    <row r="606" ht="14.25" customHeight="1">
      <c r="A606" s="4" t="s">
        <v>2565</v>
      </c>
      <c r="B606" s="5">
        <v>45635.0</v>
      </c>
      <c r="C606" s="4" t="s">
        <v>1452</v>
      </c>
      <c r="D606" s="4" t="s">
        <v>1613</v>
      </c>
      <c r="E606" s="4" t="s">
        <v>1934</v>
      </c>
      <c r="F606" s="4">
        <v>3.0</v>
      </c>
      <c r="G606" s="4">
        <v>970.89</v>
      </c>
      <c r="H606" s="4">
        <v>0.11</v>
      </c>
      <c r="I606" s="4" t="s">
        <v>1964</v>
      </c>
      <c r="J606" s="4">
        <v>2592.2763</v>
      </c>
    </row>
    <row r="607" ht="14.25" customHeight="1">
      <c r="A607" s="4" t="s">
        <v>2566</v>
      </c>
      <c r="B607" s="5">
        <v>45222.0</v>
      </c>
      <c r="C607" s="4" t="s">
        <v>722</v>
      </c>
      <c r="D607" s="4" t="s">
        <v>1799</v>
      </c>
      <c r="E607" s="4" t="s">
        <v>1887</v>
      </c>
      <c r="F607" s="4">
        <v>1.0</v>
      </c>
      <c r="G607" s="4">
        <v>61.11</v>
      </c>
      <c r="H607" s="4">
        <v>0.1</v>
      </c>
      <c r="I607" s="4" t="s">
        <v>1961</v>
      </c>
      <c r="J607" s="4">
        <v>54.999</v>
      </c>
    </row>
    <row r="608" ht="14.25" customHeight="1">
      <c r="A608" s="4" t="s">
        <v>2567</v>
      </c>
      <c r="B608" s="5">
        <v>45555.0</v>
      </c>
      <c r="C608" s="4" t="s">
        <v>138</v>
      </c>
      <c r="D608" s="4" t="s">
        <v>1658</v>
      </c>
      <c r="E608" s="4" t="s">
        <v>1917</v>
      </c>
      <c r="F608" s="4">
        <v>3.0</v>
      </c>
      <c r="G608" s="4">
        <v>827.88</v>
      </c>
      <c r="H608" s="4">
        <v>0.19</v>
      </c>
      <c r="I608" s="4" t="s">
        <v>1961</v>
      </c>
      <c r="J608" s="4">
        <v>2011.7484</v>
      </c>
    </row>
    <row r="609" ht="14.25" customHeight="1">
      <c r="A609" s="4" t="s">
        <v>2568</v>
      </c>
      <c r="B609" s="5">
        <v>45583.0</v>
      </c>
      <c r="C609" s="4" t="s">
        <v>1358</v>
      </c>
      <c r="D609" s="4" t="s">
        <v>1844</v>
      </c>
      <c r="E609" s="4" t="s">
        <v>1932</v>
      </c>
      <c r="F609" s="4">
        <v>3.0</v>
      </c>
      <c r="G609" s="4">
        <v>926.85</v>
      </c>
      <c r="H609" s="4">
        <v>0.18</v>
      </c>
      <c r="I609" s="4" t="s">
        <v>1964</v>
      </c>
      <c r="J609" s="4">
        <v>2280.051</v>
      </c>
    </row>
    <row r="610" ht="14.25" customHeight="1">
      <c r="A610" s="4" t="s">
        <v>2569</v>
      </c>
      <c r="B610" s="5">
        <v>45662.0</v>
      </c>
      <c r="C610" s="4" t="s">
        <v>1022</v>
      </c>
      <c r="D610" s="4" t="s">
        <v>1599</v>
      </c>
      <c r="E610" s="4" t="s">
        <v>1934</v>
      </c>
      <c r="F610" s="4">
        <v>1.0</v>
      </c>
      <c r="G610" s="4">
        <v>874.59</v>
      </c>
      <c r="H610" s="4">
        <v>0.29</v>
      </c>
      <c r="I610" s="4" t="s">
        <v>1961</v>
      </c>
      <c r="J610" s="4">
        <v>620.9589</v>
      </c>
    </row>
    <row r="611" ht="14.25" customHeight="1">
      <c r="A611" s="4" t="s">
        <v>2570</v>
      </c>
      <c r="B611" s="5">
        <v>45921.0</v>
      </c>
      <c r="C611" s="4" t="s">
        <v>1470</v>
      </c>
      <c r="D611" s="4" t="s">
        <v>1617</v>
      </c>
      <c r="E611" s="4" t="s">
        <v>1892</v>
      </c>
      <c r="F611" s="4">
        <v>4.0</v>
      </c>
      <c r="G611" s="4">
        <v>479.11</v>
      </c>
      <c r="H611" s="4">
        <v>0.24</v>
      </c>
      <c r="I611" s="4" t="s">
        <v>1961</v>
      </c>
      <c r="J611" s="4">
        <v>1456.4944</v>
      </c>
    </row>
    <row r="612" ht="14.25" customHeight="1">
      <c r="A612" s="4" t="s">
        <v>2571</v>
      </c>
      <c r="B612" s="5">
        <v>45490.0</v>
      </c>
      <c r="C612" s="4" t="s">
        <v>713</v>
      </c>
      <c r="D612" s="4" t="s">
        <v>1674</v>
      </c>
      <c r="E612" s="4" t="s">
        <v>1942</v>
      </c>
      <c r="F612" s="4">
        <v>3.0</v>
      </c>
      <c r="G612" s="4">
        <v>182.91</v>
      </c>
      <c r="H612" s="4">
        <v>0.29</v>
      </c>
      <c r="I612" s="4" t="s">
        <v>1959</v>
      </c>
      <c r="J612" s="4">
        <v>389.5983</v>
      </c>
    </row>
    <row r="613" ht="14.25" customHeight="1">
      <c r="A613" s="4" t="s">
        <v>2572</v>
      </c>
      <c r="B613" s="5">
        <v>45652.0</v>
      </c>
      <c r="C613" s="4" t="s">
        <v>889</v>
      </c>
      <c r="D613" s="4" t="s">
        <v>1680</v>
      </c>
      <c r="E613" s="4" t="s">
        <v>1908</v>
      </c>
      <c r="F613" s="4">
        <v>4.0</v>
      </c>
      <c r="G613" s="4">
        <v>745.51</v>
      </c>
      <c r="H613" s="4">
        <v>0.05</v>
      </c>
      <c r="I613" s="4" t="s">
        <v>1959</v>
      </c>
      <c r="J613" s="4">
        <v>2832.938</v>
      </c>
    </row>
    <row r="614" ht="14.25" customHeight="1">
      <c r="A614" s="4" t="s">
        <v>2573</v>
      </c>
      <c r="B614" s="5">
        <v>45598.0</v>
      </c>
      <c r="C614" s="4" t="s">
        <v>1502</v>
      </c>
      <c r="D614" s="4" t="s">
        <v>1847</v>
      </c>
      <c r="E614" s="4" t="s">
        <v>1936</v>
      </c>
      <c r="F614" s="4">
        <v>3.0</v>
      </c>
      <c r="G614" s="4">
        <v>920.61</v>
      </c>
      <c r="H614" s="4">
        <v>0.04</v>
      </c>
      <c r="I614" s="4" t="s">
        <v>1959</v>
      </c>
      <c r="J614" s="4">
        <v>2651.3568</v>
      </c>
    </row>
    <row r="615" ht="14.25" customHeight="1">
      <c r="A615" s="4" t="s">
        <v>2574</v>
      </c>
      <c r="B615" s="5">
        <v>45772.0</v>
      </c>
      <c r="C615" s="4" t="s">
        <v>1343</v>
      </c>
      <c r="D615" s="4" t="s">
        <v>1808</v>
      </c>
      <c r="E615" s="4" t="s">
        <v>1924</v>
      </c>
      <c r="F615" s="4">
        <v>4.0</v>
      </c>
      <c r="G615" s="4">
        <v>659.03</v>
      </c>
      <c r="H615" s="4">
        <v>0.15</v>
      </c>
      <c r="I615" s="4" t="s">
        <v>1959</v>
      </c>
      <c r="J615" s="4">
        <v>2240.702</v>
      </c>
    </row>
    <row r="616" ht="14.25" customHeight="1">
      <c r="A616" s="4" t="s">
        <v>2575</v>
      </c>
      <c r="B616" s="5">
        <v>45338.0</v>
      </c>
      <c r="C616" s="4" t="s">
        <v>20</v>
      </c>
      <c r="D616" s="4" t="s">
        <v>1594</v>
      </c>
      <c r="E616" s="4" t="s">
        <v>1896</v>
      </c>
      <c r="F616" s="4">
        <v>1.0</v>
      </c>
      <c r="G616" s="4">
        <v>312.91</v>
      </c>
      <c r="H616" s="4">
        <v>0.12</v>
      </c>
      <c r="I616" s="4" t="s">
        <v>1961</v>
      </c>
      <c r="J616" s="4">
        <v>275.3608</v>
      </c>
    </row>
    <row r="617" ht="14.25" customHeight="1">
      <c r="A617" s="4" t="s">
        <v>2576</v>
      </c>
      <c r="B617" s="5">
        <v>45524.0</v>
      </c>
      <c r="C617" s="4" t="s">
        <v>758</v>
      </c>
      <c r="D617" s="4" t="s">
        <v>1606</v>
      </c>
      <c r="E617" s="4" t="s">
        <v>1945</v>
      </c>
      <c r="F617" s="4">
        <v>4.0</v>
      </c>
      <c r="G617" s="4">
        <v>705.64</v>
      </c>
      <c r="H617" s="4">
        <v>0.11</v>
      </c>
      <c r="I617" s="4" t="s">
        <v>1961</v>
      </c>
      <c r="J617" s="4">
        <v>2512.0784</v>
      </c>
    </row>
    <row r="618" ht="14.25" customHeight="1">
      <c r="A618" s="4" t="s">
        <v>2577</v>
      </c>
      <c r="B618" s="5">
        <v>45497.0</v>
      </c>
      <c r="C618" s="4" t="s">
        <v>506</v>
      </c>
      <c r="D618" s="4" t="s">
        <v>1594</v>
      </c>
      <c r="E618" s="4" t="s">
        <v>1924</v>
      </c>
      <c r="F618" s="4">
        <v>4.0</v>
      </c>
      <c r="G618" s="4">
        <v>386.41</v>
      </c>
      <c r="H618" s="4">
        <v>0.13</v>
      </c>
      <c r="I618" s="4" t="s">
        <v>1964</v>
      </c>
      <c r="J618" s="4">
        <v>1344.7068</v>
      </c>
    </row>
    <row r="619" ht="14.25" customHeight="1">
      <c r="A619" s="4" t="s">
        <v>2578</v>
      </c>
      <c r="B619" s="5">
        <v>45534.0</v>
      </c>
      <c r="C619" s="4" t="s">
        <v>138</v>
      </c>
      <c r="D619" s="4" t="s">
        <v>1865</v>
      </c>
      <c r="E619" s="4" t="s">
        <v>1927</v>
      </c>
      <c r="F619" s="4">
        <v>3.0</v>
      </c>
      <c r="G619" s="4">
        <v>265.89</v>
      </c>
      <c r="H619" s="4">
        <v>0.08</v>
      </c>
      <c r="I619" s="4" t="s">
        <v>1964</v>
      </c>
      <c r="J619" s="4">
        <v>733.8564</v>
      </c>
    </row>
    <row r="620" ht="14.25" customHeight="1">
      <c r="A620" s="4" t="s">
        <v>2579</v>
      </c>
      <c r="B620" s="5">
        <v>45925.0</v>
      </c>
      <c r="C620" s="4" t="s">
        <v>291</v>
      </c>
      <c r="D620" s="4" t="s">
        <v>1667</v>
      </c>
      <c r="E620" s="4" t="s">
        <v>1939</v>
      </c>
      <c r="F620" s="4">
        <v>1.0</v>
      </c>
      <c r="G620" s="4">
        <v>703.16</v>
      </c>
      <c r="H620" s="4">
        <v>0.29</v>
      </c>
      <c r="I620" s="4" t="s">
        <v>1959</v>
      </c>
      <c r="J620" s="4">
        <v>499.2436</v>
      </c>
    </row>
    <row r="621" ht="14.25" customHeight="1">
      <c r="A621" s="4" t="s">
        <v>2580</v>
      </c>
      <c r="B621" s="5">
        <v>45765.0</v>
      </c>
      <c r="C621" s="4" t="s">
        <v>1473</v>
      </c>
      <c r="D621" s="4" t="s">
        <v>1874</v>
      </c>
      <c r="E621" s="4" t="s">
        <v>1932</v>
      </c>
      <c r="F621" s="4">
        <v>2.0</v>
      </c>
      <c r="G621" s="4">
        <v>394.5</v>
      </c>
      <c r="H621" s="4">
        <v>0.29</v>
      </c>
      <c r="I621" s="4" t="s">
        <v>1964</v>
      </c>
      <c r="J621" s="4">
        <v>560.1899999999999</v>
      </c>
    </row>
    <row r="622" ht="14.25" customHeight="1">
      <c r="A622" s="4" t="s">
        <v>2581</v>
      </c>
      <c r="B622" s="5">
        <v>45882.0</v>
      </c>
      <c r="C622" s="4" t="s">
        <v>424</v>
      </c>
      <c r="D622" s="4" t="s">
        <v>1874</v>
      </c>
      <c r="E622" s="4" t="s">
        <v>1914</v>
      </c>
      <c r="F622" s="4">
        <v>3.0</v>
      </c>
      <c r="G622" s="4">
        <v>411.25</v>
      </c>
      <c r="H622" s="4">
        <v>0.05</v>
      </c>
      <c r="I622" s="4" t="s">
        <v>1959</v>
      </c>
      <c r="J622" s="4">
        <v>1172.0625</v>
      </c>
    </row>
    <row r="623" ht="14.25" customHeight="1">
      <c r="A623" s="4" t="s">
        <v>2582</v>
      </c>
      <c r="B623" s="5">
        <v>45923.0</v>
      </c>
      <c r="C623" s="4" t="s">
        <v>1130</v>
      </c>
      <c r="D623" s="4" t="s">
        <v>1725</v>
      </c>
      <c r="E623" s="4" t="s">
        <v>1896</v>
      </c>
      <c r="F623" s="4">
        <v>4.0</v>
      </c>
      <c r="G623" s="4">
        <v>395.45</v>
      </c>
      <c r="H623" s="4">
        <v>0.01</v>
      </c>
      <c r="I623" s="4" t="s">
        <v>1959</v>
      </c>
      <c r="J623" s="4">
        <v>1565.982</v>
      </c>
    </row>
    <row r="624" ht="14.25" customHeight="1">
      <c r="A624" s="4" t="s">
        <v>2583</v>
      </c>
      <c r="B624" s="5">
        <v>45421.0</v>
      </c>
      <c r="C624" s="4" t="s">
        <v>161</v>
      </c>
      <c r="D624" s="4" t="s">
        <v>1853</v>
      </c>
      <c r="E624" s="4" t="s">
        <v>1908</v>
      </c>
      <c r="F624" s="4">
        <v>2.0</v>
      </c>
      <c r="G624" s="4">
        <v>678.98</v>
      </c>
      <c r="H624" s="4">
        <v>0.23</v>
      </c>
      <c r="I624" s="4" t="s">
        <v>1959</v>
      </c>
      <c r="J624" s="4">
        <v>1045.6292</v>
      </c>
    </row>
    <row r="625" ht="14.25" customHeight="1">
      <c r="A625" s="4" t="s">
        <v>2584</v>
      </c>
      <c r="B625" s="5">
        <v>45608.0</v>
      </c>
      <c r="C625" s="4" t="s">
        <v>280</v>
      </c>
      <c r="D625" s="4" t="s">
        <v>1658</v>
      </c>
      <c r="E625" s="4" t="s">
        <v>1934</v>
      </c>
      <c r="F625" s="4">
        <v>4.0</v>
      </c>
      <c r="G625" s="4">
        <v>757.71</v>
      </c>
      <c r="H625" s="4">
        <v>0.26</v>
      </c>
      <c r="I625" s="4" t="s">
        <v>1964</v>
      </c>
      <c r="J625" s="4">
        <v>2242.8216</v>
      </c>
    </row>
    <row r="626" ht="14.25" customHeight="1">
      <c r="A626" s="4" t="s">
        <v>2585</v>
      </c>
      <c r="B626" s="5">
        <v>45644.0</v>
      </c>
      <c r="C626" s="4" t="s">
        <v>237</v>
      </c>
      <c r="D626" s="4" t="s">
        <v>1865</v>
      </c>
      <c r="E626" s="4" t="s">
        <v>1904</v>
      </c>
      <c r="F626" s="4">
        <v>1.0</v>
      </c>
      <c r="G626" s="4">
        <v>647.86</v>
      </c>
      <c r="H626" s="4">
        <v>0.05</v>
      </c>
      <c r="I626" s="4" t="s">
        <v>1964</v>
      </c>
      <c r="J626" s="4">
        <v>615.467</v>
      </c>
    </row>
    <row r="627" ht="14.25" customHeight="1">
      <c r="A627" s="4" t="s">
        <v>2586</v>
      </c>
      <c r="B627" s="5">
        <v>45517.0</v>
      </c>
      <c r="C627" s="4" t="s">
        <v>480</v>
      </c>
      <c r="D627" s="4" t="s">
        <v>1606</v>
      </c>
      <c r="E627" s="4" t="s">
        <v>1911</v>
      </c>
      <c r="F627" s="4">
        <v>2.0</v>
      </c>
      <c r="G627" s="4">
        <v>179.64</v>
      </c>
      <c r="H627" s="4">
        <v>0.1</v>
      </c>
      <c r="I627" s="4" t="s">
        <v>1961</v>
      </c>
      <c r="J627" s="4">
        <v>323.352</v>
      </c>
    </row>
    <row r="628" ht="14.25" customHeight="1">
      <c r="A628" s="4" t="s">
        <v>2587</v>
      </c>
      <c r="B628" s="5">
        <v>45545.0</v>
      </c>
      <c r="C628" s="4" t="s">
        <v>1259</v>
      </c>
      <c r="D628" s="4" t="s">
        <v>1768</v>
      </c>
      <c r="E628" s="4" t="s">
        <v>1904</v>
      </c>
      <c r="F628" s="4">
        <v>3.0</v>
      </c>
      <c r="G628" s="4">
        <v>392.65</v>
      </c>
      <c r="H628" s="4">
        <v>0.17</v>
      </c>
      <c r="I628" s="4" t="s">
        <v>1961</v>
      </c>
      <c r="J628" s="4">
        <v>977.6984999999999</v>
      </c>
    </row>
    <row r="629" ht="14.25" customHeight="1">
      <c r="A629" s="4" t="s">
        <v>2588</v>
      </c>
      <c r="B629" s="5">
        <v>45547.0</v>
      </c>
      <c r="C629" s="4" t="s">
        <v>602</v>
      </c>
      <c r="D629" s="4" t="s">
        <v>1856</v>
      </c>
      <c r="E629" s="4" t="s">
        <v>1939</v>
      </c>
      <c r="F629" s="4">
        <v>4.0</v>
      </c>
      <c r="G629" s="4">
        <v>969.55</v>
      </c>
      <c r="H629" s="4">
        <v>0.09</v>
      </c>
      <c r="I629" s="4" t="s">
        <v>1964</v>
      </c>
      <c r="J629" s="4">
        <v>3529.162</v>
      </c>
    </row>
    <row r="630" ht="14.25" customHeight="1">
      <c r="A630" s="4" t="s">
        <v>2589</v>
      </c>
      <c r="B630" s="5">
        <v>45433.0</v>
      </c>
      <c r="C630" s="4" t="s">
        <v>1449</v>
      </c>
      <c r="D630" s="4" t="s">
        <v>1805</v>
      </c>
      <c r="E630" s="4" t="s">
        <v>1929</v>
      </c>
      <c r="F630" s="4">
        <v>3.0</v>
      </c>
      <c r="G630" s="4">
        <v>322.94</v>
      </c>
      <c r="H630" s="4">
        <v>0.01</v>
      </c>
      <c r="I630" s="4" t="s">
        <v>1959</v>
      </c>
      <c r="J630" s="4">
        <v>959.1317999999999</v>
      </c>
    </row>
    <row r="631" ht="14.25" customHeight="1">
      <c r="A631" s="4" t="s">
        <v>2590</v>
      </c>
      <c r="B631" s="5">
        <v>45792.0</v>
      </c>
      <c r="C631" s="4" t="s">
        <v>1157</v>
      </c>
      <c r="D631" s="4" t="s">
        <v>1832</v>
      </c>
      <c r="E631" s="4" t="s">
        <v>1887</v>
      </c>
      <c r="F631" s="4">
        <v>1.0</v>
      </c>
      <c r="G631" s="4">
        <v>92.83</v>
      </c>
      <c r="H631" s="4">
        <v>0.26</v>
      </c>
      <c r="I631" s="4" t="s">
        <v>1961</v>
      </c>
      <c r="J631" s="4">
        <v>68.6942</v>
      </c>
    </row>
    <row r="632" ht="14.25" customHeight="1">
      <c r="A632" s="4" t="s">
        <v>2591</v>
      </c>
      <c r="B632" s="5">
        <v>45804.0</v>
      </c>
      <c r="C632" s="4" t="s">
        <v>1328</v>
      </c>
      <c r="D632" s="4" t="s">
        <v>1590</v>
      </c>
      <c r="E632" s="4" t="s">
        <v>1901</v>
      </c>
      <c r="F632" s="4">
        <v>4.0</v>
      </c>
      <c r="G632" s="4">
        <v>432.29</v>
      </c>
      <c r="H632" s="4">
        <v>0.16</v>
      </c>
      <c r="I632" s="4" t="s">
        <v>1964</v>
      </c>
      <c r="J632" s="4">
        <v>1452.4944</v>
      </c>
    </row>
    <row r="633" ht="14.25" customHeight="1">
      <c r="A633" s="4" t="s">
        <v>2592</v>
      </c>
      <c r="B633" s="5">
        <v>45311.0</v>
      </c>
      <c r="C633" s="4" t="s">
        <v>308</v>
      </c>
      <c r="D633" s="4" t="s">
        <v>1696</v>
      </c>
      <c r="E633" s="4" t="s">
        <v>1932</v>
      </c>
      <c r="F633" s="4">
        <v>2.0</v>
      </c>
      <c r="G633" s="4">
        <v>925.78</v>
      </c>
      <c r="H633" s="4">
        <v>0.14</v>
      </c>
      <c r="I633" s="4" t="s">
        <v>1964</v>
      </c>
      <c r="J633" s="4">
        <v>1592.3416</v>
      </c>
    </row>
    <row r="634" ht="14.25" customHeight="1">
      <c r="A634" s="4" t="s">
        <v>2593</v>
      </c>
      <c r="B634" s="5">
        <v>45605.0</v>
      </c>
      <c r="C634" s="4" t="s">
        <v>1490</v>
      </c>
      <c r="D634" s="4" t="s">
        <v>1652</v>
      </c>
      <c r="E634" s="4" t="s">
        <v>1927</v>
      </c>
      <c r="F634" s="4">
        <v>2.0</v>
      </c>
      <c r="G634" s="4">
        <v>151.47</v>
      </c>
      <c r="H634" s="4">
        <v>0.21</v>
      </c>
      <c r="I634" s="4" t="s">
        <v>1961</v>
      </c>
      <c r="J634" s="4">
        <v>239.3226</v>
      </c>
    </row>
    <row r="635" ht="14.25" customHeight="1">
      <c r="A635" s="4" t="s">
        <v>2594</v>
      </c>
      <c r="B635" s="5">
        <v>45338.0</v>
      </c>
      <c r="C635" s="4" t="s">
        <v>1413</v>
      </c>
      <c r="D635" s="4" t="s">
        <v>1832</v>
      </c>
      <c r="E635" s="4" t="s">
        <v>1924</v>
      </c>
      <c r="F635" s="4">
        <v>1.0</v>
      </c>
      <c r="G635" s="4">
        <v>343.05</v>
      </c>
      <c r="H635" s="4">
        <v>0.28</v>
      </c>
      <c r="I635" s="4" t="s">
        <v>1961</v>
      </c>
      <c r="J635" s="4">
        <v>246.996</v>
      </c>
    </row>
    <row r="636" ht="14.25" customHeight="1">
      <c r="A636" s="4" t="s">
        <v>2595</v>
      </c>
      <c r="B636" s="5">
        <v>45642.0</v>
      </c>
      <c r="C636" s="4" t="s">
        <v>260</v>
      </c>
      <c r="D636" s="4" t="s">
        <v>1625</v>
      </c>
      <c r="E636" s="4" t="s">
        <v>1904</v>
      </c>
      <c r="F636" s="4">
        <v>1.0</v>
      </c>
      <c r="G636" s="4">
        <v>373.06</v>
      </c>
      <c r="H636" s="4">
        <v>0.11</v>
      </c>
      <c r="I636" s="4" t="s">
        <v>1961</v>
      </c>
      <c r="J636" s="4">
        <v>332.0234</v>
      </c>
    </row>
    <row r="637" ht="14.25" customHeight="1">
      <c r="A637" s="4" t="s">
        <v>2596</v>
      </c>
      <c r="B637" s="5">
        <v>45693.0</v>
      </c>
      <c r="C637" s="4" t="s">
        <v>1302</v>
      </c>
      <c r="D637" s="4" t="s">
        <v>1628</v>
      </c>
      <c r="E637" s="4" t="s">
        <v>1936</v>
      </c>
      <c r="F637" s="4">
        <v>1.0</v>
      </c>
      <c r="G637" s="4">
        <v>124.98</v>
      </c>
      <c r="H637" s="4">
        <v>0.07</v>
      </c>
      <c r="I637" s="4" t="s">
        <v>1964</v>
      </c>
      <c r="J637" s="4">
        <v>116.2314</v>
      </c>
    </row>
    <row r="638" ht="14.25" customHeight="1">
      <c r="A638" s="4" t="s">
        <v>2597</v>
      </c>
      <c r="B638" s="5">
        <v>45763.0</v>
      </c>
      <c r="C638" s="4" t="s">
        <v>889</v>
      </c>
      <c r="D638" s="4" t="s">
        <v>1802</v>
      </c>
      <c r="E638" s="4" t="s">
        <v>1948</v>
      </c>
      <c r="F638" s="4">
        <v>4.0</v>
      </c>
      <c r="G638" s="4">
        <v>221.49</v>
      </c>
      <c r="H638" s="4">
        <v>0.26</v>
      </c>
      <c r="I638" s="4" t="s">
        <v>1961</v>
      </c>
      <c r="J638" s="4">
        <v>655.6104</v>
      </c>
    </row>
    <row r="639" ht="14.25" customHeight="1">
      <c r="A639" s="4" t="s">
        <v>2598</v>
      </c>
      <c r="B639" s="5">
        <v>45572.0</v>
      </c>
      <c r="C639" s="4" t="s">
        <v>584</v>
      </c>
      <c r="D639" s="4" t="s">
        <v>1645</v>
      </c>
      <c r="E639" s="4" t="s">
        <v>1936</v>
      </c>
      <c r="F639" s="4">
        <v>1.0</v>
      </c>
      <c r="G639" s="4">
        <v>563.32</v>
      </c>
      <c r="H639" s="4">
        <v>0.01</v>
      </c>
      <c r="I639" s="4" t="s">
        <v>1961</v>
      </c>
      <c r="J639" s="4">
        <v>557.6868000000001</v>
      </c>
    </row>
    <row r="640" ht="14.25" customHeight="1">
      <c r="A640" s="4" t="s">
        <v>2599</v>
      </c>
      <c r="B640" s="5">
        <v>45338.0</v>
      </c>
      <c r="C640" s="4" t="s">
        <v>1241</v>
      </c>
      <c r="D640" s="4" t="s">
        <v>1603</v>
      </c>
      <c r="E640" s="4" t="s">
        <v>1887</v>
      </c>
      <c r="F640" s="4">
        <v>1.0</v>
      </c>
      <c r="G640" s="4">
        <v>362.93</v>
      </c>
      <c r="H640" s="4">
        <v>0.27</v>
      </c>
      <c r="I640" s="4" t="s">
        <v>1959</v>
      </c>
      <c r="J640" s="4">
        <v>264.9389</v>
      </c>
    </row>
    <row r="641" ht="14.25" customHeight="1">
      <c r="A641" s="4" t="s">
        <v>2600</v>
      </c>
      <c r="B641" s="5">
        <v>45373.0</v>
      </c>
      <c r="C641" s="4" t="s">
        <v>1079</v>
      </c>
      <c r="D641" s="4" t="s">
        <v>1603</v>
      </c>
      <c r="E641" s="4" t="s">
        <v>1936</v>
      </c>
      <c r="F641" s="4">
        <v>4.0</v>
      </c>
      <c r="G641" s="4">
        <v>369.22</v>
      </c>
      <c r="H641" s="4">
        <v>0.18</v>
      </c>
      <c r="I641" s="4" t="s">
        <v>1964</v>
      </c>
      <c r="J641" s="4">
        <v>1211.0416</v>
      </c>
    </row>
    <row r="642" ht="14.25" customHeight="1">
      <c r="A642" s="4" t="s">
        <v>2601</v>
      </c>
      <c r="B642" s="5">
        <v>45590.0</v>
      </c>
      <c r="C642" s="4" t="s">
        <v>1299</v>
      </c>
      <c r="D642" s="4" t="s">
        <v>1871</v>
      </c>
      <c r="E642" s="4" t="s">
        <v>1934</v>
      </c>
      <c r="F642" s="4">
        <v>3.0</v>
      </c>
      <c r="G642" s="4">
        <v>950.83</v>
      </c>
      <c r="H642" s="4">
        <v>0.06</v>
      </c>
      <c r="I642" s="4" t="s">
        <v>1961</v>
      </c>
      <c r="J642" s="4">
        <v>2681.3406</v>
      </c>
    </row>
    <row r="643" ht="14.25" customHeight="1">
      <c r="A643" s="4" t="s">
        <v>2602</v>
      </c>
      <c r="B643" s="5">
        <v>45365.0</v>
      </c>
      <c r="C643" s="4" t="s">
        <v>503</v>
      </c>
      <c r="D643" s="4" t="s">
        <v>1689</v>
      </c>
      <c r="E643" s="4" t="s">
        <v>1932</v>
      </c>
      <c r="F643" s="4">
        <v>3.0</v>
      </c>
      <c r="G643" s="4">
        <v>338.79</v>
      </c>
      <c r="H643" s="4">
        <v>0.01</v>
      </c>
      <c r="I643" s="4" t="s">
        <v>1959</v>
      </c>
      <c r="J643" s="4">
        <v>1006.2063</v>
      </c>
    </row>
    <row r="644" ht="14.25" customHeight="1">
      <c r="A644" s="4" t="s">
        <v>2603</v>
      </c>
      <c r="B644" s="5">
        <v>45711.0</v>
      </c>
      <c r="C644" s="4" t="s">
        <v>512</v>
      </c>
      <c r="D644" s="4" t="s">
        <v>1853</v>
      </c>
      <c r="E644" s="4" t="s">
        <v>1892</v>
      </c>
      <c r="F644" s="4">
        <v>3.0</v>
      </c>
      <c r="G644" s="4">
        <v>853.32</v>
      </c>
      <c r="H644" s="4">
        <v>0.07</v>
      </c>
      <c r="I644" s="4" t="s">
        <v>1964</v>
      </c>
      <c r="J644" s="4">
        <v>2380.7628</v>
      </c>
    </row>
    <row r="645" ht="14.25" customHeight="1">
      <c r="A645" s="4" t="s">
        <v>2604</v>
      </c>
      <c r="B645" s="5">
        <v>45586.0</v>
      </c>
      <c r="C645" s="4" t="s">
        <v>521</v>
      </c>
      <c r="D645" s="4" t="s">
        <v>1811</v>
      </c>
      <c r="E645" s="4" t="s">
        <v>1911</v>
      </c>
      <c r="F645" s="4">
        <v>3.0</v>
      </c>
      <c r="G645" s="4">
        <v>89.78</v>
      </c>
      <c r="H645" s="4">
        <v>0.2</v>
      </c>
      <c r="I645" s="4" t="s">
        <v>1964</v>
      </c>
      <c r="J645" s="4">
        <v>215.472</v>
      </c>
    </row>
    <row r="646" ht="14.25" customHeight="1">
      <c r="A646" s="4" t="s">
        <v>2605</v>
      </c>
      <c r="B646" s="5">
        <v>45334.0</v>
      </c>
      <c r="C646" s="4" t="s">
        <v>648</v>
      </c>
      <c r="D646" s="4" t="s">
        <v>1747</v>
      </c>
      <c r="E646" s="4" t="s">
        <v>1892</v>
      </c>
      <c r="F646" s="4">
        <v>1.0</v>
      </c>
      <c r="G646" s="4">
        <v>172.04</v>
      </c>
      <c r="H646" s="4">
        <v>0.04</v>
      </c>
      <c r="I646" s="4" t="s">
        <v>1961</v>
      </c>
      <c r="J646" s="4">
        <v>165.1584</v>
      </c>
    </row>
    <row r="647" ht="14.25" customHeight="1">
      <c r="A647" s="4" t="s">
        <v>2606</v>
      </c>
      <c r="B647" s="5">
        <v>45333.0</v>
      </c>
      <c r="C647" s="4" t="s">
        <v>1461</v>
      </c>
      <c r="D647" s="4" t="s">
        <v>1744</v>
      </c>
      <c r="E647" s="4" t="s">
        <v>1892</v>
      </c>
      <c r="F647" s="4">
        <v>1.0</v>
      </c>
      <c r="G647" s="4">
        <v>389.2</v>
      </c>
      <c r="H647" s="4">
        <v>0.05</v>
      </c>
      <c r="I647" s="4" t="s">
        <v>1959</v>
      </c>
      <c r="J647" s="4">
        <v>369.74</v>
      </c>
    </row>
    <row r="648" ht="14.25" customHeight="1">
      <c r="A648" s="4" t="s">
        <v>2607</v>
      </c>
      <c r="B648" s="5">
        <v>45778.0</v>
      </c>
      <c r="C648" s="4" t="s">
        <v>1446</v>
      </c>
      <c r="D648" s="4" t="s">
        <v>1814</v>
      </c>
      <c r="E648" s="4" t="s">
        <v>1932</v>
      </c>
      <c r="F648" s="4">
        <v>3.0</v>
      </c>
      <c r="G648" s="4">
        <v>865.96</v>
      </c>
      <c r="H648" s="4">
        <v>0.12</v>
      </c>
      <c r="I648" s="4" t="s">
        <v>1961</v>
      </c>
      <c r="J648" s="4">
        <v>2286.1344</v>
      </c>
    </row>
    <row r="649" ht="14.25" customHeight="1">
      <c r="A649" s="4" t="s">
        <v>2608</v>
      </c>
      <c r="B649" s="5">
        <v>45592.0</v>
      </c>
      <c r="C649" s="4" t="s">
        <v>581</v>
      </c>
      <c r="D649" s="4" t="s">
        <v>1631</v>
      </c>
      <c r="E649" s="4" t="s">
        <v>1892</v>
      </c>
      <c r="F649" s="4">
        <v>3.0</v>
      </c>
      <c r="G649" s="4">
        <v>79.95</v>
      </c>
      <c r="H649" s="4">
        <v>0.2</v>
      </c>
      <c r="I649" s="4" t="s">
        <v>1964</v>
      </c>
      <c r="J649" s="4">
        <v>191.88</v>
      </c>
    </row>
    <row r="650" ht="14.25" customHeight="1">
      <c r="A650" s="4" t="s">
        <v>2609</v>
      </c>
      <c r="B650" s="5">
        <v>45259.0</v>
      </c>
      <c r="C650" s="4" t="s">
        <v>1214</v>
      </c>
      <c r="D650" s="4" t="s">
        <v>1655</v>
      </c>
      <c r="E650" s="4" t="s">
        <v>1914</v>
      </c>
      <c r="F650" s="4">
        <v>1.0</v>
      </c>
      <c r="G650" s="4">
        <v>566.5</v>
      </c>
      <c r="H650" s="4">
        <v>0.25</v>
      </c>
      <c r="I650" s="4" t="s">
        <v>1964</v>
      </c>
      <c r="J650" s="4">
        <v>424.875</v>
      </c>
    </row>
    <row r="651" ht="14.25" customHeight="1">
      <c r="A651" s="4" t="s">
        <v>2610</v>
      </c>
      <c r="B651" s="5">
        <v>45801.0</v>
      </c>
      <c r="C651" s="4" t="s">
        <v>1276</v>
      </c>
      <c r="D651" s="4" t="s">
        <v>1638</v>
      </c>
      <c r="E651" s="4" t="s">
        <v>1887</v>
      </c>
      <c r="F651" s="4">
        <v>2.0</v>
      </c>
      <c r="G651" s="4">
        <v>347.95</v>
      </c>
      <c r="H651" s="4">
        <v>0.13</v>
      </c>
      <c r="I651" s="4" t="s">
        <v>1964</v>
      </c>
      <c r="J651" s="4">
        <v>605.433</v>
      </c>
    </row>
    <row r="652" ht="14.25" customHeight="1">
      <c r="A652" s="4" t="s">
        <v>2611</v>
      </c>
      <c r="B652" s="5">
        <v>45347.0</v>
      </c>
      <c r="C652" s="4" t="s">
        <v>701</v>
      </c>
      <c r="D652" s="4" t="s">
        <v>1756</v>
      </c>
      <c r="E652" s="4" t="s">
        <v>1901</v>
      </c>
      <c r="F652" s="4">
        <v>2.0</v>
      </c>
      <c r="G652" s="4">
        <v>250.83</v>
      </c>
      <c r="H652" s="4">
        <v>0.15</v>
      </c>
      <c r="I652" s="4" t="s">
        <v>1961</v>
      </c>
      <c r="J652" s="4">
        <v>426.411</v>
      </c>
    </row>
    <row r="653" ht="14.25" customHeight="1">
      <c r="A653" s="4" t="s">
        <v>2612</v>
      </c>
      <c r="B653" s="5">
        <v>45721.0</v>
      </c>
      <c r="C653" s="4" t="s">
        <v>521</v>
      </c>
      <c r="D653" s="4" t="s">
        <v>1796</v>
      </c>
      <c r="E653" s="4" t="s">
        <v>1892</v>
      </c>
      <c r="F653" s="4">
        <v>1.0</v>
      </c>
      <c r="G653" s="4">
        <v>888.05</v>
      </c>
      <c r="H653" s="4">
        <v>0.2</v>
      </c>
      <c r="I653" s="4" t="s">
        <v>1961</v>
      </c>
      <c r="J653" s="4">
        <v>710.44</v>
      </c>
    </row>
    <row r="654" ht="14.25" customHeight="1">
      <c r="A654" s="4" t="s">
        <v>2613</v>
      </c>
      <c r="B654" s="5">
        <v>45531.0</v>
      </c>
      <c r="C654" s="4" t="s">
        <v>54</v>
      </c>
      <c r="D654" s="4" t="s">
        <v>1696</v>
      </c>
      <c r="E654" s="4" t="s">
        <v>1945</v>
      </c>
      <c r="F654" s="4">
        <v>2.0</v>
      </c>
      <c r="G654" s="4">
        <v>673.02</v>
      </c>
      <c r="H654" s="4">
        <v>0.11</v>
      </c>
      <c r="I654" s="4" t="s">
        <v>1961</v>
      </c>
      <c r="J654" s="4">
        <v>1197.9756</v>
      </c>
    </row>
    <row r="655" ht="14.25" customHeight="1">
      <c r="A655" s="4" t="s">
        <v>2614</v>
      </c>
      <c r="B655" s="5">
        <v>45332.0</v>
      </c>
      <c r="C655" s="4" t="s">
        <v>1386</v>
      </c>
      <c r="D655" s="4" t="s">
        <v>1774</v>
      </c>
      <c r="E655" s="4" t="s">
        <v>1901</v>
      </c>
      <c r="F655" s="4">
        <v>2.0</v>
      </c>
      <c r="G655" s="4">
        <v>492.62</v>
      </c>
      <c r="H655" s="4">
        <v>0.26</v>
      </c>
      <c r="I655" s="4" t="s">
        <v>1964</v>
      </c>
      <c r="J655" s="4">
        <v>729.0776</v>
      </c>
    </row>
    <row r="656" ht="14.25" customHeight="1">
      <c r="A656" s="4" t="s">
        <v>2615</v>
      </c>
      <c r="B656" s="5">
        <v>45344.0</v>
      </c>
      <c r="C656" s="4" t="s">
        <v>1199</v>
      </c>
      <c r="D656" s="4" t="s">
        <v>1838</v>
      </c>
      <c r="E656" s="4" t="s">
        <v>1901</v>
      </c>
      <c r="F656" s="4">
        <v>4.0</v>
      </c>
      <c r="G656" s="4">
        <v>986.93</v>
      </c>
      <c r="H656" s="4">
        <v>0.01</v>
      </c>
      <c r="I656" s="4" t="s">
        <v>1959</v>
      </c>
      <c r="J656" s="4">
        <v>3908.2428</v>
      </c>
    </row>
    <row r="657" ht="14.25" customHeight="1">
      <c r="A657" s="4" t="s">
        <v>2616</v>
      </c>
      <c r="B657" s="5">
        <v>45388.0</v>
      </c>
      <c r="C657" s="4" t="s">
        <v>1496</v>
      </c>
      <c r="D657" s="4" t="s">
        <v>1642</v>
      </c>
      <c r="E657" s="4" t="s">
        <v>1929</v>
      </c>
      <c r="F657" s="4">
        <v>4.0</v>
      </c>
      <c r="G657" s="4">
        <v>411.68</v>
      </c>
      <c r="H657" s="4">
        <v>0.06</v>
      </c>
      <c r="I657" s="4" t="s">
        <v>1961</v>
      </c>
      <c r="J657" s="4">
        <v>1547.9168</v>
      </c>
    </row>
    <row r="658" ht="14.25" customHeight="1">
      <c r="A658" s="4" t="s">
        <v>2617</v>
      </c>
      <c r="B658" s="5">
        <v>45397.0</v>
      </c>
      <c r="C658" s="4" t="s">
        <v>731</v>
      </c>
      <c r="D658" s="4" t="s">
        <v>1686</v>
      </c>
      <c r="E658" s="4" t="s">
        <v>1942</v>
      </c>
      <c r="F658" s="4">
        <v>2.0</v>
      </c>
      <c r="G658" s="4">
        <v>637.56</v>
      </c>
      <c r="H658" s="4">
        <v>0.05</v>
      </c>
      <c r="I658" s="4" t="s">
        <v>1964</v>
      </c>
      <c r="J658" s="4">
        <v>1211.364</v>
      </c>
    </row>
    <row r="659" ht="14.25" customHeight="1">
      <c r="A659" s="4" t="s">
        <v>2618</v>
      </c>
      <c r="B659" s="5">
        <v>45633.0</v>
      </c>
      <c r="C659" s="4" t="s">
        <v>84</v>
      </c>
      <c r="D659" s="4" t="s">
        <v>1610</v>
      </c>
      <c r="E659" s="4" t="s">
        <v>1901</v>
      </c>
      <c r="F659" s="4">
        <v>3.0</v>
      </c>
      <c r="G659" s="4">
        <v>706.87</v>
      </c>
      <c r="H659" s="4">
        <v>0.27</v>
      </c>
      <c r="I659" s="4" t="s">
        <v>1959</v>
      </c>
      <c r="J659" s="4">
        <v>1548.0453</v>
      </c>
    </row>
    <row r="660" ht="14.25" customHeight="1">
      <c r="A660" s="4" t="s">
        <v>2619</v>
      </c>
      <c r="B660" s="5">
        <v>45629.0</v>
      </c>
      <c r="C660" s="4" t="s">
        <v>224</v>
      </c>
      <c r="D660" s="4" t="s">
        <v>1617</v>
      </c>
      <c r="E660" s="4" t="s">
        <v>1911</v>
      </c>
      <c r="F660" s="4">
        <v>2.0</v>
      </c>
      <c r="G660" s="4">
        <v>884.48</v>
      </c>
      <c r="H660" s="4">
        <v>0.0</v>
      </c>
      <c r="I660" s="4" t="s">
        <v>1964</v>
      </c>
      <c r="J660" s="4">
        <v>1768.96</v>
      </c>
    </row>
    <row r="661" ht="14.25" customHeight="1">
      <c r="A661" s="4" t="s">
        <v>2620</v>
      </c>
      <c r="B661" s="5">
        <v>45291.0</v>
      </c>
      <c r="C661" s="4" t="s">
        <v>197</v>
      </c>
      <c r="D661" s="4" t="s">
        <v>1859</v>
      </c>
      <c r="E661" s="4" t="s">
        <v>1904</v>
      </c>
      <c r="F661" s="4">
        <v>3.0</v>
      </c>
      <c r="G661" s="4">
        <v>718.23</v>
      </c>
      <c r="H661" s="4">
        <v>0.19</v>
      </c>
      <c r="I661" s="4" t="s">
        <v>1961</v>
      </c>
      <c r="J661" s="4">
        <v>1745.2989</v>
      </c>
    </row>
    <row r="662" ht="14.25" customHeight="1">
      <c r="A662" s="4" t="s">
        <v>2621</v>
      </c>
      <c r="B662" s="5">
        <v>45914.0</v>
      </c>
      <c r="C662" s="4" t="s">
        <v>615</v>
      </c>
      <c r="D662" s="4" t="s">
        <v>1853</v>
      </c>
      <c r="E662" s="4" t="s">
        <v>1945</v>
      </c>
      <c r="F662" s="4">
        <v>3.0</v>
      </c>
      <c r="G662" s="4">
        <v>107.44</v>
      </c>
      <c r="H662" s="4">
        <v>0.27</v>
      </c>
      <c r="I662" s="4" t="s">
        <v>1961</v>
      </c>
      <c r="J662" s="4">
        <v>235.2936</v>
      </c>
    </row>
    <row r="663" ht="14.25" customHeight="1">
      <c r="A663" s="4" t="s">
        <v>2622</v>
      </c>
      <c r="B663" s="5">
        <v>45673.0</v>
      </c>
      <c r="C663" s="4" t="s">
        <v>227</v>
      </c>
      <c r="D663" s="4" t="s">
        <v>1718</v>
      </c>
      <c r="E663" s="4" t="s">
        <v>1901</v>
      </c>
      <c r="F663" s="4">
        <v>4.0</v>
      </c>
      <c r="G663" s="4">
        <v>608.97</v>
      </c>
      <c r="H663" s="4">
        <v>0.14</v>
      </c>
      <c r="I663" s="4" t="s">
        <v>1964</v>
      </c>
      <c r="J663" s="4">
        <v>2094.8568</v>
      </c>
    </row>
    <row r="664" ht="14.25" customHeight="1">
      <c r="A664" s="4" t="s">
        <v>2623</v>
      </c>
      <c r="B664" s="5">
        <v>45689.0</v>
      </c>
      <c r="C664" s="4" t="s">
        <v>1133</v>
      </c>
      <c r="D664" s="4" t="s">
        <v>1765</v>
      </c>
      <c r="E664" s="4" t="s">
        <v>1911</v>
      </c>
      <c r="F664" s="4">
        <v>3.0</v>
      </c>
      <c r="G664" s="4">
        <v>260.46</v>
      </c>
      <c r="H664" s="4">
        <v>0.09</v>
      </c>
      <c r="I664" s="4" t="s">
        <v>1959</v>
      </c>
      <c r="J664" s="4">
        <v>711.0557999999999</v>
      </c>
    </row>
    <row r="665" ht="14.25" customHeight="1">
      <c r="A665" s="4" t="s">
        <v>2624</v>
      </c>
      <c r="B665" s="5">
        <v>45646.0</v>
      </c>
      <c r="C665" s="4" t="s">
        <v>442</v>
      </c>
      <c r="D665" s="4" t="s">
        <v>1642</v>
      </c>
      <c r="E665" s="4" t="s">
        <v>1911</v>
      </c>
      <c r="F665" s="4">
        <v>1.0</v>
      </c>
      <c r="G665" s="4">
        <v>747.03</v>
      </c>
      <c r="H665" s="4">
        <v>0.01</v>
      </c>
      <c r="I665" s="4" t="s">
        <v>1959</v>
      </c>
      <c r="J665" s="4">
        <v>739.5597</v>
      </c>
    </row>
    <row r="666" ht="14.25" customHeight="1">
      <c r="A666" s="4" t="s">
        <v>2625</v>
      </c>
      <c r="B666" s="5">
        <v>45475.0</v>
      </c>
      <c r="C666" s="4" t="s">
        <v>1281</v>
      </c>
      <c r="D666" s="4" t="s">
        <v>1621</v>
      </c>
      <c r="E666" s="4" t="s">
        <v>1917</v>
      </c>
      <c r="F666" s="4">
        <v>4.0</v>
      </c>
      <c r="G666" s="4">
        <v>700.88</v>
      </c>
      <c r="H666" s="4">
        <v>0.23</v>
      </c>
      <c r="I666" s="4" t="s">
        <v>1961</v>
      </c>
      <c r="J666" s="4">
        <v>2158.7104</v>
      </c>
    </row>
    <row r="667" ht="14.25" customHeight="1">
      <c r="A667" s="4" t="s">
        <v>2626</v>
      </c>
      <c r="B667" s="5">
        <v>45781.0</v>
      </c>
      <c r="C667" s="4" t="s">
        <v>201</v>
      </c>
      <c r="D667" s="4" t="s">
        <v>1868</v>
      </c>
      <c r="E667" s="4" t="s">
        <v>1934</v>
      </c>
      <c r="F667" s="4">
        <v>4.0</v>
      </c>
      <c r="G667" s="4">
        <v>20.09</v>
      </c>
      <c r="H667" s="4">
        <v>0.16</v>
      </c>
      <c r="I667" s="4" t="s">
        <v>1961</v>
      </c>
      <c r="J667" s="4">
        <v>67.5024</v>
      </c>
    </row>
    <row r="668" ht="14.25" customHeight="1">
      <c r="A668" s="4" t="s">
        <v>2627</v>
      </c>
      <c r="B668" s="5">
        <v>45654.0</v>
      </c>
      <c r="C668" s="4" t="s">
        <v>246</v>
      </c>
      <c r="D668" s="4" t="s">
        <v>1689</v>
      </c>
      <c r="E668" s="4" t="s">
        <v>1927</v>
      </c>
      <c r="F668" s="4">
        <v>3.0</v>
      </c>
      <c r="G668" s="4">
        <v>917.64</v>
      </c>
      <c r="H668" s="4">
        <v>0.24</v>
      </c>
      <c r="I668" s="4" t="s">
        <v>1961</v>
      </c>
      <c r="J668" s="4">
        <v>2092.2192</v>
      </c>
    </row>
    <row r="669" ht="14.25" customHeight="1">
      <c r="A669" s="4" t="s">
        <v>2628</v>
      </c>
      <c r="B669" s="5">
        <v>45594.0</v>
      </c>
      <c r="C669" s="4" t="s">
        <v>211</v>
      </c>
      <c r="D669" s="4" t="s">
        <v>1638</v>
      </c>
      <c r="E669" s="4" t="s">
        <v>1887</v>
      </c>
      <c r="F669" s="4">
        <v>1.0</v>
      </c>
      <c r="G669" s="4">
        <v>242.08</v>
      </c>
      <c r="H669" s="4">
        <v>0.18</v>
      </c>
      <c r="I669" s="4" t="s">
        <v>1961</v>
      </c>
      <c r="J669" s="4">
        <v>198.5056</v>
      </c>
    </row>
    <row r="670" ht="14.25" customHeight="1">
      <c r="A670" s="4" t="s">
        <v>2629</v>
      </c>
      <c r="B670" s="5">
        <v>45581.0</v>
      </c>
      <c r="C670" s="4" t="s">
        <v>230</v>
      </c>
      <c r="D670" s="4" t="s">
        <v>1771</v>
      </c>
      <c r="E670" s="4" t="s">
        <v>1914</v>
      </c>
      <c r="F670" s="4">
        <v>1.0</v>
      </c>
      <c r="G670" s="4">
        <v>536.68</v>
      </c>
      <c r="H670" s="4">
        <v>0.27</v>
      </c>
      <c r="I670" s="4" t="s">
        <v>1959</v>
      </c>
      <c r="J670" s="4">
        <v>391.7764</v>
      </c>
    </row>
    <row r="671" ht="14.25" customHeight="1">
      <c r="A671" s="4" t="s">
        <v>2630</v>
      </c>
      <c r="B671" s="5">
        <v>45748.0</v>
      </c>
      <c r="C671" s="4" t="s">
        <v>354</v>
      </c>
      <c r="D671" s="4" t="s">
        <v>1664</v>
      </c>
      <c r="E671" s="4" t="s">
        <v>1904</v>
      </c>
      <c r="F671" s="4">
        <v>2.0</v>
      </c>
      <c r="G671" s="4">
        <v>145.18</v>
      </c>
      <c r="H671" s="4">
        <v>0.26</v>
      </c>
      <c r="I671" s="4" t="s">
        <v>1961</v>
      </c>
      <c r="J671" s="4">
        <v>214.8664</v>
      </c>
    </row>
    <row r="672" ht="14.25" customHeight="1">
      <c r="A672" s="4" t="s">
        <v>2631</v>
      </c>
      <c r="B672" s="5">
        <v>45369.0</v>
      </c>
      <c r="C672" s="4" t="s">
        <v>738</v>
      </c>
      <c r="D672" s="4" t="s">
        <v>1783</v>
      </c>
      <c r="E672" s="4" t="s">
        <v>1904</v>
      </c>
      <c r="F672" s="4">
        <v>2.0</v>
      </c>
      <c r="G672" s="4">
        <v>132.77</v>
      </c>
      <c r="H672" s="4">
        <v>0.13</v>
      </c>
      <c r="I672" s="4" t="s">
        <v>1964</v>
      </c>
      <c r="J672" s="4">
        <v>231.0198</v>
      </c>
    </row>
    <row r="673" ht="14.25" customHeight="1">
      <c r="A673" s="4" t="s">
        <v>2632</v>
      </c>
      <c r="B673" s="5">
        <v>45701.0</v>
      </c>
      <c r="C673" s="4" t="s">
        <v>80</v>
      </c>
      <c r="D673" s="4" t="s">
        <v>1703</v>
      </c>
      <c r="E673" s="4" t="s">
        <v>1921</v>
      </c>
      <c r="F673" s="4">
        <v>4.0</v>
      </c>
      <c r="G673" s="4">
        <v>682.11</v>
      </c>
      <c r="H673" s="4">
        <v>0.14</v>
      </c>
      <c r="I673" s="4" t="s">
        <v>1959</v>
      </c>
      <c r="J673" s="4">
        <v>2346.4584</v>
      </c>
    </row>
    <row r="674" ht="14.25" customHeight="1">
      <c r="A674" s="4" t="s">
        <v>2633</v>
      </c>
      <c r="B674" s="5">
        <v>45510.0</v>
      </c>
      <c r="C674" s="4" t="s">
        <v>15</v>
      </c>
      <c r="D674" s="4" t="s">
        <v>1700</v>
      </c>
      <c r="E674" s="4" t="s">
        <v>1942</v>
      </c>
      <c r="F674" s="4">
        <v>4.0</v>
      </c>
      <c r="G674" s="4">
        <v>502.95</v>
      </c>
      <c r="H674" s="4">
        <v>0.14</v>
      </c>
      <c r="I674" s="4" t="s">
        <v>1964</v>
      </c>
      <c r="J674" s="4">
        <v>1730.148</v>
      </c>
    </row>
    <row r="675" ht="14.25" customHeight="1">
      <c r="A675" s="4" t="s">
        <v>2634</v>
      </c>
      <c r="B675" s="5">
        <v>45538.0</v>
      </c>
      <c r="C675" s="4" t="s">
        <v>775</v>
      </c>
      <c r="D675" s="4" t="s">
        <v>1689</v>
      </c>
      <c r="E675" s="4" t="s">
        <v>1939</v>
      </c>
      <c r="F675" s="4">
        <v>2.0</v>
      </c>
      <c r="G675" s="4">
        <v>472.08</v>
      </c>
      <c r="H675" s="4">
        <v>0.07</v>
      </c>
      <c r="I675" s="4" t="s">
        <v>1959</v>
      </c>
      <c r="J675" s="4">
        <v>878.0687999999999</v>
      </c>
    </row>
    <row r="676" ht="14.25" customHeight="1">
      <c r="A676" s="4" t="s">
        <v>2635</v>
      </c>
      <c r="B676" s="5">
        <v>45665.0</v>
      </c>
      <c r="C676" s="4" t="s">
        <v>1479</v>
      </c>
      <c r="D676" s="4" t="s">
        <v>1753</v>
      </c>
      <c r="E676" s="4" t="s">
        <v>1942</v>
      </c>
      <c r="F676" s="4">
        <v>2.0</v>
      </c>
      <c r="G676" s="4">
        <v>218.11</v>
      </c>
      <c r="H676" s="4">
        <v>0.02</v>
      </c>
      <c r="I676" s="4" t="s">
        <v>1964</v>
      </c>
      <c r="J676" s="4">
        <v>427.4956</v>
      </c>
    </row>
    <row r="677" ht="14.25" customHeight="1">
      <c r="A677" s="4" t="s">
        <v>2636</v>
      </c>
      <c r="B677" s="5">
        <v>45859.0</v>
      </c>
      <c r="C677" s="4" t="s">
        <v>230</v>
      </c>
      <c r="D677" s="4" t="s">
        <v>1560</v>
      </c>
      <c r="E677" s="4" t="s">
        <v>1911</v>
      </c>
      <c r="F677" s="4">
        <v>4.0</v>
      </c>
      <c r="G677" s="4">
        <v>845.58</v>
      </c>
      <c r="H677" s="4">
        <v>0.06</v>
      </c>
      <c r="I677" s="4" t="s">
        <v>1961</v>
      </c>
      <c r="J677" s="4">
        <v>3179.3808</v>
      </c>
    </row>
    <row r="678" ht="14.25" customHeight="1">
      <c r="A678" s="4" t="s">
        <v>2637</v>
      </c>
      <c r="B678" s="5">
        <v>45255.0</v>
      </c>
      <c r="C678" s="4" t="s">
        <v>458</v>
      </c>
      <c r="D678" s="4" t="s">
        <v>1823</v>
      </c>
      <c r="E678" s="4" t="s">
        <v>1896</v>
      </c>
      <c r="F678" s="4">
        <v>2.0</v>
      </c>
      <c r="G678" s="4">
        <v>111.28</v>
      </c>
      <c r="H678" s="4">
        <v>0.14</v>
      </c>
      <c r="I678" s="4" t="s">
        <v>1959</v>
      </c>
      <c r="J678" s="4">
        <v>191.4016</v>
      </c>
    </row>
    <row r="679" ht="14.25" customHeight="1">
      <c r="A679" s="4" t="s">
        <v>2638</v>
      </c>
      <c r="B679" s="5">
        <v>45842.0</v>
      </c>
      <c r="C679" s="4" t="s">
        <v>605</v>
      </c>
      <c r="D679" s="4" t="s">
        <v>1759</v>
      </c>
      <c r="E679" s="4" t="s">
        <v>1934</v>
      </c>
      <c r="F679" s="4">
        <v>2.0</v>
      </c>
      <c r="G679" s="4">
        <v>37.21</v>
      </c>
      <c r="H679" s="4">
        <v>0.19</v>
      </c>
      <c r="I679" s="4" t="s">
        <v>1959</v>
      </c>
      <c r="J679" s="4">
        <v>60.28020000000001</v>
      </c>
    </row>
    <row r="680" ht="14.25" customHeight="1">
      <c r="A680" s="4" t="s">
        <v>2639</v>
      </c>
      <c r="B680" s="5">
        <v>45220.0</v>
      </c>
      <c r="C680" s="4" t="s">
        <v>1319</v>
      </c>
      <c r="D680" s="4" t="s">
        <v>1768</v>
      </c>
      <c r="E680" s="4" t="s">
        <v>1932</v>
      </c>
      <c r="F680" s="4">
        <v>1.0</v>
      </c>
      <c r="G680" s="4">
        <v>331.73</v>
      </c>
      <c r="H680" s="4">
        <v>0.04</v>
      </c>
      <c r="I680" s="4" t="s">
        <v>1959</v>
      </c>
      <c r="J680" s="4">
        <v>318.4608</v>
      </c>
    </row>
    <row r="681" ht="14.25" customHeight="1">
      <c r="A681" s="4" t="s">
        <v>2640</v>
      </c>
      <c r="B681" s="5">
        <v>45273.0</v>
      </c>
      <c r="C681" s="4" t="s">
        <v>1163</v>
      </c>
      <c r="D681" s="4" t="s">
        <v>1793</v>
      </c>
      <c r="E681" s="4" t="s">
        <v>1929</v>
      </c>
      <c r="F681" s="4">
        <v>3.0</v>
      </c>
      <c r="G681" s="4">
        <v>306.71</v>
      </c>
      <c r="H681" s="4">
        <v>0.09</v>
      </c>
      <c r="I681" s="4" t="s">
        <v>1961</v>
      </c>
      <c r="J681" s="4">
        <v>837.3182999999999</v>
      </c>
    </row>
    <row r="682" ht="14.25" customHeight="1">
      <c r="A682" s="4" t="s">
        <v>2641</v>
      </c>
      <c r="B682" s="5">
        <v>45456.0</v>
      </c>
      <c r="C682" s="4" t="s">
        <v>883</v>
      </c>
      <c r="D682" s="4" t="s">
        <v>1652</v>
      </c>
      <c r="E682" s="4" t="s">
        <v>1911</v>
      </c>
      <c r="F682" s="4">
        <v>4.0</v>
      </c>
      <c r="G682" s="4">
        <v>484.92</v>
      </c>
      <c r="H682" s="4">
        <v>0.28</v>
      </c>
      <c r="I682" s="4" t="s">
        <v>1961</v>
      </c>
      <c r="J682" s="4">
        <v>1396.5696</v>
      </c>
    </row>
    <row r="683" ht="14.25" customHeight="1">
      <c r="A683" s="4" t="s">
        <v>2642</v>
      </c>
      <c r="B683" s="5">
        <v>45292.0</v>
      </c>
      <c r="C683" s="4" t="s">
        <v>185</v>
      </c>
      <c r="D683" s="4" t="s">
        <v>1732</v>
      </c>
      <c r="E683" s="4" t="s">
        <v>1908</v>
      </c>
      <c r="F683" s="4">
        <v>2.0</v>
      </c>
      <c r="G683" s="4">
        <v>42.04</v>
      </c>
      <c r="H683" s="4">
        <v>0.07</v>
      </c>
      <c r="I683" s="4" t="s">
        <v>1959</v>
      </c>
      <c r="J683" s="4">
        <v>78.19439999999999</v>
      </c>
    </row>
    <row r="684" ht="14.25" customHeight="1">
      <c r="A684" s="4" t="s">
        <v>2643</v>
      </c>
      <c r="B684" s="5">
        <v>45278.0</v>
      </c>
      <c r="C684" s="4" t="s">
        <v>916</v>
      </c>
      <c r="D684" s="4" t="s">
        <v>1747</v>
      </c>
      <c r="E684" s="4" t="s">
        <v>1911</v>
      </c>
      <c r="F684" s="4">
        <v>3.0</v>
      </c>
      <c r="G684" s="4">
        <v>599.48</v>
      </c>
      <c r="H684" s="4">
        <v>0.22</v>
      </c>
      <c r="I684" s="4" t="s">
        <v>1961</v>
      </c>
      <c r="J684" s="4">
        <v>1402.7832</v>
      </c>
    </row>
    <row r="685" ht="14.25" customHeight="1">
      <c r="A685" s="4" t="s">
        <v>2644</v>
      </c>
      <c r="B685" s="5">
        <v>45232.0</v>
      </c>
      <c r="C685" s="4" t="s">
        <v>1142</v>
      </c>
      <c r="D685" s="4" t="s">
        <v>1625</v>
      </c>
      <c r="E685" s="4" t="s">
        <v>1892</v>
      </c>
      <c r="F685" s="4">
        <v>3.0</v>
      </c>
      <c r="G685" s="4">
        <v>401.42</v>
      </c>
      <c r="H685" s="4">
        <v>0.01</v>
      </c>
      <c r="I685" s="4" t="s">
        <v>1964</v>
      </c>
      <c r="J685" s="4">
        <v>1192.2174</v>
      </c>
    </row>
    <row r="686" ht="14.25" customHeight="1">
      <c r="A686" s="4" t="s">
        <v>2645</v>
      </c>
      <c r="B686" s="5">
        <v>45907.0</v>
      </c>
      <c r="C686" s="4" t="s">
        <v>651</v>
      </c>
      <c r="D686" s="4" t="s">
        <v>1718</v>
      </c>
      <c r="E686" s="4" t="s">
        <v>1917</v>
      </c>
      <c r="F686" s="4">
        <v>4.0</v>
      </c>
      <c r="G686" s="4">
        <v>442.54</v>
      </c>
      <c r="H686" s="4">
        <v>0.06</v>
      </c>
      <c r="I686" s="4" t="s">
        <v>1959</v>
      </c>
      <c r="J686" s="4">
        <v>1663.9504</v>
      </c>
    </row>
    <row r="687" ht="14.25" customHeight="1">
      <c r="A687" s="4" t="s">
        <v>2646</v>
      </c>
      <c r="B687" s="5">
        <v>45270.0</v>
      </c>
      <c r="C687" s="4" t="s">
        <v>1432</v>
      </c>
      <c r="D687" s="4" t="s">
        <v>1847</v>
      </c>
      <c r="E687" s="4" t="s">
        <v>1932</v>
      </c>
      <c r="F687" s="4">
        <v>4.0</v>
      </c>
      <c r="G687" s="4">
        <v>451.41</v>
      </c>
      <c r="H687" s="4">
        <v>0.06</v>
      </c>
      <c r="I687" s="4" t="s">
        <v>1961</v>
      </c>
      <c r="J687" s="4">
        <v>1697.3016</v>
      </c>
    </row>
    <row r="688" ht="14.25" customHeight="1">
      <c r="A688" s="4" t="s">
        <v>2647</v>
      </c>
      <c r="B688" s="5">
        <v>45942.0</v>
      </c>
      <c r="C688" s="4" t="s">
        <v>869</v>
      </c>
      <c r="D688" s="4" t="s">
        <v>1856</v>
      </c>
      <c r="E688" s="4" t="s">
        <v>1921</v>
      </c>
      <c r="F688" s="4">
        <v>4.0</v>
      </c>
      <c r="G688" s="4">
        <v>547.21</v>
      </c>
      <c r="H688" s="4">
        <v>0.25</v>
      </c>
      <c r="I688" s="4" t="s">
        <v>1959</v>
      </c>
      <c r="J688" s="4">
        <v>1641.63</v>
      </c>
    </row>
    <row r="689" ht="14.25" customHeight="1">
      <c r="A689" s="4" t="s">
        <v>2648</v>
      </c>
      <c r="B689" s="5">
        <v>45750.0</v>
      </c>
      <c r="C689" s="4" t="s">
        <v>683</v>
      </c>
      <c r="D689" s="4" t="s">
        <v>1844</v>
      </c>
      <c r="E689" s="4" t="s">
        <v>1904</v>
      </c>
      <c r="F689" s="4">
        <v>1.0</v>
      </c>
      <c r="G689" s="4">
        <v>979.28</v>
      </c>
      <c r="H689" s="4">
        <v>0.2</v>
      </c>
      <c r="I689" s="4" t="s">
        <v>1961</v>
      </c>
      <c r="J689" s="4">
        <v>783.424</v>
      </c>
    </row>
    <row r="690" ht="14.25" customHeight="1">
      <c r="A690" s="4" t="s">
        <v>2649</v>
      </c>
      <c r="B690" s="5">
        <v>45300.0</v>
      </c>
      <c r="C690" s="4" t="s">
        <v>8</v>
      </c>
      <c r="D690" s="4" t="s">
        <v>1750</v>
      </c>
      <c r="E690" s="4" t="s">
        <v>1914</v>
      </c>
      <c r="F690" s="4">
        <v>4.0</v>
      </c>
      <c r="G690" s="4">
        <v>263.59</v>
      </c>
      <c r="H690" s="4">
        <v>0.04</v>
      </c>
      <c r="I690" s="4" t="s">
        <v>1959</v>
      </c>
      <c r="J690" s="4">
        <v>1012.1856</v>
      </c>
    </row>
    <row r="691" ht="14.25" customHeight="1">
      <c r="A691" s="4" t="s">
        <v>2650</v>
      </c>
      <c r="B691" s="5">
        <v>45876.0</v>
      </c>
      <c r="C691" s="4" t="s">
        <v>38</v>
      </c>
      <c r="D691" s="4" t="s">
        <v>1744</v>
      </c>
      <c r="E691" s="4" t="s">
        <v>1908</v>
      </c>
      <c r="F691" s="4">
        <v>1.0</v>
      </c>
      <c r="G691" s="4">
        <v>692.75</v>
      </c>
      <c r="H691" s="4">
        <v>0.11</v>
      </c>
      <c r="I691" s="4" t="s">
        <v>1964</v>
      </c>
      <c r="J691" s="4">
        <v>616.5475</v>
      </c>
    </row>
    <row r="692" ht="14.25" customHeight="1">
      <c r="A692" s="4" t="s">
        <v>2651</v>
      </c>
      <c r="B692" s="5">
        <v>45301.0</v>
      </c>
      <c r="C692" s="4" t="s">
        <v>563</v>
      </c>
      <c r="D692" s="4" t="s">
        <v>1771</v>
      </c>
      <c r="E692" s="4" t="s">
        <v>1901</v>
      </c>
      <c r="F692" s="4">
        <v>3.0</v>
      </c>
      <c r="G692" s="4">
        <v>142.83</v>
      </c>
      <c r="H692" s="4">
        <v>0.01</v>
      </c>
      <c r="I692" s="4" t="s">
        <v>1959</v>
      </c>
      <c r="J692" s="4">
        <v>424.2051</v>
      </c>
    </row>
    <row r="693" ht="14.25" customHeight="1">
      <c r="A693" s="4" t="s">
        <v>2652</v>
      </c>
      <c r="B693" s="5">
        <v>45857.0</v>
      </c>
      <c r="C693" s="4" t="s">
        <v>445</v>
      </c>
      <c r="D693" s="4" t="s">
        <v>1642</v>
      </c>
      <c r="E693" s="4" t="s">
        <v>1896</v>
      </c>
      <c r="F693" s="4">
        <v>2.0</v>
      </c>
      <c r="G693" s="4">
        <v>419.25</v>
      </c>
      <c r="H693" s="4">
        <v>0.17</v>
      </c>
      <c r="I693" s="4" t="s">
        <v>1961</v>
      </c>
      <c r="J693" s="4">
        <v>695.9549999999999</v>
      </c>
    </row>
    <row r="694" ht="14.25" customHeight="1">
      <c r="A694" s="4" t="s">
        <v>2653</v>
      </c>
      <c r="B694" s="5">
        <v>45650.0</v>
      </c>
      <c r="C694" s="4" t="s">
        <v>793</v>
      </c>
      <c r="D694" s="4" t="s">
        <v>1655</v>
      </c>
      <c r="E694" s="4" t="s">
        <v>1948</v>
      </c>
      <c r="F694" s="4">
        <v>2.0</v>
      </c>
      <c r="G694" s="4">
        <v>800.84</v>
      </c>
      <c r="H694" s="4">
        <v>0.27</v>
      </c>
      <c r="I694" s="4" t="s">
        <v>1964</v>
      </c>
      <c r="J694" s="4">
        <v>1169.2264</v>
      </c>
    </row>
    <row r="695" ht="14.25" customHeight="1">
      <c r="A695" s="4" t="s">
        <v>2654</v>
      </c>
      <c r="B695" s="5">
        <v>45520.0</v>
      </c>
      <c r="C695" s="4" t="s">
        <v>34</v>
      </c>
      <c r="D695" s="4" t="s">
        <v>1725</v>
      </c>
      <c r="E695" s="4" t="s">
        <v>1896</v>
      </c>
      <c r="F695" s="4">
        <v>1.0</v>
      </c>
      <c r="G695" s="4">
        <v>301.24</v>
      </c>
      <c r="H695" s="4">
        <v>0.11</v>
      </c>
      <c r="I695" s="4" t="s">
        <v>1961</v>
      </c>
      <c r="J695" s="4">
        <v>268.1036</v>
      </c>
    </row>
    <row r="696" ht="14.25" customHeight="1">
      <c r="A696" s="4" t="s">
        <v>2655</v>
      </c>
      <c r="B696" s="5">
        <v>45497.0</v>
      </c>
      <c r="C696" s="4" t="s">
        <v>937</v>
      </c>
      <c r="D696" s="4" t="s">
        <v>1838</v>
      </c>
      <c r="E696" s="4" t="s">
        <v>1908</v>
      </c>
      <c r="F696" s="4">
        <v>2.0</v>
      </c>
      <c r="G696" s="4">
        <v>701.49</v>
      </c>
      <c r="H696" s="4">
        <v>0.09</v>
      </c>
      <c r="I696" s="4" t="s">
        <v>1961</v>
      </c>
      <c r="J696" s="4">
        <v>1276.7118</v>
      </c>
    </row>
    <row r="697" ht="14.25" customHeight="1">
      <c r="A697" s="4" t="s">
        <v>2656</v>
      </c>
      <c r="B697" s="5">
        <v>45615.0</v>
      </c>
      <c r="C697" s="4" t="s">
        <v>1124</v>
      </c>
      <c r="D697" s="4" t="s">
        <v>1655</v>
      </c>
      <c r="E697" s="4" t="s">
        <v>1924</v>
      </c>
      <c r="F697" s="4">
        <v>4.0</v>
      </c>
      <c r="G697" s="4">
        <v>413.48</v>
      </c>
      <c r="H697" s="4">
        <v>0.02</v>
      </c>
      <c r="I697" s="4" t="s">
        <v>1961</v>
      </c>
      <c r="J697" s="4">
        <v>1620.8416</v>
      </c>
    </row>
    <row r="698" ht="14.25" customHeight="1">
      <c r="A698" s="4" t="s">
        <v>2657</v>
      </c>
      <c r="B698" s="5">
        <v>45365.0</v>
      </c>
      <c r="C698" s="4" t="s">
        <v>666</v>
      </c>
      <c r="D698" s="4" t="s">
        <v>1590</v>
      </c>
      <c r="E698" s="4" t="s">
        <v>1892</v>
      </c>
      <c r="F698" s="4">
        <v>4.0</v>
      </c>
      <c r="G698" s="4">
        <v>167.83</v>
      </c>
      <c r="H698" s="4">
        <v>0.15</v>
      </c>
      <c r="I698" s="4" t="s">
        <v>1959</v>
      </c>
      <c r="J698" s="4">
        <v>570.6220000000001</v>
      </c>
    </row>
    <row r="699" ht="14.25" customHeight="1">
      <c r="A699" s="4" t="s">
        <v>2658</v>
      </c>
      <c r="B699" s="5">
        <v>45832.0</v>
      </c>
      <c r="C699" s="4" t="s">
        <v>491</v>
      </c>
      <c r="D699" s="4" t="s">
        <v>1617</v>
      </c>
      <c r="E699" s="4" t="s">
        <v>1945</v>
      </c>
      <c r="F699" s="4">
        <v>2.0</v>
      </c>
      <c r="G699" s="4">
        <v>669.12</v>
      </c>
      <c r="H699" s="4">
        <v>0.22</v>
      </c>
      <c r="I699" s="4" t="s">
        <v>1959</v>
      </c>
      <c r="J699" s="4">
        <v>1043.8272</v>
      </c>
    </row>
    <row r="700" ht="14.25" customHeight="1">
      <c r="A700" s="4" t="s">
        <v>2659</v>
      </c>
      <c r="B700" s="5">
        <v>45530.0</v>
      </c>
      <c r="C700" s="4" t="s">
        <v>170</v>
      </c>
      <c r="D700" s="4" t="s">
        <v>1689</v>
      </c>
      <c r="E700" s="4" t="s">
        <v>1914</v>
      </c>
      <c r="F700" s="4">
        <v>3.0</v>
      </c>
      <c r="G700" s="4">
        <v>346.77</v>
      </c>
      <c r="H700" s="4">
        <v>0.18</v>
      </c>
      <c r="I700" s="4" t="s">
        <v>1961</v>
      </c>
      <c r="J700" s="4">
        <v>853.0542</v>
      </c>
    </row>
    <row r="701" ht="14.25" customHeight="1">
      <c r="A701" s="4" t="s">
        <v>2660</v>
      </c>
      <c r="B701" s="5">
        <v>45939.0</v>
      </c>
      <c r="C701" s="4" t="s">
        <v>237</v>
      </c>
      <c r="D701" s="4" t="s">
        <v>1645</v>
      </c>
      <c r="E701" s="4" t="s">
        <v>1948</v>
      </c>
      <c r="F701" s="4">
        <v>3.0</v>
      </c>
      <c r="G701" s="4">
        <v>648.33</v>
      </c>
      <c r="H701" s="4">
        <v>0.2</v>
      </c>
      <c r="I701" s="4" t="s">
        <v>1964</v>
      </c>
      <c r="J701" s="4">
        <v>1555.992</v>
      </c>
    </row>
    <row r="702" ht="14.25" customHeight="1">
      <c r="A702" s="4" t="s">
        <v>2661</v>
      </c>
      <c r="B702" s="5">
        <v>45401.0</v>
      </c>
      <c r="C702" s="4" t="s">
        <v>928</v>
      </c>
      <c r="D702" s="4" t="s">
        <v>1580</v>
      </c>
      <c r="E702" s="4" t="s">
        <v>1896</v>
      </c>
      <c r="F702" s="4">
        <v>4.0</v>
      </c>
      <c r="G702" s="4">
        <v>254.94</v>
      </c>
      <c r="H702" s="4">
        <v>0.06</v>
      </c>
      <c r="I702" s="4" t="s">
        <v>1961</v>
      </c>
      <c r="J702" s="4">
        <v>958.5744</v>
      </c>
    </row>
    <row r="703" ht="14.25" customHeight="1">
      <c r="A703" s="4" t="s">
        <v>2662</v>
      </c>
      <c r="B703" s="5">
        <v>45420.0</v>
      </c>
      <c r="C703" s="4" t="s">
        <v>1085</v>
      </c>
      <c r="D703" s="4" t="s">
        <v>1826</v>
      </c>
      <c r="E703" s="4" t="s">
        <v>1904</v>
      </c>
      <c r="F703" s="4">
        <v>1.0</v>
      </c>
      <c r="G703" s="4">
        <v>445.5</v>
      </c>
      <c r="H703" s="4">
        <v>0.28</v>
      </c>
      <c r="I703" s="4" t="s">
        <v>1959</v>
      </c>
      <c r="J703" s="4">
        <v>320.76</v>
      </c>
    </row>
    <row r="704" ht="14.25" customHeight="1">
      <c r="A704" s="4" t="s">
        <v>2663</v>
      </c>
      <c r="B704" s="5">
        <v>45459.0</v>
      </c>
      <c r="C704" s="4" t="s">
        <v>738</v>
      </c>
      <c r="D704" s="4" t="s">
        <v>1853</v>
      </c>
      <c r="E704" s="4" t="s">
        <v>1904</v>
      </c>
      <c r="F704" s="4">
        <v>1.0</v>
      </c>
      <c r="G704" s="4">
        <v>900.94</v>
      </c>
      <c r="H704" s="4">
        <v>0.1</v>
      </c>
      <c r="I704" s="4" t="s">
        <v>1959</v>
      </c>
      <c r="J704" s="4">
        <v>810.8460000000001</v>
      </c>
    </row>
    <row r="705" ht="14.25" customHeight="1">
      <c r="A705" s="4" t="s">
        <v>2664</v>
      </c>
      <c r="B705" s="5">
        <v>45429.0</v>
      </c>
      <c r="C705" s="4" t="s">
        <v>663</v>
      </c>
      <c r="D705" s="4" t="s">
        <v>1617</v>
      </c>
      <c r="E705" s="4" t="s">
        <v>1939</v>
      </c>
      <c r="F705" s="4">
        <v>3.0</v>
      </c>
      <c r="G705" s="4">
        <v>262.69</v>
      </c>
      <c r="H705" s="4">
        <v>0.04</v>
      </c>
      <c r="I705" s="4" t="s">
        <v>1961</v>
      </c>
      <c r="J705" s="4">
        <v>756.5471999999999</v>
      </c>
    </row>
    <row r="706" ht="14.25" customHeight="1">
      <c r="A706" s="4" t="s">
        <v>2665</v>
      </c>
      <c r="B706" s="5">
        <v>45386.0</v>
      </c>
      <c r="C706" s="4" t="s">
        <v>1505</v>
      </c>
      <c r="D706" s="4" t="s">
        <v>1786</v>
      </c>
      <c r="E706" s="4" t="s">
        <v>1896</v>
      </c>
      <c r="F706" s="4">
        <v>3.0</v>
      </c>
      <c r="G706" s="4">
        <v>212.72</v>
      </c>
      <c r="H706" s="4">
        <v>0.22</v>
      </c>
      <c r="I706" s="4" t="s">
        <v>1961</v>
      </c>
      <c r="J706" s="4">
        <v>497.7648</v>
      </c>
    </row>
    <row r="707" ht="14.25" customHeight="1">
      <c r="A707" s="4" t="s">
        <v>2666</v>
      </c>
      <c r="B707" s="5">
        <v>45803.0</v>
      </c>
      <c r="C707" s="4" t="s">
        <v>527</v>
      </c>
      <c r="D707" s="4" t="s">
        <v>1648</v>
      </c>
      <c r="E707" s="4" t="s">
        <v>1945</v>
      </c>
      <c r="F707" s="4">
        <v>4.0</v>
      </c>
      <c r="G707" s="4">
        <v>757.9</v>
      </c>
      <c r="H707" s="4">
        <v>0.22</v>
      </c>
      <c r="I707" s="4" t="s">
        <v>1961</v>
      </c>
      <c r="J707" s="4">
        <v>2364.648</v>
      </c>
    </row>
    <row r="708" ht="14.25" customHeight="1">
      <c r="A708" s="4" t="s">
        <v>2667</v>
      </c>
      <c r="B708" s="5">
        <v>45346.0</v>
      </c>
      <c r="C708" s="4" t="s">
        <v>94</v>
      </c>
      <c r="D708" s="4" t="s">
        <v>1823</v>
      </c>
      <c r="E708" s="4" t="s">
        <v>1942</v>
      </c>
      <c r="F708" s="4">
        <v>1.0</v>
      </c>
      <c r="G708" s="4">
        <v>846.04</v>
      </c>
      <c r="H708" s="4">
        <v>0.08</v>
      </c>
      <c r="I708" s="4" t="s">
        <v>1961</v>
      </c>
      <c r="J708" s="4">
        <v>778.3568</v>
      </c>
    </row>
    <row r="709" ht="14.25" customHeight="1">
      <c r="A709" s="4" t="s">
        <v>2668</v>
      </c>
      <c r="B709" s="5">
        <v>45267.0</v>
      </c>
      <c r="C709" s="4" t="s">
        <v>551</v>
      </c>
      <c r="D709" s="4" t="s">
        <v>1693</v>
      </c>
      <c r="E709" s="4" t="s">
        <v>1914</v>
      </c>
      <c r="F709" s="4">
        <v>3.0</v>
      </c>
      <c r="G709" s="4">
        <v>179.7</v>
      </c>
      <c r="H709" s="4">
        <v>0.17</v>
      </c>
      <c r="I709" s="4" t="s">
        <v>1964</v>
      </c>
      <c r="J709" s="4">
        <v>447.4529999999999</v>
      </c>
    </row>
    <row r="710" ht="14.25" customHeight="1">
      <c r="A710" s="4" t="s">
        <v>2669</v>
      </c>
      <c r="B710" s="5">
        <v>45572.0</v>
      </c>
      <c r="C710" s="4" t="s">
        <v>1404</v>
      </c>
      <c r="D710" s="4" t="s">
        <v>1670</v>
      </c>
      <c r="E710" s="4" t="s">
        <v>1904</v>
      </c>
      <c r="F710" s="4">
        <v>4.0</v>
      </c>
      <c r="G710" s="4">
        <v>681.08</v>
      </c>
      <c r="H710" s="4">
        <v>0.0</v>
      </c>
      <c r="I710" s="4" t="s">
        <v>1961</v>
      </c>
      <c r="J710" s="4">
        <v>2724.32</v>
      </c>
    </row>
    <row r="711" ht="14.25" customHeight="1">
      <c r="A711" s="4" t="s">
        <v>2670</v>
      </c>
      <c r="B711" s="5">
        <v>45252.0</v>
      </c>
      <c r="C711" s="4" t="s">
        <v>1278</v>
      </c>
      <c r="D711" s="4" t="s">
        <v>1572</v>
      </c>
      <c r="E711" s="4" t="s">
        <v>1914</v>
      </c>
      <c r="F711" s="4">
        <v>4.0</v>
      </c>
      <c r="G711" s="4">
        <v>723.44</v>
      </c>
      <c r="H711" s="4">
        <v>0.14</v>
      </c>
      <c r="I711" s="4" t="s">
        <v>1961</v>
      </c>
      <c r="J711" s="4">
        <v>2488.6336</v>
      </c>
    </row>
    <row r="712" ht="14.25" customHeight="1">
      <c r="A712" s="4" t="s">
        <v>2671</v>
      </c>
      <c r="B712" s="5">
        <v>45939.0</v>
      </c>
      <c r="C712" s="4" t="s">
        <v>452</v>
      </c>
      <c r="D712" s="4" t="s">
        <v>1670</v>
      </c>
      <c r="E712" s="4" t="s">
        <v>1934</v>
      </c>
      <c r="F712" s="4">
        <v>4.0</v>
      </c>
      <c r="G712" s="4">
        <v>471.89</v>
      </c>
      <c r="H712" s="4">
        <v>0.12</v>
      </c>
      <c r="I712" s="4" t="s">
        <v>1964</v>
      </c>
      <c r="J712" s="4">
        <v>1661.0528</v>
      </c>
    </row>
    <row r="713" ht="14.25" customHeight="1">
      <c r="A713" s="4" t="s">
        <v>2672</v>
      </c>
      <c r="B713" s="5">
        <v>45559.0</v>
      </c>
      <c r="C713" s="4" t="s">
        <v>1169</v>
      </c>
      <c r="D713" s="4" t="s">
        <v>1796</v>
      </c>
      <c r="E713" s="4" t="s">
        <v>1942</v>
      </c>
      <c r="F713" s="4">
        <v>1.0</v>
      </c>
      <c r="G713" s="4">
        <v>613.18</v>
      </c>
      <c r="H713" s="4">
        <v>0.14</v>
      </c>
      <c r="I713" s="4" t="s">
        <v>1964</v>
      </c>
      <c r="J713" s="4">
        <v>527.3348</v>
      </c>
    </row>
    <row r="714" ht="14.25" customHeight="1">
      <c r="A714" s="4" t="s">
        <v>2673</v>
      </c>
      <c r="B714" s="5">
        <v>45229.0</v>
      </c>
      <c r="C714" s="4" t="s">
        <v>211</v>
      </c>
      <c r="D714" s="4" t="s">
        <v>1709</v>
      </c>
      <c r="E714" s="4" t="s">
        <v>1904</v>
      </c>
      <c r="F714" s="4">
        <v>1.0</v>
      </c>
      <c r="G714" s="4">
        <v>651.31</v>
      </c>
      <c r="H714" s="4">
        <v>0.24</v>
      </c>
      <c r="I714" s="4" t="s">
        <v>1961</v>
      </c>
      <c r="J714" s="4">
        <v>494.9956</v>
      </c>
    </row>
    <row r="715" ht="14.25" customHeight="1">
      <c r="A715" s="4" t="s">
        <v>2674</v>
      </c>
      <c r="B715" s="5">
        <v>45333.0</v>
      </c>
      <c r="C715" s="4" t="s">
        <v>120</v>
      </c>
      <c r="D715" s="4" t="s">
        <v>1569</v>
      </c>
      <c r="E715" s="4" t="s">
        <v>1911</v>
      </c>
      <c r="F715" s="4">
        <v>2.0</v>
      </c>
      <c r="G715" s="4">
        <v>635.14</v>
      </c>
      <c r="H715" s="4">
        <v>0.1</v>
      </c>
      <c r="I715" s="4" t="s">
        <v>1964</v>
      </c>
      <c r="J715" s="4">
        <v>1143.252</v>
      </c>
    </row>
    <row r="716" ht="14.25" customHeight="1">
      <c r="A716" s="4" t="s">
        <v>2675</v>
      </c>
      <c r="B716" s="5">
        <v>45752.0</v>
      </c>
      <c r="C716" s="4" t="s">
        <v>1211</v>
      </c>
      <c r="D716" s="4" t="s">
        <v>1877</v>
      </c>
      <c r="E716" s="4" t="s">
        <v>1934</v>
      </c>
      <c r="F716" s="4">
        <v>4.0</v>
      </c>
      <c r="G716" s="4">
        <v>912.61</v>
      </c>
      <c r="H716" s="4">
        <v>0.14</v>
      </c>
      <c r="I716" s="4" t="s">
        <v>1959</v>
      </c>
      <c r="J716" s="4">
        <v>3139.3784</v>
      </c>
    </row>
    <row r="717" ht="14.25" customHeight="1">
      <c r="A717" s="4" t="s">
        <v>2676</v>
      </c>
      <c r="B717" s="5">
        <v>45795.0</v>
      </c>
      <c r="C717" s="4" t="s">
        <v>895</v>
      </c>
      <c r="D717" s="4" t="s">
        <v>1721</v>
      </c>
      <c r="E717" s="4" t="s">
        <v>1914</v>
      </c>
      <c r="F717" s="4">
        <v>3.0</v>
      </c>
      <c r="G717" s="4">
        <v>79.77</v>
      </c>
      <c r="H717" s="4">
        <v>0.09</v>
      </c>
      <c r="I717" s="4" t="s">
        <v>1959</v>
      </c>
      <c r="J717" s="4">
        <v>217.7721</v>
      </c>
    </row>
    <row r="718" ht="14.25" customHeight="1">
      <c r="A718" s="4" t="s">
        <v>2677</v>
      </c>
      <c r="B718" s="5">
        <v>45755.0</v>
      </c>
      <c r="C718" s="4" t="s">
        <v>904</v>
      </c>
      <c r="D718" s="4" t="s">
        <v>1865</v>
      </c>
      <c r="E718" s="4" t="s">
        <v>1936</v>
      </c>
      <c r="F718" s="4">
        <v>4.0</v>
      </c>
      <c r="G718" s="4">
        <v>603.52</v>
      </c>
      <c r="H718" s="4">
        <v>0.25</v>
      </c>
      <c r="I718" s="4" t="s">
        <v>1959</v>
      </c>
      <c r="J718" s="4">
        <v>1810.56</v>
      </c>
    </row>
    <row r="719" ht="14.25" customHeight="1">
      <c r="A719" s="4" t="s">
        <v>2678</v>
      </c>
      <c r="B719" s="5">
        <v>45625.0</v>
      </c>
      <c r="C719" s="4" t="s">
        <v>297</v>
      </c>
      <c r="D719" s="4" t="s">
        <v>1814</v>
      </c>
      <c r="E719" s="4" t="s">
        <v>1929</v>
      </c>
      <c r="F719" s="4">
        <v>4.0</v>
      </c>
      <c r="G719" s="4">
        <v>453.12</v>
      </c>
      <c r="H719" s="4">
        <v>0.23</v>
      </c>
      <c r="I719" s="4" t="s">
        <v>1964</v>
      </c>
      <c r="J719" s="4">
        <v>1395.6096</v>
      </c>
    </row>
    <row r="720" ht="14.25" customHeight="1">
      <c r="A720" s="4" t="s">
        <v>2679</v>
      </c>
      <c r="B720" s="5">
        <v>45656.0</v>
      </c>
      <c r="C720" s="4" t="s">
        <v>1542</v>
      </c>
      <c r="D720" s="4" t="s">
        <v>1677</v>
      </c>
      <c r="E720" s="4" t="s">
        <v>1921</v>
      </c>
      <c r="F720" s="4">
        <v>2.0</v>
      </c>
      <c r="G720" s="4">
        <v>974.35</v>
      </c>
      <c r="H720" s="4">
        <v>0.15</v>
      </c>
      <c r="I720" s="4" t="s">
        <v>1959</v>
      </c>
      <c r="J720" s="4">
        <v>1656.395</v>
      </c>
    </row>
    <row r="721" ht="14.25" customHeight="1">
      <c r="A721" s="4" t="s">
        <v>2680</v>
      </c>
      <c r="B721" s="5">
        <v>45824.0</v>
      </c>
      <c r="C721" s="4" t="s">
        <v>1487</v>
      </c>
      <c r="D721" s="4" t="s">
        <v>1868</v>
      </c>
      <c r="E721" s="4" t="s">
        <v>1942</v>
      </c>
      <c r="F721" s="4">
        <v>4.0</v>
      </c>
      <c r="G721" s="4">
        <v>52.35</v>
      </c>
      <c r="H721" s="4">
        <v>0.23</v>
      </c>
      <c r="I721" s="4" t="s">
        <v>1964</v>
      </c>
      <c r="J721" s="4">
        <v>161.238</v>
      </c>
    </row>
    <row r="722" ht="14.25" customHeight="1">
      <c r="A722" s="4" t="s">
        <v>2681</v>
      </c>
      <c r="B722" s="5">
        <v>45824.0</v>
      </c>
      <c r="C722" s="4" t="s">
        <v>1181</v>
      </c>
      <c r="D722" s="4" t="s">
        <v>1777</v>
      </c>
      <c r="E722" s="4" t="s">
        <v>1942</v>
      </c>
      <c r="F722" s="4">
        <v>3.0</v>
      </c>
      <c r="G722" s="4">
        <v>681.58</v>
      </c>
      <c r="H722" s="4">
        <v>0.23</v>
      </c>
      <c r="I722" s="4" t="s">
        <v>1959</v>
      </c>
      <c r="J722" s="4">
        <v>1574.4498</v>
      </c>
    </row>
    <row r="723" ht="14.25" customHeight="1">
      <c r="A723" s="4" t="s">
        <v>2682</v>
      </c>
      <c r="B723" s="5">
        <v>45384.0</v>
      </c>
      <c r="C723" s="4" t="s">
        <v>605</v>
      </c>
      <c r="D723" s="4" t="s">
        <v>1832</v>
      </c>
      <c r="E723" s="4" t="s">
        <v>1936</v>
      </c>
      <c r="F723" s="4">
        <v>3.0</v>
      </c>
      <c r="G723" s="4">
        <v>71.23</v>
      </c>
      <c r="H723" s="4">
        <v>0.03</v>
      </c>
      <c r="I723" s="4" t="s">
        <v>1959</v>
      </c>
      <c r="J723" s="4">
        <v>207.2793</v>
      </c>
    </row>
    <row r="724" ht="14.25" customHeight="1">
      <c r="A724" s="4" t="s">
        <v>2683</v>
      </c>
      <c r="B724" s="5">
        <v>45379.0</v>
      </c>
      <c r="C724" s="4" t="s">
        <v>796</v>
      </c>
      <c r="D724" s="4" t="s">
        <v>1617</v>
      </c>
      <c r="E724" s="4" t="s">
        <v>1934</v>
      </c>
      <c r="F724" s="4">
        <v>1.0</v>
      </c>
      <c r="G724" s="4">
        <v>31.36</v>
      </c>
      <c r="H724" s="4">
        <v>0.21</v>
      </c>
      <c r="I724" s="4" t="s">
        <v>1964</v>
      </c>
      <c r="J724" s="4">
        <v>24.7744</v>
      </c>
    </row>
    <row r="725" ht="14.25" customHeight="1">
      <c r="A725" s="4" t="s">
        <v>2684</v>
      </c>
      <c r="B725" s="5">
        <v>45674.0</v>
      </c>
      <c r="C725" s="4" t="s">
        <v>1094</v>
      </c>
      <c r="D725" s="4" t="s">
        <v>1703</v>
      </c>
      <c r="E725" s="4" t="s">
        <v>1932</v>
      </c>
      <c r="F725" s="4">
        <v>2.0</v>
      </c>
      <c r="G725" s="4">
        <v>555.55</v>
      </c>
      <c r="H725" s="4">
        <v>0.14</v>
      </c>
      <c r="I725" s="4" t="s">
        <v>1959</v>
      </c>
      <c r="J725" s="4">
        <v>955.5459999999999</v>
      </c>
    </row>
    <row r="726" ht="14.25" customHeight="1">
      <c r="A726" s="4" t="s">
        <v>2685</v>
      </c>
      <c r="B726" s="5">
        <v>45760.0</v>
      </c>
      <c r="C726" s="4" t="s">
        <v>826</v>
      </c>
      <c r="D726" s="4" t="s">
        <v>1780</v>
      </c>
      <c r="E726" s="4" t="s">
        <v>1939</v>
      </c>
      <c r="F726" s="4">
        <v>4.0</v>
      </c>
      <c r="G726" s="4">
        <v>805.99</v>
      </c>
      <c r="H726" s="4">
        <v>0.06</v>
      </c>
      <c r="I726" s="4" t="s">
        <v>1959</v>
      </c>
      <c r="J726" s="4">
        <v>3030.5224</v>
      </c>
    </row>
    <row r="727" ht="14.25" customHeight="1">
      <c r="A727" s="4" t="s">
        <v>2686</v>
      </c>
      <c r="B727" s="5">
        <v>45474.0</v>
      </c>
      <c r="C727" s="4" t="s">
        <v>1235</v>
      </c>
      <c r="D727" s="4" t="s">
        <v>1796</v>
      </c>
      <c r="E727" s="4" t="s">
        <v>1892</v>
      </c>
      <c r="F727" s="4">
        <v>1.0</v>
      </c>
      <c r="G727" s="4">
        <v>506.55</v>
      </c>
      <c r="H727" s="4">
        <v>0.28</v>
      </c>
      <c r="I727" s="4" t="s">
        <v>1959</v>
      </c>
      <c r="J727" s="4">
        <v>364.716</v>
      </c>
    </row>
    <row r="728" ht="14.25" customHeight="1">
      <c r="A728" s="4" t="s">
        <v>2687</v>
      </c>
      <c r="B728" s="5">
        <v>45640.0</v>
      </c>
      <c r="C728" s="4" t="s">
        <v>464</v>
      </c>
      <c r="D728" s="4" t="s">
        <v>1703</v>
      </c>
      <c r="E728" s="4" t="s">
        <v>1927</v>
      </c>
      <c r="F728" s="4">
        <v>3.0</v>
      </c>
      <c r="G728" s="4">
        <v>28.69</v>
      </c>
      <c r="H728" s="4">
        <v>0.02</v>
      </c>
      <c r="I728" s="4" t="s">
        <v>1959</v>
      </c>
      <c r="J728" s="4">
        <v>84.3486</v>
      </c>
    </row>
    <row r="729" ht="14.25" customHeight="1">
      <c r="A729" s="4" t="s">
        <v>2688</v>
      </c>
      <c r="B729" s="5">
        <v>45253.0</v>
      </c>
      <c r="C729" s="4" t="s">
        <v>1232</v>
      </c>
      <c r="D729" s="4" t="s">
        <v>1811</v>
      </c>
      <c r="E729" s="4" t="s">
        <v>1904</v>
      </c>
      <c r="F729" s="4">
        <v>1.0</v>
      </c>
      <c r="G729" s="4">
        <v>106.07</v>
      </c>
      <c r="H729" s="4">
        <v>0.23</v>
      </c>
      <c r="I729" s="4" t="s">
        <v>1964</v>
      </c>
      <c r="J729" s="4">
        <v>81.6739</v>
      </c>
    </row>
    <row r="730" ht="14.25" customHeight="1">
      <c r="A730" s="4" t="s">
        <v>2689</v>
      </c>
      <c r="B730" s="5">
        <v>45225.0</v>
      </c>
      <c r="C730" s="4" t="s">
        <v>853</v>
      </c>
      <c r="D730" s="4" t="s">
        <v>1856</v>
      </c>
      <c r="E730" s="4" t="s">
        <v>1887</v>
      </c>
      <c r="F730" s="4">
        <v>4.0</v>
      </c>
      <c r="G730" s="4">
        <v>289.77</v>
      </c>
      <c r="H730" s="4">
        <v>0.06</v>
      </c>
      <c r="I730" s="4" t="s">
        <v>1961</v>
      </c>
      <c r="J730" s="4">
        <v>1089.5352</v>
      </c>
    </row>
    <row r="731" ht="14.25" customHeight="1">
      <c r="A731" s="4" t="s">
        <v>2690</v>
      </c>
      <c r="B731" s="5">
        <v>45263.0</v>
      </c>
      <c r="C731" s="4" t="s">
        <v>542</v>
      </c>
      <c r="D731" s="4" t="s">
        <v>1832</v>
      </c>
      <c r="E731" s="4" t="s">
        <v>1945</v>
      </c>
      <c r="F731" s="4">
        <v>2.0</v>
      </c>
      <c r="G731" s="4">
        <v>354.26</v>
      </c>
      <c r="H731" s="4">
        <v>0.01</v>
      </c>
      <c r="I731" s="4" t="s">
        <v>1964</v>
      </c>
      <c r="J731" s="4">
        <v>701.4348</v>
      </c>
    </row>
    <row r="732" ht="14.25" customHeight="1">
      <c r="A732" s="4" t="s">
        <v>2691</v>
      </c>
      <c r="B732" s="5">
        <v>45554.0</v>
      </c>
      <c r="C732" s="4" t="s">
        <v>1226</v>
      </c>
      <c r="D732" s="4" t="s">
        <v>1786</v>
      </c>
      <c r="E732" s="4" t="s">
        <v>1934</v>
      </c>
      <c r="F732" s="4">
        <v>1.0</v>
      </c>
      <c r="G732" s="4">
        <v>522.72</v>
      </c>
      <c r="H732" s="4">
        <v>0.25</v>
      </c>
      <c r="I732" s="4" t="s">
        <v>1961</v>
      </c>
      <c r="J732" s="4">
        <v>392.04</v>
      </c>
    </row>
    <row r="733" ht="14.25" customHeight="1">
      <c r="A733" s="4" t="s">
        <v>2692</v>
      </c>
      <c r="B733" s="5">
        <v>45569.0</v>
      </c>
      <c r="C733" s="4" t="s">
        <v>230</v>
      </c>
      <c r="D733" s="4" t="s">
        <v>1576</v>
      </c>
      <c r="E733" s="4" t="s">
        <v>1921</v>
      </c>
      <c r="F733" s="4">
        <v>3.0</v>
      </c>
      <c r="G733" s="4">
        <v>966.02</v>
      </c>
      <c r="H733" s="4">
        <v>0.03</v>
      </c>
      <c r="I733" s="4" t="s">
        <v>1964</v>
      </c>
      <c r="J733" s="4">
        <v>2811.1182</v>
      </c>
    </row>
    <row r="734" ht="14.25" customHeight="1">
      <c r="A734" s="4" t="s">
        <v>2693</v>
      </c>
      <c r="B734" s="5">
        <v>45217.0</v>
      </c>
      <c r="C734" s="4" t="s">
        <v>747</v>
      </c>
      <c r="D734" s="4" t="s">
        <v>1732</v>
      </c>
      <c r="E734" s="4" t="s">
        <v>1942</v>
      </c>
      <c r="F734" s="4">
        <v>1.0</v>
      </c>
      <c r="G734" s="4">
        <v>498.61</v>
      </c>
      <c r="H734" s="4">
        <v>0.04</v>
      </c>
      <c r="I734" s="4" t="s">
        <v>1961</v>
      </c>
      <c r="J734" s="4">
        <v>478.6656</v>
      </c>
    </row>
    <row r="735" ht="14.25" customHeight="1">
      <c r="A735" s="4" t="s">
        <v>2694</v>
      </c>
      <c r="B735" s="5">
        <v>45783.0</v>
      </c>
      <c r="C735" s="4" t="s">
        <v>1061</v>
      </c>
      <c r="D735" s="4" t="s">
        <v>1706</v>
      </c>
      <c r="E735" s="4" t="s">
        <v>1911</v>
      </c>
      <c r="F735" s="4">
        <v>4.0</v>
      </c>
      <c r="G735" s="4">
        <v>758.27</v>
      </c>
      <c r="H735" s="4">
        <v>0.05</v>
      </c>
      <c r="I735" s="4" t="s">
        <v>1961</v>
      </c>
      <c r="J735" s="4">
        <v>2881.426</v>
      </c>
    </row>
    <row r="736" ht="14.25" customHeight="1">
      <c r="A736" s="4" t="s">
        <v>2695</v>
      </c>
      <c r="B736" s="5">
        <v>45371.0</v>
      </c>
      <c r="C736" s="4" t="s">
        <v>668</v>
      </c>
      <c r="D736" s="4" t="s">
        <v>1569</v>
      </c>
      <c r="E736" s="4" t="s">
        <v>1896</v>
      </c>
      <c r="F736" s="4">
        <v>2.0</v>
      </c>
      <c r="G736" s="4">
        <v>371.03</v>
      </c>
      <c r="H736" s="4">
        <v>0.23</v>
      </c>
      <c r="I736" s="4" t="s">
        <v>1961</v>
      </c>
      <c r="J736" s="4">
        <v>571.3861999999999</v>
      </c>
    </row>
    <row r="737" ht="14.25" customHeight="1">
      <c r="A737" s="4" t="s">
        <v>2696</v>
      </c>
      <c r="B737" s="5">
        <v>45453.0</v>
      </c>
      <c r="C737" s="4" t="s">
        <v>1136</v>
      </c>
      <c r="D737" s="4" t="s">
        <v>1856</v>
      </c>
      <c r="E737" s="4" t="s">
        <v>1942</v>
      </c>
      <c r="F737" s="4">
        <v>1.0</v>
      </c>
      <c r="G737" s="4">
        <v>230.32</v>
      </c>
      <c r="H737" s="4">
        <v>0.05</v>
      </c>
      <c r="I737" s="4" t="s">
        <v>1964</v>
      </c>
      <c r="J737" s="4">
        <v>218.804</v>
      </c>
    </row>
    <row r="738" ht="14.25" customHeight="1">
      <c r="A738" s="4" t="s">
        <v>2697</v>
      </c>
      <c r="B738" s="5">
        <v>45526.0</v>
      </c>
      <c r="C738" s="4" t="s">
        <v>1097</v>
      </c>
      <c r="D738" s="4" t="s">
        <v>1765</v>
      </c>
      <c r="E738" s="4" t="s">
        <v>1911</v>
      </c>
      <c r="F738" s="4">
        <v>2.0</v>
      </c>
      <c r="G738" s="4">
        <v>985.43</v>
      </c>
      <c r="H738" s="4">
        <v>0.28</v>
      </c>
      <c r="I738" s="4" t="s">
        <v>1964</v>
      </c>
      <c r="J738" s="4">
        <v>1419.0192</v>
      </c>
    </row>
    <row r="739" ht="14.25" customHeight="1">
      <c r="A739" s="4" t="s">
        <v>2698</v>
      </c>
      <c r="B739" s="5">
        <v>45756.0</v>
      </c>
      <c r="C739" s="4" t="s">
        <v>1334</v>
      </c>
      <c r="D739" s="4" t="s">
        <v>1594</v>
      </c>
      <c r="E739" s="4" t="s">
        <v>1904</v>
      </c>
      <c r="F739" s="4">
        <v>2.0</v>
      </c>
      <c r="G739" s="4">
        <v>492.5</v>
      </c>
      <c r="H739" s="4">
        <v>0.3</v>
      </c>
      <c r="I739" s="4" t="s">
        <v>1961</v>
      </c>
      <c r="J739" s="4">
        <v>689.5</v>
      </c>
    </row>
    <row r="740" ht="14.25" customHeight="1">
      <c r="A740" s="4" t="s">
        <v>2699</v>
      </c>
      <c r="B740" s="5">
        <v>45657.0</v>
      </c>
      <c r="C740" s="4" t="s">
        <v>1163</v>
      </c>
      <c r="D740" s="4" t="s">
        <v>1718</v>
      </c>
      <c r="E740" s="4" t="s">
        <v>1927</v>
      </c>
      <c r="F740" s="4">
        <v>2.0</v>
      </c>
      <c r="G740" s="4">
        <v>213.69</v>
      </c>
      <c r="H740" s="4">
        <v>0.28</v>
      </c>
      <c r="I740" s="4" t="s">
        <v>1961</v>
      </c>
      <c r="J740" s="4">
        <v>307.7136</v>
      </c>
    </row>
    <row r="741" ht="14.25" customHeight="1">
      <c r="A741" s="4" t="s">
        <v>2700</v>
      </c>
      <c r="B741" s="5">
        <v>45716.0</v>
      </c>
      <c r="C741" s="4" t="s">
        <v>257</v>
      </c>
      <c r="D741" s="4" t="s">
        <v>1635</v>
      </c>
      <c r="E741" s="4" t="s">
        <v>1917</v>
      </c>
      <c r="F741" s="4">
        <v>4.0</v>
      </c>
      <c r="G741" s="4">
        <v>618.83</v>
      </c>
      <c r="H741" s="4">
        <v>0.08</v>
      </c>
      <c r="I741" s="4" t="s">
        <v>1961</v>
      </c>
      <c r="J741" s="4">
        <v>2277.2944</v>
      </c>
    </row>
    <row r="742" ht="14.25" customHeight="1">
      <c r="A742" s="4" t="s">
        <v>2701</v>
      </c>
      <c r="B742" s="5">
        <v>45313.0</v>
      </c>
      <c r="C742" s="4" t="s">
        <v>351</v>
      </c>
      <c r="D742" s="4" t="s">
        <v>1759</v>
      </c>
      <c r="E742" s="4" t="s">
        <v>1927</v>
      </c>
      <c r="F742" s="4">
        <v>2.0</v>
      </c>
      <c r="G742" s="4">
        <v>81.16</v>
      </c>
      <c r="H742" s="4">
        <v>0.16</v>
      </c>
      <c r="I742" s="4" t="s">
        <v>1961</v>
      </c>
      <c r="J742" s="4">
        <v>136.3488</v>
      </c>
    </row>
    <row r="743" ht="14.25" customHeight="1">
      <c r="A743" s="4" t="s">
        <v>2702</v>
      </c>
      <c r="B743" s="5">
        <v>45372.0</v>
      </c>
      <c r="C743" s="4" t="s">
        <v>38</v>
      </c>
      <c r="D743" s="4" t="s">
        <v>1841</v>
      </c>
      <c r="E743" s="4" t="s">
        <v>1921</v>
      </c>
      <c r="F743" s="4">
        <v>1.0</v>
      </c>
      <c r="G743" s="4">
        <v>431.69</v>
      </c>
      <c r="H743" s="4">
        <v>0.09</v>
      </c>
      <c r="I743" s="4" t="s">
        <v>1959</v>
      </c>
      <c r="J743" s="4">
        <v>392.8379</v>
      </c>
    </row>
    <row r="744" ht="14.25" customHeight="1">
      <c r="A744" s="4" t="s">
        <v>2703</v>
      </c>
      <c r="B744" s="5">
        <v>45648.0</v>
      </c>
      <c r="C744" s="4" t="s">
        <v>1284</v>
      </c>
      <c r="D744" s="4" t="s">
        <v>1628</v>
      </c>
      <c r="E744" s="4" t="s">
        <v>1908</v>
      </c>
      <c r="F744" s="4">
        <v>3.0</v>
      </c>
      <c r="G744" s="4">
        <v>438.65</v>
      </c>
      <c r="H744" s="4">
        <v>0.29</v>
      </c>
      <c r="I744" s="4" t="s">
        <v>1961</v>
      </c>
      <c r="J744" s="4">
        <v>934.3244999999998</v>
      </c>
    </row>
    <row r="745" ht="14.25" customHeight="1">
      <c r="A745" s="4" t="s">
        <v>2704</v>
      </c>
      <c r="B745" s="5">
        <v>45384.0</v>
      </c>
      <c r="C745" s="4" t="s">
        <v>590</v>
      </c>
      <c r="D745" s="4" t="s">
        <v>1820</v>
      </c>
      <c r="E745" s="4" t="s">
        <v>1901</v>
      </c>
      <c r="F745" s="4">
        <v>3.0</v>
      </c>
      <c r="G745" s="4">
        <v>339.41</v>
      </c>
      <c r="H745" s="4">
        <v>0.26</v>
      </c>
      <c r="I745" s="4" t="s">
        <v>1959</v>
      </c>
      <c r="J745" s="4">
        <v>753.4902</v>
      </c>
    </row>
    <row r="746" ht="14.25" customHeight="1">
      <c r="A746" s="4" t="s">
        <v>2705</v>
      </c>
      <c r="B746" s="5">
        <v>45687.0</v>
      </c>
      <c r="C746" s="4" t="s">
        <v>1470</v>
      </c>
      <c r="D746" s="4" t="s">
        <v>1820</v>
      </c>
      <c r="E746" s="4" t="s">
        <v>1921</v>
      </c>
      <c r="F746" s="4">
        <v>4.0</v>
      </c>
      <c r="G746" s="4">
        <v>848.47</v>
      </c>
      <c r="H746" s="4">
        <v>0.21</v>
      </c>
      <c r="I746" s="4" t="s">
        <v>1964</v>
      </c>
      <c r="J746" s="4">
        <v>2681.1652</v>
      </c>
    </row>
    <row r="747" ht="14.25" customHeight="1">
      <c r="A747" s="4" t="s">
        <v>2706</v>
      </c>
      <c r="B747" s="5">
        <v>45747.0</v>
      </c>
      <c r="C747" s="4" t="s">
        <v>651</v>
      </c>
      <c r="D747" s="4" t="s">
        <v>1783</v>
      </c>
      <c r="E747" s="4" t="s">
        <v>1917</v>
      </c>
      <c r="F747" s="4">
        <v>1.0</v>
      </c>
      <c r="G747" s="4">
        <v>664.87</v>
      </c>
      <c r="H747" s="4">
        <v>0.08</v>
      </c>
      <c r="I747" s="4" t="s">
        <v>1961</v>
      </c>
      <c r="J747" s="4">
        <v>611.6804000000001</v>
      </c>
    </row>
    <row r="748" ht="14.25" customHeight="1">
      <c r="A748" s="4" t="s">
        <v>2707</v>
      </c>
      <c r="B748" s="5">
        <v>45687.0</v>
      </c>
      <c r="C748" s="4" t="s">
        <v>369</v>
      </c>
      <c r="D748" s="4" t="s">
        <v>1648</v>
      </c>
      <c r="E748" s="4" t="s">
        <v>1914</v>
      </c>
      <c r="F748" s="4">
        <v>1.0</v>
      </c>
      <c r="G748" s="4">
        <v>412.11</v>
      </c>
      <c r="H748" s="4">
        <v>0.23</v>
      </c>
      <c r="I748" s="4" t="s">
        <v>1961</v>
      </c>
      <c r="J748" s="4">
        <v>317.3247</v>
      </c>
    </row>
    <row r="749" ht="14.25" customHeight="1">
      <c r="A749" s="4" t="s">
        <v>2708</v>
      </c>
      <c r="B749" s="5">
        <v>45916.0</v>
      </c>
      <c r="C749" s="4" t="s">
        <v>439</v>
      </c>
      <c r="D749" s="4" t="s">
        <v>1865</v>
      </c>
      <c r="E749" s="4" t="s">
        <v>1892</v>
      </c>
      <c r="F749" s="4">
        <v>1.0</v>
      </c>
      <c r="G749" s="4">
        <v>126.09</v>
      </c>
      <c r="H749" s="4">
        <v>0.05</v>
      </c>
      <c r="I749" s="4" t="s">
        <v>1964</v>
      </c>
      <c r="J749" s="4">
        <v>119.7855</v>
      </c>
    </row>
    <row r="750" ht="14.25" customHeight="1">
      <c r="A750" s="4" t="s">
        <v>2709</v>
      </c>
      <c r="B750" s="5">
        <v>45917.0</v>
      </c>
      <c r="C750" s="4" t="s">
        <v>668</v>
      </c>
      <c r="D750" s="4" t="s">
        <v>1783</v>
      </c>
      <c r="E750" s="4" t="s">
        <v>1924</v>
      </c>
      <c r="F750" s="4">
        <v>4.0</v>
      </c>
      <c r="G750" s="4">
        <v>602.39</v>
      </c>
      <c r="H750" s="4">
        <v>0.19</v>
      </c>
      <c r="I750" s="4" t="s">
        <v>1964</v>
      </c>
      <c r="J750" s="4">
        <v>1951.7436</v>
      </c>
    </row>
    <row r="751" ht="14.25" customHeight="1">
      <c r="A751" s="4" t="s">
        <v>2710</v>
      </c>
      <c r="B751" s="5">
        <v>45941.0</v>
      </c>
      <c r="C751" s="4" t="s">
        <v>1046</v>
      </c>
      <c r="D751" s="4" t="s">
        <v>1829</v>
      </c>
      <c r="E751" s="4" t="s">
        <v>1901</v>
      </c>
      <c r="F751" s="4">
        <v>3.0</v>
      </c>
      <c r="G751" s="4">
        <v>447.69</v>
      </c>
      <c r="H751" s="4">
        <v>0.02</v>
      </c>
      <c r="I751" s="4" t="s">
        <v>1964</v>
      </c>
      <c r="J751" s="4">
        <v>1316.2086</v>
      </c>
    </row>
    <row r="752" ht="14.25" customHeight="1">
      <c r="A752" s="4" t="s">
        <v>2711</v>
      </c>
      <c r="B752" s="5">
        <v>45778.0</v>
      </c>
      <c r="C752" s="4" t="s">
        <v>817</v>
      </c>
      <c r="D752" s="4" t="s">
        <v>1680</v>
      </c>
      <c r="E752" s="4" t="s">
        <v>1901</v>
      </c>
      <c r="F752" s="4">
        <v>3.0</v>
      </c>
      <c r="G752" s="4">
        <v>35.16</v>
      </c>
      <c r="H752" s="4">
        <v>0.04</v>
      </c>
      <c r="I752" s="4" t="s">
        <v>1964</v>
      </c>
      <c r="J752" s="4">
        <v>101.2608</v>
      </c>
    </row>
    <row r="753" ht="14.25" customHeight="1">
      <c r="A753" s="4" t="s">
        <v>2712</v>
      </c>
      <c r="B753" s="5">
        <v>45740.0</v>
      </c>
      <c r="C753" s="4" t="s">
        <v>1061</v>
      </c>
      <c r="D753" s="4" t="s">
        <v>1799</v>
      </c>
      <c r="E753" s="4" t="s">
        <v>1927</v>
      </c>
      <c r="F753" s="4">
        <v>2.0</v>
      </c>
      <c r="G753" s="4">
        <v>838.59</v>
      </c>
      <c r="H753" s="4">
        <v>0.18</v>
      </c>
      <c r="I753" s="4" t="s">
        <v>1964</v>
      </c>
      <c r="J753" s="4">
        <v>1375.2876</v>
      </c>
    </row>
    <row r="754" ht="14.25" customHeight="1">
      <c r="A754" s="4" t="s">
        <v>2713</v>
      </c>
      <c r="B754" s="5">
        <v>45598.0</v>
      </c>
      <c r="C754" s="4" t="s">
        <v>337</v>
      </c>
      <c r="D754" s="4" t="s">
        <v>1759</v>
      </c>
      <c r="E754" s="4" t="s">
        <v>1911</v>
      </c>
      <c r="F754" s="4">
        <v>4.0</v>
      </c>
      <c r="G754" s="4">
        <v>867.94</v>
      </c>
      <c r="H754" s="4">
        <v>0.26</v>
      </c>
      <c r="I754" s="4" t="s">
        <v>1961</v>
      </c>
      <c r="J754" s="4">
        <v>2569.1024</v>
      </c>
    </row>
    <row r="755" ht="14.25" customHeight="1">
      <c r="A755" s="4" t="s">
        <v>2714</v>
      </c>
      <c r="B755" s="5">
        <v>45591.0</v>
      </c>
      <c r="C755" s="4" t="s">
        <v>663</v>
      </c>
      <c r="D755" s="4" t="s">
        <v>1696</v>
      </c>
      <c r="E755" s="4" t="s">
        <v>1942</v>
      </c>
      <c r="F755" s="4">
        <v>1.0</v>
      </c>
      <c r="G755" s="4">
        <v>623.88</v>
      </c>
      <c r="H755" s="4">
        <v>0.25</v>
      </c>
      <c r="I755" s="4" t="s">
        <v>1959</v>
      </c>
      <c r="J755" s="4">
        <v>467.91</v>
      </c>
    </row>
    <row r="756" ht="14.25" customHeight="1">
      <c r="A756" s="4" t="s">
        <v>2715</v>
      </c>
      <c r="B756" s="5">
        <v>45546.0</v>
      </c>
      <c r="C756" s="4" t="s">
        <v>605</v>
      </c>
      <c r="D756" s="4" t="s">
        <v>1706</v>
      </c>
      <c r="E756" s="4" t="s">
        <v>1934</v>
      </c>
      <c r="F756" s="4">
        <v>2.0</v>
      </c>
      <c r="G756" s="4">
        <v>567.95</v>
      </c>
      <c r="H756" s="4">
        <v>0.12</v>
      </c>
      <c r="I756" s="4" t="s">
        <v>1961</v>
      </c>
      <c r="J756" s="4">
        <v>999.5920000000001</v>
      </c>
    </row>
    <row r="757" ht="14.25" customHeight="1">
      <c r="A757" s="4" t="s">
        <v>2716</v>
      </c>
      <c r="B757" s="5">
        <v>45483.0</v>
      </c>
      <c r="C757" s="4" t="s">
        <v>1040</v>
      </c>
      <c r="D757" s="4" t="s">
        <v>1670</v>
      </c>
      <c r="E757" s="4" t="s">
        <v>1945</v>
      </c>
      <c r="F757" s="4">
        <v>2.0</v>
      </c>
      <c r="G757" s="4">
        <v>671.69</v>
      </c>
      <c r="H757" s="4">
        <v>0.19</v>
      </c>
      <c r="I757" s="4" t="s">
        <v>1959</v>
      </c>
      <c r="J757" s="4">
        <v>1088.1378</v>
      </c>
    </row>
    <row r="758" ht="14.25" customHeight="1">
      <c r="A758" s="4" t="s">
        <v>2717</v>
      </c>
      <c r="B758" s="5">
        <v>45786.0</v>
      </c>
      <c r="C758" s="4" t="s">
        <v>692</v>
      </c>
      <c r="D758" s="4" t="s">
        <v>1580</v>
      </c>
      <c r="E758" s="4" t="s">
        <v>1914</v>
      </c>
      <c r="F758" s="4">
        <v>2.0</v>
      </c>
      <c r="G758" s="4">
        <v>257.96</v>
      </c>
      <c r="H758" s="4">
        <v>0.21</v>
      </c>
      <c r="I758" s="4" t="s">
        <v>1961</v>
      </c>
      <c r="J758" s="4">
        <v>407.5768</v>
      </c>
    </row>
    <row r="759" ht="14.25" customHeight="1">
      <c r="A759" s="4" t="s">
        <v>2718</v>
      </c>
      <c r="B759" s="5">
        <v>45475.0</v>
      </c>
      <c r="C759" s="4" t="s">
        <v>686</v>
      </c>
      <c r="D759" s="4" t="s">
        <v>1877</v>
      </c>
      <c r="E759" s="4" t="s">
        <v>1948</v>
      </c>
      <c r="F759" s="4">
        <v>4.0</v>
      </c>
      <c r="G759" s="4">
        <v>281.48</v>
      </c>
      <c r="H759" s="4">
        <v>0.27</v>
      </c>
      <c r="I759" s="4" t="s">
        <v>1961</v>
      </c>
      <c r="J759" s="4">
        <v>821.9216</v>
      </c>
    </row>
    <row r="760" ht="14.25" customHeight="1">
      <c r="A760" s="4" t="s">
        <v>2719</v>
      </c>
      <c r="B760" s="5">
        <v>45470.0</v>
      </c>
      <c r="C760" s="4" t="s">
        <v>1019</v>
      </c>
      <c r="D760" s="4" t="s">
        <v>1635</v>
      </c>
      <c r="E760" s="4" t="s">
        <v>1927</v>
      </c>
      <c r="F760" s="4">
        <v>1.0</v>
      </c>
      <c r="G760" s="4">
        <v>202.13</v>
      </c>
      <c r="H760" s="4">
        <v>0.13</v>
      </c>
      <c r="I760" s="4" t="s">
        <v>1964</v>
      </c>
      <c r="J760" s="4">
        <v>175.8531</v>
      </c>
    </row>
    <row r="761" ht="14.25" customHeight="1">
      <c r="A761" s="4" t="s">
        <v>2720</v>
      </c>
      <c r="B761" s="5">
        <v>45243.0</v>
      </c>
      <c r="C761" s="4" t="s">
        <v>886</v>
      </c>
      <c r="D761" s="4" t="s">
        <v>1805</v>
      </c>
      <c r="E761" s="4" t="s">
        <v>1908</v>
      </c>
      <c r="F761" s="4">
        <v>1.0</v>
      </c>
      <c r="G761" s="4">
        <v>370.66</v>
      </c>
      <c r="H761" s="4">
        <v>0.01</v>
      </c>
      <c r="I761" s="4" t="s">
        <v>1961</v>
      </c>
      <c r="J761" s="4">
        <v>366.9534</v>
      </c>
    </row>
    <row r="762" ht="14.25" customHeight="1">
      <c r="A762" s="4" t="s">
        <v>2721</v>
      </c>
      <c r="B762" s="5">
        <v>45341.0</v>
      </c>
      <c r="C762" s="4" t="s">
        <v>51</v>
      </c>
      <c r="D762" s="4" t="s">
        <v>1765</v>
      </c>
      <c r="E762" s="4" t="s">
        <v>1929</v>
      </c>
      <c r="F762" s="4">
        <v>4.0</v>
      </c>
      <c r="G762" s="4">
        <v>731.53</v>
      </c>
      <c r="H762" s="4">
        <v>0.12</v>
      </c>
      <c r="I762" s="4" t="s">
        <v>1959</v>
      </c>
      <c r="J762" s="4">
        <v>2574.9856</v>
      </c>
    </row>
    <row r="763" ht="14.25" customHeight="1">
      <c r="A763" s="4" t="s">
        <v>2722</v>
      </c>
      <c r="B763" s="5">
        <v>45371.0</v>
      </c>
      <c r="C763" s="4" t="s">
        <v>569</v>
      </c>
      <c r="D763" s="4" t="s">
        <v>1817</v>
      </c>
      <c r="E763" s="4" t="s">
        <v>1892</v>
      </c>
      <c r="F763" s="4">
        <v>3.0</v>
      </c>
      <c r="G763" s="4">
        <v>468.25</v>
      </c>
      <c r="H763" s="4">
        <v>0.07</v>
      </c>
      <c r="I763" s="4" t="s">
        <v>1961</v>
      </c>
      <c r="J763" s="4">
        <v>1306.4175</v>
      </c>
    </row>
    <row r="764" ht="14.25" customHeight="1">
      <c r="A764" s="4" t="s">
        <v>2723</v>
      </c>
      <c r="B764" s="5">
        <v>45360.0</v>
      </c>
      <c r="C764" s="4" t="s">
        <v>34</v>
      </c>
      <c r="D764" s="4" t="s">
        <v>1783</v>
      </c>
      <c r="E764" s="4" t="s">
        <v>1887</v>
      </c>
      <c r="F764" s="4">
        <v>1.0</v>
      </c>
      <c r="G764" s="4">
        <v>928.72</v>
      </c>
      <c r="H764" s="4">
        <v>0.1</v>
      </c>
      <c r="I764" s="4" t="s">
        <v>1964</v>
      </c>
      <c r="J764" s="4">
        <v>835.8480000000001</v>
      </c>
    </row>
    <row r="765" ht="14.25" customHeight="1">
      <c r="A765" s="4" t="s">
        <v>2724</v>
      </c>
      <c r="B765" s="5">
        <v>45499.0</v>
      </c>
      <c r="C765" s="4" t="s">
        <v>376</v>
      </c>
      <c r="D765" s="4" t="s">
        <v>1572</v>
      </c>
      <c r="E765" s="4" t="s">
        <v>1945</v>
      </c>
      <c r="F765" s="4">
        <v>3.0</v>
      </c>
      <c r="G765" s="4">
        <v>217.22</v>
      </c>
      <c r="H765" s="4">
        <v>0.06</v>
      </c>
      <c r="I765" s="4" t="s">
        <v>1961</v>
      </c>
      <c r="J765" s="4">
        <v>612.5604</v>
      </c>
    </row>
    <row r="766" ht="14.25" customHeight="1">
      <c r="A766" s="4" t="s">
        <v>2725</v>
      </c>
      <c r="B766" s="5">
        <v>45745.0</v>
      </c>
      <c r="C766" s="4" t="s">
        <v>1284</v>
      </c>
      <c r="D766" s="4" t="s">
        <v>1648</v>
      </c>
      <c r="E766" s="4" t="s">
        <v>1901</v>
      </c>
      <c r="F766" s="4">
        <v>1.0</v>
      </c>
      <c r="G766" s="4">
        <v>387.99</v>
      </c>
      <c r="H766" s="4">
        <v>0.3</v>
      </c>
      <c r="I766" s="4" t="s">
        <v>1959</v>
      </c>
      <c r="J766" s="4">
        <v>271.593</v>
      </c>
    </row>
    <row r="767" ht="14.25" customHeight="1">
      <c r="A767" s="4" t="s">
        <v>2726</v>
      </c>
      <c r="B767" s="5">
        <v>45718.0</v>
      </c>
      <c r="C767" s="4" t="s">
        <v>1487</v>
      </c>
      <c r="D767" s="4" t="s">
        <v>1628</v>
      </c>
      <c r="E767" s="4" t="s">
        <v>1911</v>
      </c>
      <c r="F767" s="4">
        <v>4.0</v>
      </c>
      <c r="G767" s="4">
        <v>186.24</v>
      </c>
      <c r="H767" s="4">
        <v>0.23</v>
      </c>
      <c r="I767" s="4" t="s">
        <v>1959</v>
      </c>
      <c r="J767" s="4">
        <v>573.6192000000001</v>
      </c>
    </row>
    <row r="768" ht="14.25" customHeight="1">
      <c r="A768" s="4" t="s">
        <v>2727</v>
      </c>
      <c r="B768" s="5">
        <v>45454.0</v>
      </c>
      <c r="C768" s="4" t="s">
        <v>960</v>
      </c>
      <c r="D768" s="4" t="s">
        <v>1700</v>
      </c>
      <c r="E768" s="4" t="s">
        <v>1917</v>
      </c>
      <c r="F768" s="4">
        <v>4.0</v>
      </c>
      <c r="G768" s="4">
        <v>609.06</v>
      </c>
      <c r="H768" s="4">
        <v>0.22</v>
      </c>
      <c r="I768" s="4" t="s">
        <v>1964</v>
      </c>
      <c r="J768" s="4">
        <v>1900.2672</v>
      </c>
    </row>
    <row r="769" ht="14.25" customHeight="1">
      <c r="A769" s="4" t="s">
        <v>2728</v>
      </c>
      <c r="B769" s="5">
        <v>45434.0</v>
      </c>
      <c r="C769" s="4" t="s">
        <v>1379</v>
      </c>
      <c r="D769" s="4" t="s">
        <v>1677</v>
      </c>
      <c r="E769" s="4" t="s">
        <v>1927</v>
      </c>
      <c r="F769" s="4">
        <v>1.0</v>
      </c>
      <c r="G769" s="4">
        <v>827.91</v>
      </c>
      <c r="H769" s="4">
        <v>0.21</v>
      </c>
      <c r="I769" s="4" t="s">
        <v>1961</v>
      </c>
      <c r="J769" s="4">
        <v>654.0489</v>
      </c>
    </row>
    <row r="770" ht="14.25" customHeight="1">
      <c r="A770" s="4" t="s">
        <v>2729</v>
      </c>
      <c r="B770" s="5">
        <v>45486.0</v>
      </c>
      <c r="C770" s="4" t="s">
        <v>602</v>
      </c>
      <c r="D770" s="4" t="s">
        <v>1832</v>
      </c>
      <c r="E770" s="4" t="s">
        <v>1887</v>
      </c>
      <c r="F770" s="4">
        <v>1.0</v>
      </c>
      <c r="G770" s="4">
        <v>303.79</v>
      </c>
      <c r="H770" s="4">
        <v>0.24</v>
      </c>
      <c r="I770" s="4" t="s">
        <v>1961</v>
      </c>
      <c r="J770" s="4">
        <v>230.8804</v>
      </c>
    </row>
    <row r="771" ht="14.25" customHeight="1">
      <c r="A771" s="4" t="s">
        <v>2730</v>
      </c>
      <c r="B771" s="5">
        <v>45902.0</v>
      </c>
      <c r="C771" s="4" t="s">
        <v>385</v>
      </c>
      <c r="D771" s="4" t="s">
        <v>1689</v>
      </c>
      <c r="E771" s="4" t="s">
        <v>1911</v>
      </c>
      <c r="F771" s="4">
        <v>2.0</v>
      </c>
      <c r="G771" s="4">
        <v>365.91</v>
      </c>
      <c r="H771" s="4">
        <v>0.14</v>
      </c>
      <c r="I771" s="4" t="s">
        <v>1964</v>
      </c>
      <c r="J771" s="4">
        <v>629.3652000000001</v>
      </c>
    </row>
    <row r="772" ht="14.25" customHeight="1">
      <c r="A772" s="4" t="s">
        <v>2731</v>
      </c>
      <c r="B772" s="5">
        <v>45762.0</v>
      </c>
      <c r="C772" s="4" t="s">
        <v>271</v>
      </c>
      <c r="D772" s="4" t="s">
        <v>1652</v>
      </c>
      <c r="E772" s="4" t="s">
        <v>1942</v>
      </c>
      <c r="F772" s="4">
        <v>3.0</v>
      </c>
      <c r="G772" s="4">
        <v>852.72</v>
      </c>
      <c r="H772" s="4">
        <v>0.16</v>
      </c>
      <c r="I772" s="4" t="s">
        <v>1959</v>
      </c>
      <c r="J772" s="4">
        <v>2148.8544</v>
      </c>
    </row>
    <row r="773" ht="14.25" customHeight="1">
      <c r="A773" s="4" t="s">
        <v>2732</v>
      </c>
      <c r="B773" s="5">
        <v>45752.0</v>
      </c>
      <c r="C773" s="4" t="s">
        <v>814</v>
      </c>
      <c r="D773" s="4" t="s">
        <v>1599</v>
      </c>
      <c r="E773" s="4" t="s">
        <v>1904</v>
      </c>
      <c r="F773" s="4">
        <v>1.0</v>
      </c>
      <c r="G773" s="4">
        <v>768.25</v>
      </c>
      <c r="H773" s="4">
        <v>0.18</v>
      </c>
      <c r="I773" s="4" t="s">
        <v>1959</v>
      </c>
      <c r="J773" s="4">
        <v>629.965</v>
      </c>
    </row>
    <row r="774" ht="14.25" customHeight="1">
      <c r="A774" s="4" t="s">
        <v>2733</v>
      </c>
      <c r="B774" s="5">
        <v>45254.0</v>
      </c>
      <c r="C774" s="4" t="s">
        <v>1121</v>
      </c>
      <c r="D774" s="4" t="s">
        <v>1859</v>
      </c>
      <c r="E774" s="4" t="s">
        <v>1948</v>
      </c>
      <c r="F774" s="4">
        <v>2.0</v>
      </c>
      <c r="G774" s="4">
        <v>318.62</v>
      </c>
      <c r="H774" s="4">
        <v>0.02</v>
      </c>
      <c r="I774" s="4" t="s">
        <v>1964</v>
      </c>
      <c r="J774" s="4">
        <v>624.4952</v>
      </c>
    </row>
    <row r="775" ht="14.25" customHeight="1">
      <c r="A775" s="4" t="s">
        <v>2734</v>
      </c>
      <c r="B775" s="5">
        <v>45683.0</v>
      </c>
      <c r="C775" s="4" t="s">
        <v>204</v>
      </c>
      <c r="D775" s="4" t="s">
        <v>1811</v>
      </c>
      <c r="E775" s="4" t="s">
        <v>1896</v>
      </c>
      <c r="F775" s="4">
        <v>4.0</v>
      </c>
      <c r="G775" s="4">
        <v>402.11</v>
      </c>
      <c r="H775" s="4">
        <v>0.14</v>
      </c>
      <c r="I775" s="4" t="s">
        <v>1961</v>
      </c>
      <c r="J775" s="4">
        <v>1383.2584</v>
      </c>
    </row>
    <row r="776" ht="14.25" customHeight="1">
      <c r="A776" s="4" t="s">
        <v>2735</v>
      </c>
      <c r="B776" s="5">
        <v>45804.0</v>
      </c>
      <c r="C776" s="4" t="s">
        <v>1293</v>
      </c>
      <c r="D776" s="4" t="s">
        <v>1835</v>
      </c>
      <c r="E776" s="4" t="s">
        <v>1942</v>
      </c>
      <c r="F776" s="4">
        <v>3.0</v>
      </c>
      <c r="G776" s="4">
        <v>846.31</v>
      </c>
      <c r="H776" s="4">
        <v>0.18</v>
      </c>
      <c r="I776" s="4" t="s">
        <v>1964</v>
      </c>
      <c r="J776" s="4">
        <v>2081.9226</v>
      </c>
    </row>
    <row r="777" ht="14.25" customHeight="1">
      <c r="A777" s="4" t="s">
        <v>2736</v>
      </c>
      <c r="B777" s="5">
        <v>45821.0</v>
      </c>
      <c r="C777" s="4" t="s">
        <v>578</v>
      </c>
      <c r="D777" s="4" t="s">
        <v>1865</v>
      </c>
      <c r="E777" s="4" t="s">
        <v>1934</v>
      </c>
      <c r="F777" s="4">
        <v>1.0</v>
      </c>
      <c r="G777" s="4">
        <v>269.94</v>
      </c>
      <c r="H777" s="4">
        <v>0.07</v>
      </c>
      <c r="I777" s="4" t="s">
        <v>1964</v>
      </c>
      <c r="J777" s="4">
        <v>251.0442</v>
      </c>
    </row>
    <row r="778" ht="14.25" customHeight="1">
      <c r="A778" s="4" t="s">
        <v>2737</v>
      </c>
      <c r="B778" s="5">
        <v>45472.0</v>
      </c>
      <c r="C778" s="4" t="s">
        <v>796</v>
      </c>
      <c r="D778" s="4" t="s">
        <v>1635</v>
      </c>
      <c r="E778" s="4" t="s">
        <v>1904</v>
      </c>
      <c r="F778" s="4">
        <v>3.0</v>
      </c>
      <c r="G778" s="4">
        <v>909.25</v>
      </c>
      <c r="H778" s="4">
        <v>0.29</v>
      </c>
      <c r="I778" s="4" t="s">
        <v>1964</v>
      </c>
      <c r="J778" s="4">
        <v>1936.7025</v>
      </c>
    </row>
    <row r="779" ht="14.25" customHeight="1">
      <c r="A779" s="4" t="s">
        <v>2738</v>
      </c>
      <c r="B779" s="5">
        <v>45331.0</v>
      </c>
      <c r="C779" s="4" t="s">
        <v>1160</v>
      </c>
      <c r="D779" s="4" t="s">
        <v>1856</v>
      </c>
      <c r="E779" s="4" t="s">
        <v>1929</v>
      </c>
      <c r="F779" s="4">
        <v>2.0</v>
      </c>
      <c r="G779" s="4">
        <v>229.81</v>
      </c>
      <c r="H779" s="4">
        <v>0.21</v>
      </c>
      <c r="I779" s="4" t="s">
        <v>1964</v>
      </c>
      <c r="J779" s="4">
        <v>363.0998</v>
      </c>
    </row>
    <row r="780" ht="14.25" customHeight="1">
      <c r="A780" s="4" t="s">
        <v>2739</v>
      </c>
      <c r="B780" s="5">
        <v>45451.0</v>
      </c>
      <c r="C780" s="4" t="s">
        <v>164</v>
      </c>
      <c r="D780" s="4" t="s">
        <v>1817</v>
      </c>
      <c r="E780" s="4" t="s">
        <v>1936</v>
      </c>
      <c r="F780" s="4">
        <v>3.0</v>
      </c>
      <c r="G780" s="4">
        <v>442.36</v>
      </c>
      <c r="H780" s="4">
        <v>0.06</v>
      </c>
      <c r="I780" s="4" t="s">
        <v>1961</v>
      </c>
      <c r="J780" s="4">
        <v>1247.4552</v>
      </c>
    </row>
    <row r="781" ht="14.25" customHeight="1">
      <c r="A781" s="4" t="s">
        <v>2740</v>
      </c>
      <c r="B781" s="5">
        <v>45386.0</v>
      </c>
      <c r="C781" s="4" t="s">
        <v>790</v>
      </c>
      <c r="D781" s="4" t="s">
        <v>1841</v>
      </c>
      <c r="E781" s="4" t="s">
        <v>1901</v>
      </c>
      <c r="F781" s="4">
        <v>3.0</v>
      </c>
      <c r="G781" s="4">
        <v>413.74</v>
      </c>
      <c r="H781" s="4">
        <v>0.01</v>
      </c>
      <c r="I781" s="4" t="s">
        <v>1959</v>
      </c>
      <c r="J781" s="4">
        <v>1228.8078</v>
      </c>
    </row>
    <row r="782" ht="14.25" customHeight="1">
      <c r="A782" s="4" t="s">
        <v>2741</v>
      </c>
      <c r="B782" s="5">
        <v>45477.0</v>
      </c>
      <c r="C782" s="4" t="s">
        <v>1539</v>
      </c>
      <c r="D782" s="4" t="s">
        <v>1850</v>
      </c>
      <c r="E782" s="4" t="s">
        <v>1934</v>
      </c>
      <c r="F782" s="4">
        <v>4.0</v>
      </c>
      <c r="G782" s="4">
        <v>79.75</v>
      </c>
      <c r="H782" s="4">
        <v>0.18</v>
      </c>
      <c r="I782" s="4" t="s">
        <v>1961</v>
      </c>
      <c r="J782" s="4">
        <v>261.58</v>
      </c>
    </row>
    <row r="783" ht="14.25" customHeight="1">
      <c r="A783" s="4" t="s">
        <v>2742</v>
      </c>
      <c r="B783" s="5">
        <v>45433.0</v>
      </c>
      <c r="C783" s="4" t="s">
        <v>1536</v>
      </c>
      <c r="D783" s="4" t="s">
        <v>1700</v>
      </c>
      <c r="E783" s="4" t="s">
        <v>1929</v>
      </c>
      <c r="F783" s="4">
        <v>4.0</v>
      </c>
      <c r="G783" s="4">
        <v>95.06</v>
      </c>
      <c r="H783" s="4">
        <v>0.03</v>
      </c>
      <c r="I783" s="4" t="s">
        <v>1959</v>
      </c>
      <c r="J783" s="4">
        <v>368.8328</v>
      </c>
    </row>
    <row r="784" ht="14.25" customHeight="1">
      <c r="A784" s="4" t="s">
        <v>2743</v>
      </c>
      <c r="B784" s="5">
        <v>45759.0</v>
      </c>
      <c r="C784" s="4" t="s">
        <v>1316</v>
      </c>
      <c r="D784" s="4" t="s">
        <v>1877</v>
      </c>
      <c r="E784" s="4" t="s">
        <v>1914</v>
      </c>
      <c r="F784" s="4">
        <v>4.0</v>
      </c>
      <c r="G784" s="4">
        <v>107.08</v>
      </c>
      <c r="H784" s="4">
        <v>0.27</v>
      </c>
      <c r="I784" s="4" t="s">
        <v>1964</v>
      </c>
      <c r="J784" s="4">
        <v>312.6736</v>
      </c>
    </row>
    <row r="785" ht="14.25" customHeight="1">
      <c r="A785" s="4" t="s">
        <v>2744</v>
      </c>
      <c r="B785" s="5">
        <v>45794.0</v>
      </c>
      <c r="C785" s="4" t="s">
        <v>1482</v>
      </c>
      <c r="D785" s="4" t="s">
        <v>1880</v>
      </c>
      <c r="E785" s="4" t="s">
        <v>1945</v>
      </c>
      <c r="F785" s="4">
        <v>1.0</v>
      </c>
      <c r="G785" s="4">
        <v>873.18</v>
      </c>
      <c r="H785" s="4">
        <v>0.03</v>
      </c>
      <c r="I785" s="4" t="s">
        <v>1964</v>
      </c>
      <c r="J785" s="4">
        <v>846.9845999999999</v>
      </c>
    </row>
    <row r="786" ht="14.25" customHeight="1">
      <c r="A786" s="4" t="s">
        <v>2745</v>
      </c>
      <c r="B786" s="5">
        <v>45764.0</v>
      </c>
      <c r="C786" s="4" t="s">
        <v>1202</v>
      </c>
      <c r="D786" s="4" t="s">
        <v>1793</v>
      </c>
      <c r="E786" s="4" t="s">
        <v>1945</v>
      </c>
      <c r="F786" s="4">
        <v>1.0</v>
      </c>
      <c r="G786" s="4">
        <v>914.75</v>
      </c>
      <c r="H786" s="4">
        <v>0.1</v>
      </c>
      <c r="I786" s="4" t="s">
        <v>1964</v>
      </c>
      <c r="J786" s="4">
        <v>823.275</v>
      </c>
    </row>
    <row r="787" ht="14.25" customHeight="1">
      <c r="A787" s="4" t="s">
        <v>2746</v>
      </c>
      <c r="B787" s="5">
        <v>45279.0</v>
      </c>
      <c r="C787" s="4" t="s">
        <v>204</v>
      </c>
      <c r="D787" s="4" t="s">
        <v>1802</v>
      </c>
      <c r="E787" s="4" t="s">
        <v>1932</v>
      </c>
      <c r="F787" s="4">
        <v>4.0</v>
      </c>
      <c r="G787" s="4">
        <v>457.33</v>
      </c>
      <c r="H787" s="4">
        <v>0.1</v>
      </c>
      <c r="I787" s="4" t="s">
        <v>1959</v>
      </c>
      <c r="J787" s="4">
        <v>1646.388</v>
      </c>
    </row>
    <row r="788" ht="14.25" customHeight="1">
      <c r="A788" s="4" t="s">
        <v>2747</v>
      </c>
      <c r="B788" s="5">
        <v>45602.0</v>
      </c>
      <c r="C788" s="4" t="s">
        <v>949</v>
      </c>
      <c r="D788" s="4" t="s">
        <v>1880</v>
      </c>
      <c r="E788" s="4" t="s">
        <v>1901</v>
      </c>
      <c r="F788" s="4">
        <v>3.0</v>
      </c>
      <c r="G788" s="4">
        <v>761.88</v>
      </c>
      <c r="H788" s="4">
        <v>0.23</v>
      </c>
      <c r="I788" s="4" t="s">
        <v>1961</v>
      </c>
      <c r="J788" s="4">
        <v>1759.9428</v>
      </c>
    </row>
    <row r="789" ht="14.25" customHeight="1">
      <c r="A789" s="4" t="s">
        <v>2748</v>
      </c>
      <c r="B789" s="5">
        <v>45793.0</v>
      </c>
      <c r="C789" s="4" t="s">
        <v>605</v>
      </c>
      <c r="D789" s="4" t="s">
        <v>1689</v>
      </c>
      <c r="E789" s="4" t="s">
        <v>1948</v>
      </c>
      <c r="F789" s="4">
        <v>4.0</v>
      </c>
      <c r="G789" s="4">
        <v>122.87</v>
      </c>
      <c r="H789" s="4">
        <v>0.13</v>
      </c>
      <c r="I789" s="4" t="s">
        <v>1959</v>
      </c>
      <c r="J789" s="4">
        <v>427.5876</v>
      </c>
    </row>
    <row r="790" ht="14.25" customHeight="1">
      <c r="A790" s="4" t="s">
        <v>2749</v>
      </c>
      <c r="B790" s="5">
        <v>45778.0</v>
      </c>
      <c r="C790" s="4" t="s">
        <v>1485</v>
      </c>
      <c r="D790" s="4" t="s">
        <v>1802</v>
      </c>
      <c r="E790" s="4" t="s">
        <v>1904</v>
      </c>
      <c r="F790" s="4">
        <v>4.0</v>
      </c>
      <c r="G790" s="4">
        <v>753.0</v>
      </c>
      <c r="H790" s="4">
        <v>0.28</v>
      </c>
      <c r="I790" s="4" t="s">
        <v>1964</v>
      </c>
      <c r="J790" s="4">
        <v>2168.64</v>
      </c>
    </row>
    <row r="791" ht="14.25" customHeight="1">
      <c r="A791" s="4" t="s">
        <v>2750</v>
      </c>
      <c r="B791" s="5">
        <v>45325.0</v>
      </c>
      <c r="C791" s="4" t="s">
        <v>1181</v>
      </c>
      <c r="D791" s="4" t="s">
        <v>1576</v>
      </c>
      <c r="E791" s="4" t="s">
        <v>1908</v>
      </c>
      <c r="F791" s="4">
        <v>2.0</v>
      </c>
      <c r="G791" s="4">
        <v>788.05</v>
      </c>
      <c r="H791" s="4">
        <v>0.21</v>
      </c>
      <c r="I791" s="4" t="s">
        <v>1959</v>
      </c>
      <c r="J791" s="4">
        <v>1245.119</v>
      </c>
    </row>
    <row r="792" ht="14.25" customHeight="1">
      <c r="A792" s="4" t="s">
        <v>2751</v>
      </c>
      <c r="B792" s="5">
        <v>45875.0</v>
      </c>
      <c r="C792" s="4" t="s">
        <v>1449</v>
      </c>
      <c r="D792" s="4" t="s">
        <v>1829</v>
      </c>
      <c r="E792" s="4" t="s">
        <v>1924</v>
      </c>
      <c r="F792" s="4">
        <v>2.0</v>
      </c>
      <c r="G792" s="4">
        <v>807.1</v>
      </c>
      <c r="H792" s="4">
        <v>0.29</v>
      </c>
      <c r="I792" s="4" t="s">
        <v>1959</v>
      </c>
      <c r="J792" s="4">
        <v>1146.082</v>
      </c>
    </row>
    <row r="793" ht="14.25" customHeight="1">
      <c r="A793" s="4" t="s">
        <v>2752</v>
      </c>
      <c r="B793" s="5">
        <v>45320.0</v>
      </c>
      <c r="C793" s="4" t="s">
        <v>477</v>
      </c>
      <c r="D793" s="4" t="s">
        <v>1590</v>
      </c>
      <c r="E793" s="4" t="s">
        <v>1892</v>
      </c>
      <c r="F793" s="4">
        <v>2.0</v>
      </c>
      <c r="G793" s="4">
        <v>443.09</v>
      </c>
      <c r="H793" s="4">
        <v>0.02</v>
      </c>
      <c r="I793" s="4" t="s">
        <v>1961</v>
      </c>
      <c r="J793" s="4">
        <v>868.4563999999999</v>
      </c>
    </row>
    <row r="794" ht="14.25" customHeight="1">
      <c r="A794" s="4" t="s">
        <v>2753</v>
      </c>
      <c r="B794" s="5">
        <v>45870.0</v>
      </c>
      <c r="C794" s="4" t="s">
        <v>1464</v>
      </c>
      <c r="D794" s="4" t="s">
        <v>1631</v>
      </c>
      <c r="E794" s="4" t="s">
        <v>1936</v>
      </c>
      <c r="F794" s="4">
        <v>1.0</v>
      </c>
      <c r="G794" s="4">
        <v>512.16</v>
      </c>
      <c r="H794" s="4">
        <v>0.02</v>
      </c>
      <c r="I794" s="4" t="s">
        <v>1964</v>
      </c>
      <c r="J794" s="4">
        <v>501.9168</v>
      </c>
    </row>
    <row r="795" ht="14.25" customHeight="1">
      <c r="A795" s="4" t="s">
        <v>2754</v>
      </c>
      <c r="B795" s="5">
        <v>45577.0</v>
      </c>
      <c r="C795" s="4" t="s">
        <v>698</v>
      </c>
      <c r="D795" s="4" t="s">
        <v>1703</v>
      </c>
      <c r="E795" s="4" t="s">
        <v>1945</v>
      </c>
      <c r="F795" s="4">
        <v>2.0</v>
      </c>
      <c r="G795" s="4">
        <v>602.55</v>
      </c>
      <c r="H795" s="4">
        <v>0.23</v>
      </c>
      <c r="I795" s="4" t="s">
        <v>1964</v>
      </c>
      <c r="J795" s="4">
        <v>927.9269999999999</v>
      </c>
    </row>
    <row r="796" ht="14.25" customHeight="1">
      <c r="A796" s="4" t="s">
        <v>2755</v>
      </c>
      <c r="B796" s="5">
        <v>45745.0</v>
      </c>
      <c r="C796" s="4" t="s">
        <v>566</v>
      </c>
      <c r="D796" s="4" t="s">
        <v>1706</v>
      </c>
      <c r="E796" s="4" t="s">
        <v>1887</v>
      </c>
      <c r="F796" s="4">
        <v>3.0</v>
      </c>
      <c r="G796" s="4">
        <v>846.19</v>
      </c>
      <c r="H796" s="4">
        <v>0.09</v>
      </c>
      <c r="I796" s="4" t="s">
        <v>1964</v>
      </c>
      <c r="J796" s="4">
        <v>2310.0987</v>
      </c>
    </row>
    <row r="797" ht="14.25" customHeight="1">
      <c r="A797" s="4" t="s">
        <v>2756</v>
      </c>
      <c r="B797" s="5">
        <v>45772.0</v>
      </c>
      <c r="C797" s="4" t="s">
        <v>1049</v>
      </c>
      <c r="D797" s="4" t="s">
        <v>1790</v>
      </c>
      <c r="E797" s="4" t="s">
        <v>1917</v>
      </c>
      <c r="F797" s="4">
        <v>1.0</v>
      </c>
      <c r="G797" s="4">
        <v>506.73</v>
      </c>
      <c r="H797" s="4">
        <v>0.29</v>
      </c>
      <c r="I797" s="4" t="s">
        <v>1959</v>
      </c>
      <c r="J797" s="4">
        <v>359.7783</v>
      </c>
    </row>
    <row r="798" ht="14.25" customHeight="1">
      <c r="A798" s="4" t="s">
        <v>2757</v>
      </c>
      <c r="B798" s="5">
        <v>45299.0</v>
      </c>
      <c r="C798" s="4" t="s">
        <v>214</v>
      </c>
      <c r="D798" s="4" t="s">
        <v>1735</v>
      </c>
      <c r="E798" s="4" t="s">
        <v>1939</v>
      </c>
      <c r="F798" s="4">
        <v>1.0</v>
      </c>
      <c r="G798" s="4">
        <v>408.66</v>
      </c>
      <c r="H798" s="4">
        <v>0.13</v>
      </c>
      <c r="I798" s="4" t="s">
        <v>1964</v>
      </c>
      <c r="J798" s="4">
        <v>355.5342</v>
      </c>
    </row>
    <row r="799" ht="14.25" customHeight="1">
      <c r="A799" s="4" t="s">
        <v>2758</v>
      </c>
      <c r="B799" s="5">
        <v>45447.0</v>
      </c>
      <c r="C799" s="4" t="s">
        <v>403</v>
      </c>
      <c r="D799" s="4" t="s">
        <v>1590</v>
      </c>
      <c r="E799" s="4" t="s">
        <v>1942</v>
      </c>
      <c r="F799" s="4">
        <v>3.0</v>
      </c>
      <c r="G799" s="4">
        <v>170.48</v>
      </c>
      <c r="H799" s="4">
        <v>0.06</v>
      </c>
      <c r="I799" s="4" t="s">
        <v>1964</v>
      </c>
      <c r="J799" s="4">
        <v>480.7535999999999</v>
      </c>
    </row>
    <row r="800" ht="14.25" customHeight="1">
      <c r="A800" s="4" t="s">
        <v>2759</v>
      </c>
      <c r="B800" s="5">
        <v>45717.0</v>
      </c>
      <c r="C800" s="4" t="s">
        <v>363</v>
      </c>
      <c r="D800" s="4" t="s">
        <v>1628</v>
      </c>
      <c r="E800" s="4" t="s">
        <v>1921</v>
      </c>
      <c r="F800" s="4">
        <v>1.0</v>
      </c>
      <c r="G800" s="4">
        <v>423.48</v>
      </c>
      <c r="H800" s="4">
        <v>0.18</v>
      </c>
      <c r="I800" s="4" t="s">
        <v>1961</v>
      </c>
      <c r="J800" s="4">
        <v>347.2536000000001</v>
      </c>
    </row>
    <row r="801" ht="14.25" customHeight="1">
      <c r="A801" s="4" t="s">
        <v>2760</v>
      </c>
      <c r="B801" s="5">
        <v>45213.0</v>
      </c>
      <c r="C801" s="4" t="s">
        <v>778</v>
      </c>
      <c r="D801" s="4" t="s">
        <v>1859</v>
      </c>
      <c r="E801" s="4" t="s">
        <v>1927</v>
      </c>
      <c r="F801" s="4">
        <v>4.0</v>
      </c>
      <c r="G801" s="4">
        <v>23.57</v>
      </c>
      <c r="H801" s="4">
        <v>0.1</v>
      </c>
      <c r="I801" s="4" t="s">
        <v>1959</v>
      </c>
      <c r="J801" s="4">
        <v>84.852</v>
      </c>
    </row>
    <row r="802" ht="14.25" customHeight="1">
      <c r="A802" s="4" t="s">
        <v>2761</v>
      </c>
      <c r="B802" s="5">
        <v>45837.0</v>
      </c>
      <c r="C802" s="4" t="s">
        <v>1214</v>
      </c>
      <c r="D802" s="4" t="s">
        <v>1706</v>
      </c>
      <c r="E802" s="4" t="s">
        <v>1945</v>
      </c>
      <c r="F802" s="4">
        <v>2.0</v>
      </c>
      <c r="G802" s="4">
        <v>953.26</v>
      </c>
      <c r="H802" s="4">
        <v>0.1</v>
      </c>
      <c r="I802" s="4" t="s">
        <v>1964</v>
      </c>
      <c r="J802" s="4">
        <v>1715.868</v>
      </c>
    </row>
    <row r="803" ht="14.25" customHeight="1">
      <c r="A803" s="4" t="s">
        <v>2762</v>
      </c>
      <c r="B803" s="5">
        <v>45277.0</v>
      </c>
      <c r="C803" s="4" t="s">
        <v>1112</v>
      </c>
      <c r="D803" s="4" t="s">
        <v>1802</v>
      </c>
      <c r="E803" s="4" t="s">
        <v>1914</v>
      </c>
      <c r="F803" s="4">
        <v>3.0</v>
      </c>
      <c r="G803" s="4">
        <v>405.13</v>
      </c>
      <c r="H803" s="4">
        <v>0.14</v>
      </c>
      <c r="I803" s="4" t="s">
        <v>1964</v>
      </c>
      <c r="J803" s="4">
        <v>1045.2354</v>
      </c>
    </row>
    <row r="804" ht="14.25" customHeight="1">
      <c r="A804" s="4" t="s">
        <v>2763</v>
      </c>
      <c r="B804" s="5">
        <v>45248.0</v>
      </c>
      <c r="C804" s="4" t="s">
        <v>1088</v>
      </c>
      <c r="D804" s="4" t="s">
        <v>1565</v>
      </c>
      <c r="E804" s="4" t="s">
        <v>1904</v>
      </c>
      <c r="F804" s="4">
        <v>2.0</v>
      </c>
      <c r="G804" s="4">
        <v>333.83</v>
      </c>
      <c r="H804" s="4">
        <v>0.26</v>
      </c>
      <c r="I804" s="4" t="s">
        <v>1961</v>
      </c>
      <c r="J804" s="4">
        <v>494.0684</v>
      </c>
    </row>
    <row r="805" ht="14.25" customHeight="1">
      <c r="A805" s="4" t="s">
        <v>2764</v>
      </c>
      <c r="B805" s="5">
        <v>45741.0</v>
      </c>
      <c r="C805" s="4" t="s">
        <v>1070</v>
      </c>
      <c r="D805" s="4" t="s">
        <v>1856</v>
      </c>
      <c r="E805" s="4" t="s">
        <v>1901</v>
      </c>
      <c r="F805" s="4">
        <v>2.0</v>
      </c>
      <c r="G805" s="4">
        <v>727.18</v>
      </c>
      <c r="H805" s="4">
        <v>0.22</v>
      </c>
      <c r="I805" s="4" t="s">
        <v>1961</v>
      </c>
      <c r="J805" s="4">
        <v>1134.4008</v>
      </c>
    </row>
    <row r="806" ht="14.25" customHeight="1">
      <c r="A806" s="4" t="s">
        <v>2765</v>
      </c>
      <c r="B806" s="5">
        <v>45778.0</v>
      </c>
      <c r="C806" s="4" t="s">
        <v>989</v>
      </c>
      <c r="D806" s="4" t="s">
        <v>1576</v>
      </c>
      <c r="E806" s="4" t="s">
        <v>1924</v>
      </c>
      <c r="F806" s="4">
        <v>2.0</v>
      </c>
      <c r="G806" s="4">
        <v>516.02</v>
      </c>
      <c r="H806" s="4">
        <v>0.19</v>
      </c>
      <c r="I806" s="4" t="s">
        <v>1964</v>
      </c>
      <c r="J806" s="4">
        <v>835.9524</v>
      </c>
    </row>
    <row r="807" ht="14.25" customHeight="1">
      <c r="A807" s="4" t="s">
        <v>2766</v>
      </c>
      <c r="B807" s="5">
        <v>45361.0</v>
      </c>
      <c r="C807" s="4" t="s">
        <v>955</v>
      </c>
      <c r="D807" s="4" t="s">
        <v>1706</v>
      </c>
      <c r="E807" s="4" t="s">
        <v>1927</v>
      </c>
      <c r="F807" s="4">
        <v>2.0</v>
      </c>
      <c r="G807" s="4">
        <v>705.61</v>
      </c>
      <c r="H807" s="4">
        <v>0.28</v>
      </c>
      <c r="I807" s="4" t="s">
        <v>1959</v>
      </c>
      <c r="J807" s="4">
        <v>1016.0784</v>
      </c>
    </row>
    <row r="808" ht="14.25" customHeight="1">
      <c r="A808" s="4" t="s">
        <v>2767</v>
      </c>
      <c r="B808" s="5">
        <v>45414.0</v>
      </c>
      <c r="C808" s="4" t="s">
        <v>898</v>
      </c>
      <c r="D808" s="4" t="s">
        <v>1835</v>
      </c>
      <c r="E808" s="4" t="s">
        <v>1917</v>
      </c>
      <c r="F808" s="4">
        <v>3.0</v>
      </c>
      <c r="G808" s="4">
        <v>654.47</v>
      </c>
      <c r="H808" s="4">
        <v>0.18</v>
      </c>
      <c r="I808" s="4" t="s">
        <v>1964</v>
      </c>
      <c r="J808" s="4">
        <v>1609.9962</v>
      </c>
    </row>
    <row r="809" ht="14.25" customHeight="1">
      <c r="A809" s="4" t="s">
        <v>2768</v>
      </c>
      <c r="B809" s="5">
        <v>45734.0</v>
      </c>
      <c r="C809" s="4" t="s">
        <v>587</v>
      </c>
      <c r="D809" s="4" t="s">
        <v>1847</v>
      </c>
      <c r="E809" s="4" t="s">
        <v>1936</v>
      </c>
      <c r="F809" s="4">
        <v>2.0</v>
      </c>
      <c r="G809" s="4">
        <v>315.27</v>
      </c>
      <c r="H809" s="4">
        <v>0.23</v>
      </c>
      <c r="I809" s="4" t="s">
        <v>1959</v>
      </c>
      <c r="J809" s="4">
        <v>485.5158</v>
      </c>
    </row>
    <row r="810" ht="14.25" customHeight="1">
      <c r="A810" s="4" t="s">
        <v>2769</v>
      </c>
      <c r="B810" s="5">
        <v>45623.0</v>
      </c>
      <c r="C810" s="4" t="s">
        <v>741</v>
      </c>
      <c r="D810" s="4" t="s">
        <v>1661</v>
      </c>
      <c r="E810" s="4" t="s">
        <v>1896</v>
      </c>
      <c r="F810" s="4">
        <v>1.0</v>
      </c>
      <c r="G810" s="4">
        <v>974.47</v>
      </c>
      <c r="H810" s="4">
        <v>0.05</v>
      </c>
      <c r="I810" s="4" t="s">
        <v>1959</v>
      </c>
      <c r="J810" s="4">
        <v>925.7465</v>
      </c>
    </row>
    <row r="811" ht="14.25" customHeight="1">
      <c r="A811" s="4" t="s">
        <v>2770</v>
      </c>
      <c r="B811" s="5">
        <v>45340.0</v>
      </c>
      <c r="C811" s="4" t="s">
        <v>263</v>
      </c>
      <c r="D811" s="4" t="s">
        <v>1565</v>
      </c>
      <c r="E811" s="4" t="s">
        <v>1904</v>
      </c>
      <c r="F811" s="4">
        <v>2.0</v>
      </c>
      <c r="G811" s="4">
        <v>803.3</v>
      </c>
      <c r="H811" s="4">
        <v>0.17</v>
      </c>
      <c r="I811" s="4" t="s">
        <v>1959</v>
      </c>
      <c r="J811" s="4">
        <v>1333.478</v>
      </c>
    </row>
    <row r="812" ht="14.25" customHeight="1">
      <c r="A812" s="4" t="s">
        <v>2771</v>
      </c>
      <c r="B812" s="5">
        <v>45447.0</v>
      </c>
      <c r="C812" s="4" t="s">
        <v>80</v>
      </c>
      <c r="D812" s="4" t="s">
        <v>1565</v>
      </c>
      <c r="E812" s="4" t="s">
        <v>1924</v>
      </c>
      <c r="F812" s="4">
        <v>4.0</v>
      </c>
      <c r="G812" s="4">
        <v>863.87</v>
      </c>
      <c r="H812" s="4">
        <v>0.21</v>
      </c>
      <c r="I812" s="4" t="s">
        <v>1964</v>
      </c>
      <c r="J812" s="4">
        <v>2729.8292</v>
      </c>
    </row>
    <row r="813" ht="14.25" customHeight="1">
      <c r="A813" s="4" t="s">
        <v>2772</v>
      </c>
      <c r="B813" s="5">
        <v>45513.0</v>
      </c>
      <c r="C813" s="4" t="s">
        <v>1467</v>
      </c>
      <c r="D813" s="4" t="s">
        <v>1823</v>
      </c>
      <c r="E813" s="4" t="s">
        <v>1945</v>
      </c>
      <c r="F813" s="4">
        <v>1.0</v>
      </c>
      <c r="G813" s="4">
        <v>450.11</v>
      </c>
      <c r="H813" s="4">
        <v>0.17</v>
      </c>
      <c r="I813" s="4" t="s">
        <v>1959</v>
      </c>
      <c r="J813" s="4">
        <v>373.5913</v>
      </c>
    </row>
    <row r="814" ht="14.25" customHeight="1">
      <c r="A814" s="4" t="s">
        <v>2773</v>
      </c>
      <c r="B814" s="5">
        <v>45486.0</v>
      </c>
      <c r="C814" s="4" t="s">
        <v>763</v>
      </c>
      <c r="D814" s="4" t="s">
        <v>1786</v>
      </c>
      <c r="E814" s="4" t="s">
        <v>1932</v>
      </c>
      <c r="F814" s="4">
        <v>1.0</v>
      </c>
      <c r="G814" s="4">
        <v>289.82</v>
      </c>
      <c r="H814" s="4">
        <v>0.18</v>
      </c>
      <c r="I814" s="4" t="s">
        <v>1964</v>
      </c>
      <c r="J814" s="4">
        <v>237.6524</v>
      </c>
    </row>
    <row r="815" ht="14.25" customHeight="1">
      <c r="A815" s="4" t="s">
        <v>2774</v>
      </c>
      <c r="B815" s="5">
        <v>45890.0</v>
      </c>
      <c r="C815" s="4" t="s">
        <v>1073</v>
      </c>
      <c r="D815" s="4" t="s">
        <v>1744</v>
      </c>
      <c r="E815" s="4" t="s">
        <v>1924</v>
      </c>
      <c r="F815" s="4">
        <v>4.0</v>
      </c>
      <c r="G815" s="4">
        <v>250.64</v>
      </c>
      <c r="H815" s="4">
        <v>0.1</v>
      </c>
      <c r="I815" s="4" t="s">
        <v>1961</v>
      </c>
      <c r="J815" s="4">
        <v>902.304</v>
      </c>
    </row>
    <row r="816" ht="14.25" customHeight="1">
      <c r="A816" s="4" t="s">
        <v>2775</v>
      </c>
      <c r="B816" s="5">
        <v>45876.0</v>
      </c>
      <c r="C816" s="4" t="s">
        <v>934</v>
      </c>
      <c r="D816" s="4" t="s">
        <v>1790</v>
      </c>
      <c r="E816" s="4" t="s">
        <v>1948</v>
      </c>
      <c r="F816" s="4">
        <v>4.0</v>
      </c>
      <c r="G816" s="4">
        <v>373.49</v>
      </c>
      <c r="H816" s="4">
        <v>0.16</v>
      </c>
      <c r="I816" s="4" t="s">
        <v>1964</v>
      </c>
      <c r="J816" s="4">
        <v>1254.9264</v>
      </c>
    </row>
    <row r="817" ht="14.25" customHeight="1">
      <c r="A817" s="4" t="s">
        <v>2776</v>
      </c>
      <c r="B817" s="5">
        <v>45398.0</v>
      </c>
      <c r="C817" s="4" t="s">
        <v>260</v>
      </c>
      <c r="D817" s="4" t="s">
        <v>1569</v>
      </c>
      <c r="E817" s="4" t="s">
        <v>1921</v>
      </c>
      <c r="F817" s="4">
        <v>4.0</v>
      </c>
      <c r="G817" s="4">
        <v>348.91</v>
      </c>
      <c r="H817" s="4">
        <v>0.18</v>
      </c>
      <c r="I817" s="4" t="s">
        <v>1961</v>
      </c>
      <c r="J817" s="4">
        <v>1144.4248</v>
      </c>
    </row>
    <row r="818" ht="14.25" customHeight="1">
      <c r="A818" s="4" t="s">
        <v>2777</v>
      </c>
      <c r="B818" s="5">
        <v>45390.0</v>
      </c>
      <c r="C818" s="4" t="s">
        <v>403</v>
      </c>
      <c r="D818" s="4" t="s">
        <v>1865</v>
      </c>
      <c r="E818" s="4" t="s">
        <v>1942</v>
      </c>
      <c r="F818" s="4">
        <v>4.0</v>
      </c>
      <c r="G818" s="4">
        <v>212.96</v>
      </c>
      <c r="H818" s="4">
        <v>0.17</v>
      </c>
      <c r="I818" s="4" t="s">
        <v>1959</v>
      </c>
      <c r="J818" s="4">
        <v>707.0272</v>
      </c>
    </row>
    <row r="819" ht="14.25" customHeight="1">
      <c r="A819" s="4" t="s">
        <v>2778</v>
      </c>
      <c r="B819" s="5">
        <v>45406.0</v>
      </c>
      <c r="C819" s="4" t="s">
        <v>645</v>
      </c>
      <c r="D819" s="4" t="s">
        <v>1658</v>
      </c>
      <c r="E819" s="4" t="s">
        <v>1948</v>
      </c>
      <c r="F819" s="4">
        <v>3.0</v>
      </c>
      <c r="G819" s="4">
        <v>871.34</v>
      </c>
      <c r="H819" s="4">
        <v>0.11</v>
      </c>
      <c r="I819" s="4" t="s">
        <v>1964</v>
      </c>
      <c r="J819" s="4">
        <v>2326.4778</v>
      </c>
    </row>
    <row r="820" ht="14.25" customHeight="1">
      <c r="A820" s="4" t="s">
        <v>2779</v>
      </c>
      <c r="B820" s="5">
        <v>45844.0</v>
      </c>
      <c r="C820" s="4" t="s">
        <v>372</v>
      </c>
      <c r="D820" s="4" t="s">
        <v>1865</v>
      </c>
      <c r="E820" s="4" t="s">
        <v>1887</v>
      </c>
      <c r="F820" s="4">
        <v>2.0</v>
      </c>
      <c r="G820" s="4">
        <v>698.94</v>
      </c>
      <c r="H820" s="4">
        <v>0.06</v>
      </c>
      <c r="I820" s="4" t="s">
        <v>1959</v>
      </c>
      <c r="J820" s="4">
        <v>1314.0072</v>
      </c>
    </row>
    <row r="821" ht="14.25" customHeight="1">
      <c r="A821" s="4" t="s">
        <v>2780</v>
      </c>
      <c r="B821" s="5">
        <v>45697.0</v>
      </c>
      <c r="C821" s="4" t="s">
        <v>1019</v>
      </c>
      <c r="D821" s="4" t="s">
        <v>1805</v>
      </c>
      <c r="E821" s="4" t="s">
        <v>1887</v>
      </c>
      <c r="F821" s="4">
        <v>1.0</v>
      </c>
      <c r="G821" s="4">
        <v>719.94</v>
      </c>
      <c r="H821" s="4">
        <v>0.23</v>
      </c>
      <c r="I821" s="4" t="s">
        <v>1964</v>
      </c>
      <c r="J821" s="4">
        <v>554.3538000000001</v>
      </c>
    </row>
    <row r="822" ht="14.25" customHeight="1">
      <c r="A822" s="4" t="s">
        <v>2781</v>
      </c>
      <c r="B822" s="5">
        <v>45607.0</v>
      </c>
      <c r="C822" s="4" t="s">
        <v>54</v>
      </c>
      <c r="D822" s="4" t="s">
        <v>1661</v>
      </c>
      <c r="E822" s="4" t="s">
        <v>1904</v>
      </c>
      <c r="F822" s="4">
        <v>2.0</v>
      </c>
      <c r="G822" s="4">
        <v>278.16</v>
      </c>
      <c r="H822" s="4">
        <v>0.22</v>
      </c>
      <c r="I822" s="4" t="s">
        <v>1961</v>
      </c>
      <c r="J822" s="4">
        <v>433.9296000000001</v>
      </c>
    </row>
    <row r="823" ht="14.25" customHeight="1">
      <c r="A823" s="4" t="s">
        <v>2782</v>
      </c>
      <c r="B823" s="5">
        <v>45307.0</v>
      </c>
      <c r="C823" s="4" t="s">
        <v>218</v>
      </c>
      <c r="D823" s="4" t="s">
        <v>1728</v>
      </c>
      <c r="E823" s="4" t="s">
        <v>1908</v>
      </c>
      <c r="F823" s="4">
        <v>1.0</v>
      </c>
      <c r="G823" s="4">
        <v>678.9</v>
      </c>
      <c r="H823" s="4">
        <v>0.17</v>
      </c>
      <c r="I823" s="4" t="s">
        <v>1959</v>
      </c>
      <c r="J823" s="4">
        <v>563.487</v>
      </c>
    </row>
    <row r="824" ht="14.25" customHeight="1">
      <c r="A824" s="4" t="s">
        <v>2783</v>
      </c>
      <c r="B824" s="5">
        <v>45520.0</v>
      </c>
      <c r="C824" s="4" t="s">
        <v>88</v>
      </c>
      <c r="D824" s="4" t="s">
        <v>1652</v>
      </c>
      <c r="E824" s="4" t="s">
        <v>1936</v>
      </c>
      <c r="F824" s="4">
        <v>4.0</v>
      </c>
      <c r="G824" s="4">
        <v>94.13</v>
      </c>
      <c r="H824" s="4">
        <v>0.15</v>
      </c>
      <c r="I824" s="4" t="s">
        <v>1959</v>
      </c>
      <c r="J824" s="4">
        <v>320.042</v>
      </c>
    </row>
    <row r="825" ht="14.25" customHeight="1">
      <c r="A825" s="4" t="s">
        <v>2784</v>
      </c>
      <c r="B825" s="5">
        <v>45933.0</v>
      </c>
      <c r="C825" s="4" t="s">
        <v>1389</v>
      </c>
      <c r="D825" s="4" t="s">
        <v>1712</v>
      </c>
      <c r="E825" s="4" t="s">
        <v>1892</v>
      </c>
      <c r="F825" s="4">
        <v>4.0</v>
      </c>
      <c r="G825" s="4">
        <v>415.02</v>
      </c>
      <c r="H825" s="4">
        <v>0.01</v>
      </c>
      <c r="I825" s="4" t="s">
        <v>1961</v>
      </c>
      <c r="J825" s="4">
        <v>1643.4792</v>
      </c>
    </row>
    <row r="826" ht="14.25" customHeight="1">
      <c r="A826" s="4" t="s">
        <v>2785</v>
      </c>
      <c r="B826" s="5">
        <v>45841.0</v>
      </c>
      <c r="C826" s="4" t="s">
        <v>211</v>
      </c>
      <c r="D826" s="4" t="s">
        <v>1603</v>
      </c>
      <c r="E826" s="4" t="s">
        <v>1904</v>
      </c>
      <c r="F826" s="4">
        <v>4.0</v>
      </c>
      <c r="G826" s="4">
        <v>780.07</v>
      </c>
      <c r="H826" s="4">
        <v>0.03</v>
      </c>
      <c r="I826" s="4" t="s">
        <v>1959</v>
      </c>
      <c r="J826" s="4">
        <v>3026.6716</v>
      </c>
    </row>
    <row r="827" ht="14.25" customHeight="1">
      <c r="A827" s="4" t="s">
        <v>2786</v>
      </c>
      <c r="B827" s="5">
        <v>45877.0</v>
      </c>
      <c r="C827" s="4" t="s">
        <v>1352</v>
      </c>
      <c r="D827" s="4" t="s">
        <v>1689</v>
      </c>
      <c r="E827" s="4" t="s">
        <v>1936</v>
      </c>
      <c r="F827" s="4">
        <v>4.0</v>
      </c>
      <c r="G827" s="4">
        <v>184.57</v>
      </c>
      <c r="H827" s="4">
        <v>0.28</v>
      </c>
      <c r="I827" s="4" t="s">
        <v>1959</v>
      </c>
      <c r="J827" s="4">
        <v>531.5616</v>
      </c>
    </row>
    <row r="828" ht="14.25" customHeight="1">
      <c r="A828" s="4" t="s">
        <v>2787</v>
      </c>
      <c r="B828" s="5">
        <v>45532.0</v>
      </c>
      <c r="C828" s="4" t="s">
        <v>934</v>
      </c>
      <c r="D828" s="4" t="s">
        <v>1777</v>
      </c>
      <c r="E828" s="4" t="s">
        <v>1904</v>
      </c>
      <c r="F828" s="4">
        <v>4.0</v>
      </c>
      <c r="G828" s="4">
        <v>277.58</v>
      </c>
      <c r="H828" s="4">
        <v>0.22</v>
      </c>
      <c r="I828" s="4" t="s">
        <v>1961</v>
      </c>
      <c r="J828" s="4">
        <v>866.0495999999999</v>
      </c>
    </row>
    <row r="829" ht="14.25" customHeight="1">
      <c r="A829" s="4" t="s">
        <v>2788</v>
      </c>
      <c r="B829" s="5">
        <v>45734.0</v>
      </c>
      <c r="C829" s="4" t="s">
        <v>385</v>
      </c>
      <c r="D829" s="4" t="s">
        <v>1670</v>
      </c>
      <c r="E829" s="4" t="s">
        <v>1901</v>
      </c>
      <c r="F829" s="4">
        <v>1.0</v>
      </c>
      <c r="G829" s="4">
        <v>36.8</v>
      </c>
      <c r="H829" s="4">
        <v>0.18</v>
      </c>
      <c r="I829" s="4" t="s">
        <v>1959</v>
      </c>
      <c r="J829" s="4">
        <v>30.176</v>
      </c>
    </row>
    <row r="830" ht="14.25" customHeight="1">
      <c r="A830" s="4" t="s">
        <v>2789</v>
      </c>
      <c r="B830" s="5">
        <v>45809.0</v>
      </c>
      <c r="C830" s="4" t="s">
        <v>1139</v>
      </c>
      <c r="D830" s="4" t="s">
        <v>1847</v>
      </c>
      <c r="E830" s="4" t="s">
        <v>1911</v>
      </c>
      <c r="F830" s="4">
        <v>1.0</v>
      </c>
      <c r="G830" s="4">
        <v>539.37</v>
      </c>
      <c r="H830" s="4">
        <v>0.14</v>
      </c>
      <c r="I830" s="4" t="s">
        <v>1959</v>
      </c>
      <c r="J830" s="4">
        <v>463.8582</v>
      </c>
    </row>
    <row r="831" ht="14.25" customHeight="1">
      <c r="A831" s="4" t="s">
        <v>2790</v>
      </c>
      <c r="B831" s="5">
        <v>45760.0</v>
      </c>
      <c r="C831" s="4" t="s">
        <v>337</v>
      </c>
      <c r="D831" s="4" t="s">
        <v>1635</v>
      </c>
      <c r="E831" s="4" t="s">
        <v>1945</v>
      </c>
      <c r="F831" s="4">
        <v>1.0</v>
      </c>
      <c r="G831" s="4">
        <v>27.83</v>
      </c>
      <c r="H831" s="4">
        <v>0.3</v>
      </c>
      <c r="I831" s="4" t="s">
        <v>1961</v>
      </c>
      <c r="J831" s="4">
        <v>19.481</v>
      </c>
    </row>
    <row r="832" ht="14.25" customHeight="1">
      <c r="A832" s="4" t="s">
        <v>2791</v>
      </c>
      <c r="B832" s="5">
        <v>45456.0</v>
      </c>
      <c r="C832" s="4" t="s">
        <v>922</v>
      </c>
      <c r="D832" s="4" t="s">
        <v>1793</v>
      </c>
      <c r="E832" s="4" t="s">
        <v>1904</v>
      </c>
      <c r="F832" s="4">
        <v>3.0</v>
      </c>
      <c r="G832" s="4">
        <v>698.72</v>
      </c>
      <c r="H832" s="4">
        <v>0.28</v>
      </c>
      <c r="I832" s="4" t="s">
        <v>1964</v>
      </c>
      <c r="J832" s="4">
        <v>1509.2352</v>
      </c>
    </row>
    <row r="833" ht="14.25" customHeight="1">
      <c r="A833" s="4" t="s">
        <v>2792</v>
      </c>
      <c r="B833" s="5">
        <v>45698.0</v>
      </c>
      <c r="C833" s="4" t="s">
        <v>76</v>
      </c>
      <c r="D833" s="4" t="s">
        <v>1811</v>
      </c>
      <c r="E833" s="4" t="s">
        <v>1932</v>
      </c>
      <c r="F833" s="4">
        <v>4.0</v>
      </c>
      <c r="G833" s="4">
        <v>528.23</v>
      </c>
      <c r="H833" s="4">
        <v>0.15</v>
      </c>
      <c r="I833" s="4" t="s">
        <v>1964</v>
      </c>
      <c r="J833" s="4">
        <v>1795.982</v>
      </c>
    </row>
    <row r="834" ht="14.25" customHeight="1">
      <c r="A834" s="4" t="s">
        <v>2793</v>
      </c>
      <c r="B834" s="5">
        <v>45548.0</v>
      </c>
      <c r="C834" s="4" t="s">
        <v>1528</v>
      </c>
      <c r="D834" s="4" t="s">
        <v>1718</v>
      </c>
      <c r="E834" s="4" t="s">
        <v>1939</v>
      </c>
      <c r="F834" s="4">
        <v>2.0</v>
      </c>
      <c r="G834" s="4">
        <v>780.9</v>
      </c>
      <c r="H834" s="4">
        <v>0.24</v>
      </c>
      <c r="I834" s="4" t="s">
        <v>1961</v>
      </c>
      <c r="J834" s="4">
        <v>1186.968</v>
      </c>
    </row>
    <row r="835" ht="14.25" customHeight="1">
      <c r="A835" s="4" t="s">
        <v>2794</v>
      </c>
      <c r="B835" s="5">
        <v>45236.0</v>
      </c>
      <c r="C835" s="4" t="s">
        <v>615</v>
      </c>
      <c r="D835" s="4" t="s">
        <v>1638</v>
      </c>
      <c r="E835" s="4" t="s">
        <v>1934</v>
      </c>
      <c r="F835" s="4">
        <v>1.0</v>
      </c>
      <c r="G835" s="4">
        <v>977.97</v>
      </c>
      <c r="H835" s="4">
        <v>0.06</v>
      </c>
      <c r="I835" s="4" t="s">
        <v>1964</v>
      </c>
      <c r="J835" s="4">
        <v>919.2918</v>
      </c>
    </row>
    <row r="836" ht="14.25" customHeight="1">
      <c r="A836" s="4" t="s">
        <v>2795</v>
      </c>
      <c r="B836" s="5">
        <v>45310.0</v>
      </c>
      <c r="C836" s="4" t="s">
        <v>1178</v>
      </c>
      <c r="D836" s="4" t="s">
        <v>1832</v>
      </c>
      <c r="E836" s="4" t="s">
        <v>1929</v>
      </c>
      <c r="F836" s="4">
        <v>4.0</v>
      </c>
      <c r="G836" s="4">
        <v>354.65</v>
      </c>
      <c r="H836" s="4">
        <v>0.19</v>
      </c>
      <c r="I836" s="4" t="s">
        <v>1959</v>
      </c>
      <c r="J836" s="4">
        <v>1149.066</v>
      </c>
    </row>
    <row r="837" ht="14.25" customHeight="1">
      <c r="A837" s="4" t="s">
        <v>2796</v>
      </c>
      <c r="B837" s="5">
        <v>45376.0</v>
      </c>
      <c r="C837" s="4" t="s">
        <v>922</v>
      </c>
      <c r="D837" s="4" t="s">
        <v>1786</v>
      </c>
      <c r="E837" s="4" t="s">
        <v>1948</v>
      </c>
      <c r="F837" s="4">
        <v>1.0</v>
      </c>
      <c r="G837" s="4">
        <v>671.62</v>
      </c>
      <c r="H837" s="4">
        <v>0.09</v>
      </c>
      <c r="I837" s="4" t="s">
        <v>1964</v>
      </c>
      <c r="J837" s="4">
        <v>611.1742</v>
      </c>
    </row>
    <row r="838" ht="14.25" customHeight="1">
      <c r="A838" s="4" t="s">
        <v>2797</v>
      </c>
      <c r="B838" s="5">
        <v>45914.0</v>
      </c>
      <c r="C838" s="4" t="s">
        <v>1022</v>
      </c>
      <c r="D838" s="4" t="s">
        <v>1829</v>
      </c>
      <c r="E838" s="4" t="s">
        <v>1901</v>
      </c>
      <c r="F838" s="4">
        <v>1.0</v>
      </c>
      <c r="G838" s="4">
        <v>867.32</v>
      </c>
      <c r="H838" s="4">
        <v>0.29</v>
      </c>
      <c r="I838" s="4" t="s">
        <v>1961</v>
      </c>
      <c r="J838" s="4">
        <v>615.7972</v>
      </c>
    </row>
    <row r="839" ht="14.25" customHeight="1">
      <c r="A839" s="4" t="s">
        <v>2798</v>
      </c>
      <c r="B839" s="5">
        <v>45336.0</v>
      </c>
      <c r="C839" s="4" t="s">
        <v>311</v>
      </c>
      <c r="D839" s="4" t="s">
        <v>1599</v>
      </c>
      <c r="E839" s="4" t="s">
        <v>1929</v>
      </c>
      <c r="F839" s="4">
        <v>3.0</v>
      </c>
      <c r="G839" s="4">
        <v>240.27</v>
      </c>
      <c r="H839" s="4">
        <v>0.15</v>
      </c>
      <c r="I839" s="4" t="s">
        <v>1961</v>
      </c>
      <c r="J839" s="4">
        <v>612.6885000000001</v>
      </c>
    </row>
    <row r="840" ht="14.25" customHeight="1">
      <c r="A840" s="4" t="s">
        <v>2799</v>
      </c>
      <c r="B840" s="5">
        <v>45728.0</v>
      </c>
      <c r="C840" s="4" t="s">
        <v>291</v>
      </c>
      <c r="D840" s="4" t="s">
        <v>1661</v>
      </c>
      <c r="E840" s="4" t="s">
        <v>1939</v>
      </c>
      <c r="F840" s="4">
        <v>2.0</v>
      </c>
      <c r="G840" s="4">
        <v>619.12</v>
      </c>
      <c r="H840" s="4">
        <v>0.28</v>
      </c>
      <c r="I840" s="4" t="s">
        <v>1964</v>
      </c>
      <c r="J840" s="4">
        <v>891.5328</v>
      </c>
    </row>
    <row r="841" ht="14.25" customHeight="1">
      <c r="A841" s="4" t="s">
        <v>2800</v>
      </c>
      <c r="B841" s="5">
        <v>45755.0</v>
      </c>
      <c r="C841" s="4" t="s">
        <v>713</v>
      </c>
      <c r="D841" s="4" t="s">
        <v>1844</v>
      </c>
      <c r="E841" s="4" t="s">
        <v>1887</v>
      </c>
      <c r="F841" s="4">
        <v>3.0</v>
      </c>
      <c r="G841" s="4">
        <v>693.42</v>
      </c>
      <c r="H841" s="4">
        <v>0.08</v>
      </c>
      <c r="I841" s="4" t="s">
        <v>1961</v>
      </c>
      <c r="J841" s="4">
        <v>1913.8392</v>
      </c>
    </row>
    <row r="842" ht="14.25" customHeight="1">
      <c r="A842" s="4" t="s">
        <v>2801</v>
      </c>
      <c r="B842" s="5">
        <v>45695.0</v>
      </c>
      <c r="C842" s="4" t="s">
        <v>397</v>
      </c>
      <c r="D842" s="4" t="s">
        <v>1725</v>
      </c>
      <c r="E842" s="4" t="s">
        <v>1924</v>
      </c>
      <c r="F842" s="4">
        <v>4.0</v>
      </c>
      <c r="G842" s="4">
        <v>751.63</v>
      </c>
      <c r="H842" s="4">
        <v>0.28</v>
      </c>
      <c r="I842" s="4" t="s">
        <v>1964</v>
      </c>
      <c r="J842" s="4">
        <v>2164.6944</v>
      </c>
    </row>
    <row r="843" ht="14.25" customHeight="1">
      <c r="A843" s="4" t="s">
        <v>2802</v>
      </c>
      <c r="B843" s="5">
        <v>45380.0</v>
      </c>
      <c r="C843" s="4" t="s">
        <v>403</v>
      </c>
      <c r="D843" s="4" t="s">
        <v>1670</v>
      </c>
      <c r="E843" s="4" t="s">
        <v>1936</v>
      </c>
      <c r="F843" s="4">
        <v>3.0</v>
      </c>
      <c r="G843" s="4">
        <v>108.14</v>
      </c>
      <c r="H843" s="4">
        <v>0.19</v>
      </c>
      <c r="I843" s="4" t="s">
        <v>1964</v>
      </c>
      <c r="J843" s="4">
        <v>262.7802</v>
      </c>
    </row>
    <row r="844" ht="14.25" customHeight="1">
      <c r="A844" s="4" t="s">
        <v>2803</v>
      </c>
      <c r="B844" s="5">
        <v>45446.0</v>
      </c>
      <c r="C844" s="4" t="s">
        <v>841</v>
      </c>
      <c r="D844" s="4" t="s">
        <v>1658</v>
      </c>
      <c r="E844" s="4" t="s">
        <v>1904</v>
      </c>
      <c r="F844" s="4">
        <v>1.0</v>
      </c>
      <c r="G844" s="4">
        <v>964.11</v>
      </c>
      <c r="H844" s="4">
        <v>0.17</v>
      </c>
      <c r="I844" s="4" t="s">
        <v>1964</v>
      </c>
      <c r="J844" s="4">
        <v>800.2112999999999</v>
      </c>
    </row>
    <row r="845" ht="14.25" customHeight="1">
      <c r="A845" s="4" t="s">
        <v>2804</v>
      </c>
      <c r="B845" s="5">
        <v>45525.0</v>
      </c>
      <c r="C845" s="4" t="s">
        <v>468</v>
      </c>
      <c r="D845" s="4" t="s">
        <v>1631</v>
      </c>
      <c r="E845" s="4" t="s">
        <v>1887</v>
      </c>
      <c r="F845" s="4">
        <v>1.0</v>
      </c>
      <c r="G845" s="4">
        <v>346.2</v>
      </c>
      <c r="H845" s="4">
        <v>0.29</v>
      </c>
      <c r="I845" s="4" t="s">
        <v>1959</v>
      </c>
      <c r="J845" s="4">
        <v>245.802</v>
      </c>
    </row>
    <row r="846" ht="14.25" customHeight="1">
      <c r="A846" s="4" t="s">
        <v>2805</v>
      </c>
      <c r="B846" s="5">
        <v>45527.0</v>
      </c>
      <c r="C846" s="4" t="s">
        <v>1435</v>
      </c>
      <c r="D846" s="4" t="s">
        <v>1709</v>
      </c>
      <c r="E846" s="4" t="s">
        <v>1936</v>
      </c>
      <c r="F846" s="4">
        <v>3.0</v>
      </c>
      <c r="G846" s="4">
        <v>791.75</v>
      </c>
      <c r="H846" s="4">
        <v>0.29</v>
      </c>
      <c r="I846" s="4" t="s">
        <v>1959</v>
      </c>
      <c r="J846" s="4">
        <v>1686.4275</v>
      </c>
    </row>
    <row r="847" ht="14.25" customHeight="1">
      <c r="A847" s="4" t="s">
        <v>2806</v>
      </c>
      <c r="B847" s="5">
        <v>45265.0</v>
      </c>
      <c r="C847" s="4" t="s">
        <v>1028</v>
      </c>
      <c r="D847" s="4" t="s">
        <v>1696</v>
      </c>
      <c r="E847" s="4" t="s">
        <v>1932</v>
      </c>
      <c r="F847" s="4">
        <v>1.0</v>
      </c>
      <c r="G847" s="4">
        <v>529.84</v>
      </c>
      <c r="H847" s="4">
        <v>0.13</v>
      </c>
      <c r="I847" s="4" t="s">
        <v>1961</v>
      </c>
      <c r="J847" s="4">
        <v>460.9608</v>
      </c>
    </row>
    <row r="848" ht="14.25" customHeight="1">
      <c r="A848" s="4" t="s">
        <v>2807</v>
      </c>
      <c r="B848" s="5">
        <v>45936.0</v>
      </c>
      <c r="C848" s="4" t="s">
        <v>1473</v>
      </c>
      <c r="D848" s="4" t="s">
        <v>1744</v>
      </c>
      <c r="E848" s="4" t="s">
        <v>1901</v>
      </c>
      <c r="F848" s="4">
        <v>3.0</v>
      </c>
      <c r="G848" s="4">
        <v>582.57</v>
      </c>
      <c r="H848" s="4">
        <v>0.11</v>
      </c>
      <c r="I848" s="4" t="s">
        <v>1961</v>
      </c>
      <c r="J848" s="4">
        <v>1555.4619</v>
      </c>
    </row>
    <row r="849" ht="14.25" customHeight="1">
      <c r="A849" s="4" t="s">
        <v>2808</v>
      </c>
      <c r="B849" s="5">
        <v>45242.0</v>
      </c>
      <c r="C849" s="4" t="s">
        <v>707</v>
      </c>
      <c r="D849" s="4" t="s">
        <v>1868</v>
      </c>
      <c r="E849" s="4" t="s">
        <v>1942</v>
      </c>
      <c r="F849" s="4">
        <v>1.0</v>
      </c>
      <c r="G849" s="4">
        <v>219.81</v>
      </c>
      <c r="H849" s="4">
        <v>0.22</v>
      </c>
      <c r="I849" s="4" t="s">
        <v>1964</v>
      </c>
      <c r="J849" s="4">
        <v>171.4518</v>
      </c>
    </row>
    <row r="850" ht="14.25" customHeight="1">
      <c r="A850" s="4" t="s">
        <v>2809</v>
      </c>
      <c r="B850" s="5">
        <v>45437.0</v>
      </c>
      <c r="C850" s="4" t="s">
        <v>1542</v>
      </c>
      <c r="D850" s="4" t="s">
        <v>1793</v>
      </c>
      <c r="E850" s="4" t="s">
        <v>1945</v>
      </c>
      <c r="F850" s="4">
        <v>4.0</v>
      </c>
      <c r="G850" s="4">
        <v>883.31</v>
      </c>
      <c r="H850" s="4">
        <v>0.27</v>
      </c>
      <c r="I850" s="4" t="s">
        <v>1959</v>
      </c>
      <c r="J850" s="4">
        <v>2579.2652</v>
      </c>
    </row>
    <row r="851" ht="14.25" customHeight="1">
      <c r="A851" s="4" t="s">
        <v>2810</v>
      </c>
      <c r="B851" s="5">
        <v>45627.0</v>
      </c>
      <c r="C851" s="4" t="s">
        <v>775</v>
      </c>
      <c r="D851" s="4" t="s">
        <v>1625</v>
      </c>
      <c r="E851" s="4" t="s">
        <v>1934</v>
      </c>
      <c r="F851" s="4">
        <v>4.0</v>
      </c>
      <c r="G851" s="4">
        <v>329.06</v>
      </c>
      <c r="H851" s="4">
        <v>0.04</v>
      </c>
      <c r="I851" s="4" t="s">
        <v>1964</v>
      </c>
      <c r="J851" s="4">
        <v>1263.5904</v>
      </c>
    </row>
    <row r="852" ht="14.25" customHeight="1">
      <c r="A852" s="4" t="s">
        <v>2811</v>
      </c>
      <c r="B852" s="5">
        <v>45678.0</v>
      </c>
      <c r="C852" s="4" t="s">
        <v>388</v>
      </c>
      <c r="D852" s="4" t="s">
        <v>1786</v>
      </c>
      <c r="E852" s="4" t="s">
        <v>1927</v>
      </c>
      <c r="F852" s="4">
        <v>1.0</v>
      </c>
      <c r="G852" s="4">
        <v>935.78</v>
      </c>
      <c r="H852" s="4">
        <v>0.03</v>
      </c>
      <c r="I852" s="4" t="s">
        <v>1961</v>
      </c>
      <c r="J852" s="4">
        <v>907.7066</v>
      </c>
    </row>
    <row r="853" ht="14.25" customHeight="1">
      <c r="A853" s="4" t="s">
        <v>2812</v>
      </c>
      <c r="B853" s="5">
        <v>45484.0</v>
      </c>
      <c r="C853" s="4" t="s">
        <v>1031</v>
      </c>
      <c r="D853" s="4" t="s">
        <v>1762</v>
      </c>
      <c r="E853" s="4" t="s">
        <v>1924</v>
      </c>
      <c r="F853" s="4">
        <v>4.0</v>
      </c>
      <c r="G853" s="4">
        <v>597.8</v>
      </c>
      <c r="H853" s="4">
        <v>0.2</v>
      </c>
      <c r="I853" s="4" t="s">
        <v>1959</v>
      </c>
      <c r="J853" s="4">
        <v>1912.96</v>
      </c>
    </row>
    <row r="854" ht="14.25" customHeight="1">
      <c r="A854" s="4" t="s">
        <v>2813</v>
      </c>
      <c r="B854" s="5">
        <v>45700.0</v>
      </c>
      <c r="C854" s="4" t="s">
        <v>850</v>
      </c>
      <c r="D854" s="4" t="s">
        <v>1610</v>
      </c>
      <c r="E854" s="4" t="s">
        <v>1945</v>
      </c>
      <c r="F854" s="4">
        <v>4.0</v>
      </c>
      <c r="G854" s="4">
        <v>266.98</v>
      </c>
      <c r="H854" s="4">
        <v>0.16</v>
      </c>
      <c r="I854" s="4" t="s">
        <v>1959</v>
      </c>
      <c r="J854" s="4">
        <v>897.0528</v>
      </c>
    </row>
    <row r="855" ht="14.25" customHeight="1">
      <c r="A855" s="4" t="s">
        <v>2814</v>
      </c>
      <c r="B855" s="5">
        <v>45873.0</v>
      </c>
      <c r="C855" s="4" t="s">
        <v>1290</v>
      </c>
      <c r="D855" s="4" t="s">
        <v>1793</v>
      </c>
      <c r="E855" s="4" t="s">
        <v>1936</v>
      </c>
      <c r="F855" s="4">
        <v>3.0</v>
      </c>
      <c r="G855" s="4">
        <v>360.18</v>
      </c>
      <c r="H855" s="4">
        <v>0.03</v>
      </c>
      <c r="I855" s="4" t="s">
        <v>1959</v>
      </c>
      <c r="J855" s="4">
        <v>1048.1238</v>
      </c>
    </row>
    <row r="856" ht="14.25" customHeight="1">
      <c r="A856" s="4" t="s">
        <v>2815</v>
      </c>
      <c r="B856" s="5">
        <v>45860.0</v>
      </c>
      <c r="C856" s="4" t="s">
        <v>1160</v>
      </c>
      <c r="D856" s="4" t="s">
        <v>1750</v>
      </c>
      <c r="E856" s="4" t="s">
        <v>1887</v>
      </c>
      <c r="F856" s="4">
        <v>3.0</v>
      </c>
      <c r="G856" s="4">
        <v>247.41</v>
      </c>
      <c r="H856" s="4">
        <v>0.05</v>
      </c>
      <c r="I856" s="4" t="s">
        <v>1964</v>
      </c>
      <c r="J856" s="4">
        <v>705.1185</v>
      </c>
    </row>
    <row r="857" ht="14.25" customHeight="1">
      <c r="A857" s="4" t="s">
        <v>2816</v>
      </c>
      <c r="B857" s="5">
        <v>45235.0</v>
      </c>
      <c r="C857" s="4" t="s">
        <v>300</v>
      </c>
      <c r="D857" s="4" t="s">
        <v>1715</v>
      </c>
      <c r="E857" s="4" t="s">
        <v>1936</v>
      </c>
      <c r="F857" s="4">
        <v>3.0</v>
      </c>
      <c r="G857" s="4">
        <v>674.66</v>
      </c>
      <c r="H857" s="4">
        <v>0.23</v>
      </c>
      <c r="I857" s="4" t="s">
        <v>1959</v>
      </c>
      <c r="J857" s="4">
        <v>1558.4646</v>
      </c>
    </row>
    <row r="858" ht="14.25" customHeight="1">
      <c r="A858" s="4" t="s">
        <v>2817</v>
      </c>
      <c r="B858" s="5">
        <v>45874.0</v>
      </c>
      <c r="C858" s="4" t="s">
        <v>1313</v>
      </c>
      <c r="D858" s="4" t="s">
        <v>1706</v>
      </c>
      <c r="E858" s="4" t="s">
        <v>1904</v>
      </c>
      <c r="F858" s="4">
        <v>1.0</v>
      </c>
      <c r="G858" s="4">
        <v>913.98</v>
      </c>
      <c r="H858" s="4">
        <v>0.27</v>
      </c>
      <c r="I858" s="4" t="s">
        <v>1961</v>
      </c>
      <c r="J858" s="4">
        <v>667.2053999999999</v>
      </c>
    </row>
    <row r="859" ht="14.25" customHeight="1">
      <c r="A859" s="4" t="s">
        <v>2818</v>
      </c>
      <c r="B859" s="5">
        <v>45769.0</v>
      </c>
      <c r="C859" s="4" t="s">
        <v>1013</v>
      </c>
      <c r="D859" s="4" t="s">
        <v>1862</v>
      </c>
      <c r="E859" s="4" t="s">
        <v>1924</v>
      </c>
      <c r="F859" s="4">
        <v>4.0</v>
      </c>
      <c r="G859" s="4">
        <v>370.5</v>
      </c>
      <c r="H859" s="4">
        <v>0.13</v>
      </c>
      <c r="I859" s="4" t="s">
        <v>1961</v>
      </c>
      <c r="J859" s="4">
        <v>1289.34</v>
      </c>
    </row>
    <row r="860" ht="14.25" customHeight="1">
      <c r="A860" s="4" t="s">
        <v>2819</v>
      </c>
      <c r="B860" s="5">
        <v>45619.0</v>
      </c>
      <c r="C860" s="4" t="s">
        <v>1145</v>
      </c>
      <c r="D860" s="4" t="s">
        <v>1799</v>
      </c>
      <c r="E860" s="4" t="s">
        <v>1932</v>
      </c>
      <c r="F860" s="4">
        <v>1.0</v>
      </c>
      <c r="G860" s="4">
        <v>735.1</v>
      </c>
      <c r="H860" s="4">
        <v>0.1</v>
      </c>
      <c r="I860" s="4" t="s">
        <v>1961</v>
      </c>
      <c r="J860" s="4">
        <v>661.59</v>
      </c>
    </row>
    <row r="861" ht="14.25" customHeight="1">
      <c r="A861" s="4" t="s">
        <v>2820</v>
      </c>
      <c r="B861" s="5">
        <v>45614.0</v>
      </c>
      <c r="C861" s="4" t="s">
        <v>480</v>
      </c>
      <c r="D861" s="4" t="s">
        <v>1820</v>
      </c>
      <c r="E861" s="4" t="s">
        <v>1896</v>
      </c>
      <c r="F861" s="4">
        <v>3.0</v>
      </c>
      <c r="G861" s="4">
        <v>448.55</v>
      </c>
      <c r="H861" s="4">
        <v>0.05</v>
      </c>
      <c r="I861" s="4" t="s">
        <v>1959</v>
      </c>
      <c r="J861" s="4">
        <v>1278.3675</v>
      </c>
    </row>
    <row r="862" ht="14.25" customHeight="1">
      <c r="A862" s="4" t="s">
        <v>2821</v>
      </c>
      <c r="B862" s="5">
        <v>45691.0</v>
      </c>
      <c r="C862" s="4" t="s">
        <v>237</v>
      </c>
      <c r="D862" s="4" t="s">
        <v>1835</v>
      </c>
      <c r="E862" s="4" t="s">
        <v>1932</v>
      </c>
      <c r="F862" s="4">
        <v>3.0</v>
      </c>
      <c r="G862" s="4">
        <v>904.96</v>
      </c>
      <c r="H862" s="4">
        <v>0.07</v>
      </c>
      <c r="I862" s="4" t="s">
        <v>1964</v>
      </c>
      <c r="J862" s="4">
        <v>2524.8384</v>
      </c>
    </row>
    <row r="863" ht="14.25" customHeight="1">
      <c r="A863" s="4" t="s">
        <v>2822</v>
      </c>
      <c r="B863" s="5">
        <v>45608.0</v>
      </c>
      <c r="C863" s="4" t="s">
        <v>1211</v>
      </c>
      <c r="D863" s="4" t="s">
        <v>1786</v>
      </c>
      <c r="E863" s="4" t="s">
        <v>1932</v>
      </c>
      <c r="F863" s="4">
        <v>4.0</v>
      </c>
      <c r="G863" s="4">
        <v>408.72</v>
      </c>
      <c r="H863" s="4">
        <v>0.16</v>
      </c>
      <c r="I863" s="4" t="s">
        <v>1964</v>
      </c>
      <c r="J863" s="4">
        <v>1373.2992</v>
      </c>
    </row>
    <row r="864" ht="14.25" customHeight="1">
      <c r="A864" s="4" t="s">
        <v>2823</v>
      </c>
      <c r="B864" s="5">
        <v>45412.0</v>
      </c>
      <c r="C864" s="4" t="s">
        <v>919</v>
      </c>
      <c r="D864" s="4" t="s">
        <v>1796</v>
      </c>
      <c r="E864" s="4" t="s">
        <v>1901</v>
      </c>
      <c r="F864" s="4">
        <v>4.0</v>
      </c>
      <c r="G864" s="4">
        <v>770.65</v>
      </c>
      <c r="H864" s="4">
        <v>0.27</v>
      </c>
      <c r="I864" s="4" t="s">
        <v>1959</v>
      </c>
      <c r="J864" s="4">
        <v>2250.298</v>
      </c>
    </row>
    <row r="865" ht="14.25" customHeight="1">
      <c r="A865" s="4" t="s">
        <v>2824</v>
      </c>
      <c r="B865" s="5">
        <v>45767.0</v>
      </c>
      <c r="C865" s="4" t="s">
        <v>683</v>
      </c>
      <c r="D865" s="4" t="s">
        <v>1667</v>
      </c>
      <c r="E865" s="4" t="s">
        <v>1911</v>
      </c>
      <c r="F865" s="4">
        <v>1.0</v>
      </c>
      <c r="G865" s="4">
        <v>649.22</v>
      </c>
      <c r="H865" s="4">
        <v>0.03</v>
      </c>
      <c r="I865" s="4" t="s">
        <v>1964</v>
      </c>
      <c r="J865" s="4">
        <v>629.7434000000001</v>
      </c>
    </row>
    <row r="866" ht="14.25" customHeight="1">
      <c r="A866" s="4" t="s">
        <v>2825</v>
      </c>
      <c r="B866" s="5">
        <v>45428.0</v>
      </c>
      <c r="C866" s="4" t="s">
        <v>1115</v>
      </c>
      <c r="D866" s="4" t="s">
        <v>1677</v>
      </c>
      <c r="E866" s="4" t="s">
        <v>1924</v>
      </c>
      <c r="F866" s="4">
        <v>2.0</v>
      </c>
      <c r="G866" s="4">
        <v>379.78</v>
      </c>
      <c r="H866" s="4">
        <v>0.2</v>
      </c>
      <c r="I866" s="4" t="s">
        <v>1959</v>
      </c>
      <c r="J866" s="4">
        <v>607.648</v>
      </c>
    </row>
    <row r="867" ht="14.25" customHeight="1">
      <c r="A867" s="4" t="s">
        <v>2826</v>
      </c>
      <c r="B867" s="5">
        <v>45770.0</v>
      </c>
      <c r="C867" s="4" t="s">
        <v>817</v>
      </c>
      <c r="D867" s="4" t="s">
        <v>1709</v>
      </c>
      <c r="E867" s="4" t="s">
        <v>1917</v>
      </c>
      <c r="F867" s="4">
        <v>3.0</v>
      </c>
      <c r="G867" s="4">
        <v>924.15</v>
      </c>
      <c r="H867" s="4">
        <v>0.1</v>
      </c>
      <c r="I867" s="4" t="s">
        <v>1961</v>
      </c>
      <c r="J867" s="4">
        <v>2495.205</v>
      </c>
    </row>
    <row r="868" ht="14.25" customHeight="1">
      <c r="A868" s="4" t="s">
        <v>2827</v>
      </c>
      <c r="B868" s="5">
        <v>45571.0</v>
      </c>
      <c r="C868" s="4" t="s">
        <v>1467</v>
      </c>
      <c r="D868" s="4" t="s">
        <v>1715</v>
      </c>
      <c r="E868" s="4" t="s">
        <v>1942</v>
      </c>
      <c r="F868" s="4">
        <v>3.0</v>
      </c>
      <c r="G868" s="4">
        <v>144.67</v>
      </c>
      <c r="H868" s="4">
        <v>0.29</v>
      </c>
      <c r="I868" s="4" t="s">
        <v>1964</v>
      </c>
      <c r="J868" s="4">
        <v>308.1471</v>
      </c>
    </row>
    <row r="869" ht="14.25" customHeight="1">
      <c r="A869" s="4" t="s">
        <v>2828</v>
      </c>
      <c r="B869" s="5">
        <v>45700.0</v>
      </c>
      <c r="C869" s="4" t="s">
        <v>436</v>
      </c>
      <c r="D869" s="4" t="s">
        <v>1677</v>
      </c>
      <c r="E869" s="4" t="s">
        <v>1936</v>
      </c>
      <c r="F869" s="4">
        <v>2.0</v>
      </c>
      <c r="G869" s="4">
        <v>667.17</v>
      </c>
      <c r="H869" s="4">
        <v>0.1</v>
      </c>
      <c r="I869" s="4" t="s">
        <v>1961</v>
      </c>
      <c r="J869" s="4">
        <v>1200.906</v>
      </c>
    </row>
    <row r="870" ht="14.25" customHeight="1">
      <c r="A870" s="4" t="s">
        <v>2829</v>
      </c>
      <c r="B870" s="5">
        <v>45382.0</v>
      </c>
      <c r="C870" s="4" t="s">
        <v>1276</v>
      </c>
      <c r="D870" s="4" t="s">
        <v>1780</v>
      </c>
      <c r="E870" s="4" t="s">
        <v>1901</v>
      </c>
      <c r="F870" s="4">
        <v>1.0</v>
      </c>
      <c r="G870" s="4">
        <v>984.6</v>
      </c>
      <c r="H870" s="4">
        <v>0.22</v>
      </c>
      <c r="I870" s="4" t="s">
        <v>1959</v>
      </c>
      <c r="J870" s="4">
        <v>767.988</v>
      </c>
    </row>
    <row r="871" ht="14.25" customHeight="1">
      <c r="A871" s="4" t="s">
        <v>2830</v>
      </c>
      <c r="B871" s="5">
        <v>45260.0</v>
      </c>
      <c r="C871" s="4" t="s">
        <v>910</v>
      </c>
      <c r="D871" s="4" t="s">
        <v>1610</v>
      </c>
      <c r="E871" s="4" t="s">
        <v>1917</v>
      </c>
      <c r="F871" s="4">
        <v>1.0</v>
      </c>
      <c r="G871" s="4">
        <v>139.29</v>
      </c>
      <c r="H871" s="4">
        <v>0.0</v>
      </c>
      <c r="I871" s="4" t="s">
        <v>1959</v>
      </c>
      <c r="J871" s="4">
        <v>139.29</v>
      </c>
    </row>
    <row r="872" ht="14.25" customHeight="1">
      <c r="A872" s="4" t="s">
        <v>2831</v>
      </c>
      <c r="B872" s="5">
        <v>45702.0</v>
      </c>
      <c r="C872" s="4" t="s">
        <v>151</v>
      </c>
      <c r="D872" s="4" t="s">
        <v>1621</v>
      </c>
      <c r="E872" s="4" t="s">
        <v>1917</v>
      </c>
      <c r="F872" s="4">
        <v>3.0</v>
      </c>
      <c r="G872" s="4">
        <v>459.57</v>
      </c>
      <c r="H872" s="4">
        <v>0.1</v>
      </c>
      <c r="I872" s="4" t="s">
        <v>1964</v>
      </c>
      <c r="J872" s="4">
        <v>1240.839</v>
      </c>
    </row>
    <row r="873" ht="14.25" customHeight="1">
      <c r="A873" s="4" t="s">
        <v>2832</v>
      </c>
      <c r="B873" s="5">
        <v>45302.0</v>
      </c>
      <c r="C873" s="4" t="s">
        <v>260</v>
      </c>
      <c r="D873" s="4" t="s">
        <v>1700</v>
      </c>
      <c r="E873" s="4" t="s">
        <v>1936</v>
      </c>
      <c r="F873" s="4">
        <v>1.0</v>
      </c>
      <c r="G873" s="4">
        <v>517.82</v>
      </c>
      <c r="H873" s="4">
        <v>0.29</v>
      </c>
      <c r="I873" s="4" t="s">
        <v>1959</v>
      </c>
      <c r="J873" s="4">
        <v>367.6522</v>
      </c>
    </row>
    <row r="874" ht="14.25" customHeight="1">
      <c r="A874" s="4" t="s">
        <v>2833</v>
      </c>
      <c r="B874" s="5">
        <v>45653.0</v>
      </c>
      <c r="C874" s="4" t="s">
        <v>1208</v>
      </c>
      <c r="D874" s="4" t="s">
        <v>1811</v>
      </c>
      <c r="E874" s="4" t="s">
        <v>1911</v>
      </c>
      <c r="F874" s="4">
        <v>4.0</v>
      </c>
      <c r="G874" s="4">
        <v>282.45</v>
      </c>
      <c r="H874" s="4">
        <v>0.29</v>
      </c>
      <c r="I874" s="4" t="s">
        <v>1964</v>
      </c>
      <c r="J874" s="4">
        <v>802.1579999999999</v>
      </c>
    </row>
    <row r="875" ht="14.25" customHeight="1">
      <c r="A875" s="4" t="s">
        <v>2834</v>
      </c>
      <c r="B875" s="5">
        <v>45250.0</v>
      </c>
      <c r="C875" s="4" t="s">
        <v>1429</v>
      </c>
      <c r="D875" s="4" t="s">
        <v>1844</v>
      </c>
      <c r="E875" s="4" t="s">
        <v>1914</v>
      </c>
      <c r="F875" s="4">
        <v>2.0</v>
      </c>
      <c r="G875" s="4">
        <v>386.46</v>
      </c>
      <c r="H875" s="4">
        <v>0.23</v>
      </c>
      <c r="I875" s="4" t="s">
        <v>1964</v>
      </c>
      <c r="J875" s="4">
        <v>595.1484</v>
      </c>
    </row>
    <row r="876" ht="14.25" customHeight="1">
      <c r="A876" s="4" t="s">
        <v>2835</v>
      </c>
      <c r="B876" s="5">
        <v>45661.0</v>
      </c>
      <c r="C876" s="4" t="s">
        <v>660</v>
      </c>
      <c r="D876" s="4" t="s">
        <v>1631</v>
      </c>
      <c r="E876" s="4" t="s">
        <v>1901</v>
      </c>
      <c r="F876" s="4">
        <v>1.0</v>
      </c>
      <c r="G876" s="4">
        <v>270.45</v>
      </c>
      <c r="H876" s="4">
        <v>0.15</v>
      </c>
      <c r="I876" s="4" t="s">
        <v>1964</v>
      </c>
      <c r="J876" s="4">
        <v>229.8825</v>
      </c>
    </row>
    <row r="877" ht="14.25" customHeight="1">
      <c r="A877" s="4" t="s">
        <v>2836</v>
      </c>
      <c r="B877" s="5">
        <v>45493.0</v>
      </c>
      <c r="C877" s="4" t="s">
        <v>177</v>
      </c>
      <c r="D877" s="4" t="s">
        <v>1811</v>
      </c>
      <c r="E877" s="4" t="s">
        <v>1924</v>
      </c>
      <c r="F877" s="4">
        <v>4.0</v>
      </c>
      <c r="G877" s="4">
        <v>762.94</v>
      </c>
      <c r="H877" s="4">
        <v>0.09</v>
      </c>
      <c r="I877" s="4" t="s">
        <v>1964</v>
      </c>
      <c r="J877" s="4">
        <v>2777.1016</v>
      </c>
    </row>
    <row r="878" ht="14.25" customHeight="1">
      <c r="A878" s="4" t="s">
        <v>2837</v>
      </c>
      <c r="B878" s="5">
        <v>45242.0</v>
      </c>
      <c r="C878" s="4" t="s">
        <v>1533</v>
      </c>
      <c r="D878" s="4" t="s">
        <v>1703</v>
      </c>
      <c r="E878" s="4" t="s">
        <v>1932</v>
      </c>
      <c r="F878" s="4">
        <v>1.0</v>
      </c>
      <c r="G878" s="4">
        <v>409.03</v>
      </c>
      <c r="H878" s="4">
        <v>0.25</v>
      </c>
      <c r="I878" s="4" t="s">
        <v>1964</v>
      </c>
      <c r="J878" s="4">
        <v>306.7725</v>
      </c>
    </row>
    <row r="879" ht="14.25" customHeight="1">
      <c r="A879" s="4" t="s">
        <v>2838</v>
      </c>
      <c r="B879" s="5">
        <v>45411.0</v>
      </c>
      <c r="C879" s="4" t="s">
        <v>731</v>
      </c>
      <c r="D879" s="4" t="s">
        <v>1871</v>
      </c>
      <c r="E879" s="4" t="s">
        <v>1945</v>
      </c>
      <c r="F879" s="4">
        <v>2.0</v>
      </c>
      <c r="G879" s="4">
        <v>891.13</v>
      </c>
      <c r="H879" s="4">
        <v>0.13</v>
      </c>
      <c r="I879" s="4" t="s">
        <v>1959</v>
      </c>
      <c r="J879" s="4">
        <v>1550.5662</v>
      </c>
    </row>
    <row r="880" ht="14.25" customHeight="1">
      <c r="A880" s="4" t="s">
        <v>2839</v>
      </c>
      <c r="B880" s="5">
        <v>45593.0</v>
      </c>
      <c r="C880" s="4" t="s">
        <v>147</v>
      </c>
      <c r="D880" s="4" t="s">
        <v>1859</v>
      </c>
      <c r="E880" s="4" t="s">
        <v>1939</v>
      </c>
      <c r="F880" s="4">
        <v>1.0</v>
      </c>
      <c r="G880" s="4">
        <v>553.38</v>
      </c>
      <c r="H880" s="4">
        <v>0.21</v>
      </c>
      <c r="I880" s="4" t="s">
        <v>1961</v>
      </c>
      <c r="J880" s="4">
        <v>437.1702</v>
      </c>
    </row>
    <row r="881" ht="14.25" customHeight="1">
      <c r="A881" s="4" t="s">
        <v>2840</v>
      </c>
      <c r="B881" s="5">
        <v>45281.0</v>
      </c>
      <c r="C881" s="4" t="s">
        <v>554</v>
      </c>
      <c r="D881" s="4" t="s">
        <v>1838</v>
      </c>
      <c r="E881" s="4" t="s">
        <v>1932</v>
      </c>
      <c r="F881" s="4">
        <v>2.0</v>
      </c>
      <c r="G881" s="4">
        <v>652.3</v>
      </c>
      <c r="H881" s="4">
        <v>0.16</v>
      </c>
      <c r="I881" s="4" t="s">
        <v>1964</v>
      </c>
      <c r="J881" s="4">
        <v>1095.864</v>
      </c>
    </row>
    <row r="882" ht="14.25" customHeight="1">
      <c r="A882" s="4" t="s">
        <v>2841</v>
      </c>
      <c r="B882" s="5">
        <v>45575.0</v>
      </c>
      <c r="C882" s="4" t="s">
        <v>439</v>
      </c>
      <c r="D882" s="4" t="s">
        <v>1706</v>
      </c>
      <c r="E882" s="4" t="s">
        <v>1921</v>
      </c>
      <c r="F882" s="4">
        <v>4.0</v>
      </c>
      <c r="G882" s="4">
        <v>194.36</v>
      </c>
      <c r="H882" s="4">
        <v>0.18</v>
      </c>
      <c r="I882" s="4" t="s">
        <v>1964</v>
      </c>
      <c r="J882" s="4">
        <v>637.5008000000001</v>
      </c>
    </row>
    <row r="883" ht="14.25" customHeight="1">
      <c r="A883" s="4" t="s">
        <v>2842</v>
      </c>
      <c r="B883" s="5">
        <v>45660.0</v>
      </c>
      <c r="C883" s="4" t="s">
        <v>533</v>
      </c>
      <c r="D883" s="4" t="s">
        <v>1859</v>
      </c>
      <c r="E883" s="4" t="s">
        <v>1892</v>
      </c>
      <c r="F883" s="4">
        <v>3.0</v>
      </c>
      <c r="G883" s="4">
        <v>476.37</v>
      </c>
      <c r="H883" s="4">
        <v>0.21</v>
      </c>
      <c r="I883" s="4" t="s">
        <v>1964</v>
      </c>
      <c r="J883" s="4">
        <v>1128.9969</v>
      </c>
    </row>
    <row r="884" ht="14.25" customHeight="1">
      <c r="A884" s="4" t="s">
        <v>2843</v>
      </c>
      <c r="B884" s="5">
        <v>45360.0</v>
      </c>
      <c r="C884" s="4" t="s">
        <v>1166</v>
      </c>
      <c r="D884" s="4" t="s">
        <v>1700</v>
      </c>
      <c r="E884" s="4" t="s">
        <v>1908</v>
      </c>
      <c r="F884" s="4">
        <v>3.0</v>
      </c>
      <c r="G884" s="4">
        <v>174.57</v>
      </c>
      <c r="H884" s="4">
        <v>0.0</v>
      </c>
      <c r="I884" s="4" t="s">
        <v>1961</v>
      </c>
      <c r="J884" s="4">
        <v>523.71</v>
      </c>
    </row>
    <row r="885" ht="14.25" customHeight="1">
      <c r="A885" s="4" t="s">
        <v>2844</v>
      </c>
      <c r="B885" s="5">
        <v>45526.0</v>
      </c>
      <c r="C885" s="4" t="s">
        <v>430</v>
      </c>
      <c r="D885" s="4" t="s">
        <v>1838</v>
      </c>
      <c r="E885" s="4" t="s">
        <v>1887</v>
      </c>
      <c r="F885" s="4">
        <v>3.0</v>
      </c>
      <c r="G885" s="4">
        <v>762.0</v>
      </c>
      <c r="H885" s="4">
        <v>0.02</v>
      </c>
      <c r="I885" s="4" t="s">
        <v>1961</v>
      </c>
      <c r="J885" s="4">
        <v>2240.28</v>
      </c>
    </row>
    <row r="886" ht="14.25" customHeight="1">
      <c r="A886" s="4" t="s">
        <v>2845</v>
      </c>
      <c r="B886" s="5">
        <v>45395.0</v>
      </c>
      <c r="C886" s="4" t="s">
        <v>1343</v>
      </c>
      <c r="D886" s="4" t="s">
        <v>1799</v>
      </c>
      <c r="E886" s="4" t="s">
        <v>1948</v>
      </c>
      <c r="F886" s="4">
        <v>1.0</v>
      </c>
      <c r="G886" s="4">
        <v>44.08</v>
      </c>
      <c r="H886" s="4">
        <v>0.05</v>
      </c>
      <c r="I886" s="4" t="s">
        <v>1959</v>
      </c>
      <c r="J886" s="4">
        <v>41.876</v>
      </c>
    </row>
    <row r="887" ht="14.25" customHeight="1">
      <c r="A887" s="4" t="s">
        <v>2846</v>
      </c>
      <c r="B887" s="5">
        <v>45466.0</v>
      </c>
      <c r="C887" s="4" t="s">
        <v>1536</v>
      </c>
      <c r="D887" s="4" t="s">
        <v>1759</v>
      </c>
      <c r="E887" s="4" t="s">
        <v>1932</v>
      </c>
      <c r="F887" s="4">
        <v>1.0</v>
      </c>
      <c r="G887" s="4">
        <v>992.37</v>
      </c>
      <c r="H887" s="4">
        <v>0.24</v>
      </c>
      <c r="I887" s="4" t="s">
        <v>1964</v>
      </c>
      <c r="J887" s="4">
        <v>754.2012</v>
      </c>
    </row>
    <row r="888" ht="14.25" customHeight="1">
      <c r="A888" s="4" t="s">
        <v>2847</v>
      </c>
      <c r="B888" s="5">
        <v>45876.0</v>
      </c>
      <c r="C888" s="4" t="s">
        <v>677</v>
      </c>
      <c r="D888" s="4" t="s">
        <v>1670</v>
      </c>
      <c r="E888" s="4" t="s">
        <v>1924</v>
      </c>
      <c r="F888" s="4">
        <v>3.0</v>
      </c>
      <c r="G888" s="4">
        <v>465.4</v>
      </c>
      <c r="H888" s="4">
        <v>0.29</v>
      </c>
      <c r="I888" s="4" t="s">
        <v>1964</v>
      </c>
      <c r="J888" s="4">
        <v>991.3019999999998</v>
      </c>
    </row>
    <row r="889" ht="14.25" customHeight="1">
      <c r="A889" s="4" t="s">
        <v>2848</v>
      </c>
      <c r="B889" s="5">
        <v>45724.0</v>
      </c>
      <c r="C889" s="4" t="s">
        <v>1082</v>
      </c>
      <c r="D889" s="4" t="s">
        <v>1621</v>
      </c>
      <c r="E889" s="4" t="s">
        <v>1924</v>
      </c>
      <c r="F889" s="4">
        <v>2.0</v>
      </c>
      <c r="G889" s="4">
        <v>693.61</v>
      </c>
      <c r="H889" s="4">
        <v>0.15</v>
      </c>
      <c r="I889" s="4" t="s">
        <v>1961</v>
      </c>
      <c r="J889" s="4">
        <v>1179.137</v>
      </c>
    </row>
    <row r="890" ht="14.25" customHeight="1">
      <c r="A890" s="4" t="s">
        <v>2849</v>
      </c>
      <c r="B890" s="5">
        <v>45801.0</v>
      </c>
      <c r="C890" s="4" t="s">
        <v>1455</v>
      </c>
      <c r="D890" s="4" t="s">
        <v>1783</v>
      </c>
      <c r="E890" s="4" t="s">
        <v>1917</v>
      </c>
      <c r="F890" s="4">
        <v>2.0</v>
      </c>
      <c r="G890" s="4">
        <v>995.11</v>
      </c>
      <c r="H890" s="4">
        <v>0.13</v>
      </c>
      <c r="I890" s="4" t="s">
        <v>1961</v>
      </c>
      <c r="J890" s="4">
        <v>1731.4914</v>
      </c>
    </row>
    <row r="891" ht="14.25" customHeight="1">
      <c r="A891" s="4" t="s">
        <v>2850</v>
      </c>
      <c r="B891" s="5">
        <v>45749.0</v>
      </c>
      <c r="C891" s="4" t="s">
        <v>1214</v>
      </c>
      <c r="D891" s="4" t="s">
        <v>1645</v>
      </c>
      <c r="E891" s="4" t="s">
        <v>1904</v>
      </c>
      <c r="F891" s="4">
        <v>3.0</v>
      </c>
      <c r="G891" s="4">
        <v>70.97</v>
      </c>
      <c r="H891" s="4">
        <v>0.06</v>
      </c>
      <c r="I891" s="4" t="s">
        <v>1964</v>
      </c>
      <c r="J891" s="4">
        <v>200.1354</v>
      </c>
    </row>
    <row r="892" ht="14.25" customHeight="1">
      <c r="A892" s="4" t="s">
        <v>2851</v>
      </c>
      <c r="B892" s="5">
        <v>45325.0</v>
      </c>
      <c r="C892" s="4" t="s">
        <v>412</v>
      </c>
      <c r="D892" s="4" t="s">
        <v>1832</v>
      </c>
      <c r="E892" s="4" t="s">
        <v>1921</v>
      </c>
      <c r="F892" s="4">
        <v>3.0</v>
      </c>
      <c r="G892" s="4">
        <v>470.42</v>
      </c>
      <c r="H892" s="4">
        <v>0.16</v>
      </c>
      <c r="I892" s="4" t="s">
        <v>1959</v>
      </c>
      <c r="J892" s="4">
        <v>1185.4584</v>
      </c>
    </row>
    <row r="893" ht="14.25" customHeight="1">
      <c r="A893" s="4" t="s">
        <v>2852</v>
      </c>
      <c r="B893" s="5">
        <v>45932.0</v>
      </c>
      <c r="C893" s="4" t="s">
        <v>1013</v>
      </c>
      <c r="D893" s="4" t="s">
        <v>1841</v>
      </c>
      <c r="E893" s="4" t="s">
        <v>1939</v>
      </c>
      <c r="F893" s="4">
        <v>2.0</v>
      </c>
      <c r="G893" s="4">
        <v>215.59</v>
      </c>
      <c r="H893" s="4">
        <v>0.18</v>
      </c>
      <c r="I893" s="4" t="s">
        <v>1959</v>
      </c>
      <c r="J893" s="4">
        <v>353.5676</v>
      </c>
    </row>
    <row r="894" ht="14.25" customHeight="1">
      <c r="A894" s="4" t="s">
        <v>2853</v>
      </c>
      <c r="B894" s="5">
        <v>45895.0</v>
      </c>
      <c r="C894" s="4" t="s">
        <v>790</v>
      </c>
      <c r="D894" s="4" t="s">
        <v>1859</v>
      </c>
      <c r="E894" s="4" t="s">
        <v>1887</v>
      </c>
      <c r="F894" s="4">
        <v>1.0</v>
      </c>
      <c r="G894" s="4">
        <v>533.8</v>
      </c>
      <c r="H894" s="4">
        <v>0.27</v>
      </c>
      <c r="I894" s="4" t="s">
        <v>1964</v>
      </c>
      <c r="J894" s="4">
        <v>389.674</v>
      </c>
    </row>
    <row r="895" ht="14.25" customHeight="1">
      <c r="A895" s="4" t="s">
        <v>2854</v>
      </c>
      <c r="B895" s="5">
        <v>45614.0</v>
      </c>
      <c r="C895" s="4" t="s">
        <v>351</v>
      </c>
      <c r="D895" s="4" t="s">
        <v>1674</v>
      </c>
      <c r="E895" s="4" t="s">
        <v>1901</v>
      </c>
      <c r="F895" s="4">
        <v>2.0</v>
      </c>
      <c r="G895" s="4">
        <v>732.67</v>
      </c>
      <c r="H895" s="4">
        <v>0.24</v>
      </c>
      <c r="I895" s="4" t="s">
        <v>1961</v>
      </c>
      <c r="J895" s="4">
        <v>1113.6584</v>
      </c>
    </row>
    <row r="896" ht="14.25" customHeight="1">
      <c r="A896" s="4" t="s">
        <v>2855</v>
      </c>
      <c r="B896" s="5">
        <v>45247.0</v>
      </c>
      <c r="C896" s="4" t="s">
        <v>1522</v>
      </c>
      <c r="D896" s="4" t="s">
        <v>1762</v>
      </c>
      <c r="E896" s="4" t="s">
        <v>1932</v>
      </c>
      <c r="F896" s="4">
        <v>4.0</v>
      </c>
      <c r="G896" s="4">
        <v>106.48</v>
      </c>
      <c r="H896" s="4">
        <v>0.1</v>
      </c>
      <c r="I896" s="4" t="s">
        <v>1964</v>
      </c>
      <c r="J896" s="4">
        <v>383.328</v>
      </c>
    </row>
    <row r="897" ht="14.25" customHeight="1">
      <c r="A897" s="4" t="s">
        <v>2856</v>
      </c>
      <c r="B897" s="5">
        <v>45696.0</v>
      </c>
      <c r="C897" s="4" t="s">
        <v>388</v>
      </c>
      <c r="D897" s="4" t="s">
        <v>1753</v>
      </c>
      <c r="E897" s="4" t="s">
        <v>1901</v>
      </c>
      <c r="F897" s="4">
        <v>1.0</v>
      </c>
      <c r="G897" s="4">
        <v>38.95</v>
      </c>
      <c r="H897" s="4">
        <v>0.28</v>
      </c>
      <c r="I897" s="4" t="s">
        <v>1959</v>
      </c>
      <c r="J897" s="4">
        <v>28.044</v>
      </c>
    </row>
    <row r="898" ht="14.25" customHeight="1">
      <c r="A898" s="4" t="s">
        <v>2857</v>
      </c>
      <c r="B898" s="5">
        <v>45294.0</v>
      </c>
      <c r="C898" s="4" t="s">
        <v>1361</v>
      </c>
      <c r="D898" s="4" t="s">
        <v>1871</v>
      </c>
      <c r="E898" s="4" t="s">
        <v>1939</v>
      </c>
      <c r="F898" s="4">
        <v>1.0</v>
      </c>
      <c r="G898" s="4">
        <v>835.17</v>
      </c>
      <c r="H898" s="4">
        <v>0.02</v>
      </c>
      <c r="I898" s="4" t="s">
        <v>1964</v>
      </c>
      <c r="J898" s="4">
        <v>818.4666</v>
      </c>
    </row>
    <row r="899" ht="14.25" customHeight="1">
      <c r="A899" s="4" t="s">
        <v>2858</v>
      </c>
      <c r="B899" s="5">
        <v>45389.0</v>
      </c>
      <c r="C899" s="4" t="s">
        <v>477</v>
      </c>
      <c r="D899" s="4" t="s">
        <v>1832</v>
      </c>
      <c r="E899" s="4" t="s">
        <v>1901</v>
      </c>
      <c r="F899" s="4">
        <v>1.0</v>
      </c>
      <c r="G899" s="4">
        <v>113.07</v>
      </c>
      <c r="H899" s="4">
        <v>0.24</v>
      </c>
      <c r="I899" s="4" t="s">
        <v>1959</v>
      </c>
      <c r="J899" s="4">
        <v>85.9332</v>
      </c>
    </row>
    <row r="900" ht="14.25" customHeight="1">
      <c r="A900" s="4" t="s">
        <v>2859</v>
      </c>
      <c r="B900" s="5">
        <v>45930.0</v>
      </c>
      <c r="C900" s="4" t="s">
        <v>1458</v>
      </c>
      <c r="D900" s="4" t="s">
        <v>1865</v>
      </c>
      <c r="E900" s="4" t="s">
        <v>1929</v>
      </c>
      <c r="F900" s="4">
        <v>2.0</v>
      </c>
      <c r="G900" s="4">
        <v>451.33</v>
      </c>
      <c r="H900" s="4">
        <v>0.23</v>
      </c>
      <c r="I900" s="4" t="s">
        <v>1964</v>
      </c>
      <c r="J900" s="4">
        <v>695.0482</v>
      </c>
    </row>
    <row r="901" ht="14.25" customHeight="1">
      <c r="A901" s="4" t="s">
        <v>2860</v>
      </c>
      <c r="B901" s="5">
        <v>45456.0</v>
      </c>
      <c r="C901" s="4" t="s">
        <v>1187</v>
      </c>
      <c r="D901" s="4" t="s">
        <v>1841</v>
      </c>
      <c r="E901" s="4" t="s">
        <v>1911</v>
      </c>
      <c r="F901" s="4">
        <v>3.0</v>
      </c>
      <c r="G901" s="4">
        <v>619.81</v>
      </c>
      <c r="H901" s="4">
        <v>0.16</v>
      </c>
      <c r="I901" s="4" t="s">
        <v>1964</v>
      </c>
      <c r="J901" s="4">
        <v>1561.9212</v>
      </c>
    </row>
    <row r="902" ht="14.25" customHeight="1">
      <c r="A902" s="4" t="s">
        <v>2861</v>
      </c>
      <c r="B902" s="5">
        <v>45713.0</v>
      </c>
      <c r="C902" s="4" t="s">
        <v>397</v>
      </c>
      <c r="D902" s="4" t="s">
        <v>1768</v>
      </c>
      <c r="E902" s="4" t="s">
        <v>1914</v>
      </c>
      <c r="F902" s="4">
        <v>4.0</v>
      </c>
      <c r="G902" s="4">
        <v>46.97</v>
      </c>
      <c r="H902" s="4">
        <v>0.26</v>
      </c>
      <c r="I902" s="4" t="s">
        <v>1961</v>
      </c>
      <c r="J902" s="4">
        <v>139.0312</v>
      </c>
    </row>
    <row r="903" ht="14.25" customHeight="1">
      <c r="A903" s="4" t="s">
        <v>2862</v>
      </c>
      <c r="B903" s="5">
        <v>45784.0</v>
      </c>
      <c r="C903" s="4" t="s">
        <v>627</v>
      </c>
      <c r="D903" s="4" t="s">
        <v>1718</v>
      </c>
      <c r="E903" s="4" t="s">
        <v>1896</v>
      </c>
      <c r="F903" s="4">
        <v>2.0</v>
      </c>
      <c r="G903" s="4">
        <v>71.48</v>
      </c>
      <c r="H903" s="4">
        <v>0.14</v>
      </c>
      <c r="I903" s="4" t="s">
        <v>1964</v>
      </c>
      <c r="J903" s="4">
        <v>122.9456</v>
      </c>
    </row>
    <row r="904" ht="14.25" customHeight="1">
      <c r="A904" s="4" t="s">
        <v>2863</v>
      </c>
      <c r="B904" s="5">
        <v>45812.0</v>
      </c>
      <c r="C904" s="4" t="s">
        <v>29</v>
      </c>
      <c r="D904" s="4" t="s">
        <v>1750</v>
      </c>
      <c r="E904" s="4" t="s">
        <v>1948</v>
      </c>
      <c r="F904" s="4">
        <v>2.0</v>
      </c>
      <c r="G904" s="4">
        <v>404.08</v>
      </c>
      <c r="H904" s="4">
        <v>0.07</v>
      </c>
      <c r="I904" s="4" t="s">
        <v>1959</v>
      </c>
      <c r="J904" s="4">
        <v>751.5887999999999</v>
      </c>
    </row>
    <row r="905" ht="14.25" customHeight="1">
      <c r="A905" s="4" t="s">
        <v>2864</v>
      </c>
      <c r="B905" s="5">
        <v>45653.0</v>
      </c>
      <c r="C905" s="4" t="s">
        <v>865</v>
      </c>
      <c r="D905" s="4" t="s">
        <v>1625</v>
      </c>
      <c r="E905" s="4" t="s">
        <v>1939</v>
      </c>
      <c r="F905" s="4">
        <v>1.0</v>
      </c>
      <c r="G905" s="4">
        <v>519.91</v>
      </c>
      <c r="H905" s="4">
        <v>0.05</v>
      </c>
      <c r="I905" s="4" t="s">
        <v>1964</v>
      </c>
      <c r="J905" s="4">
        <v>493.9144999999999</v>
      </c>
    </row>
    <row r="906" ht="14.25" customHeight="1">
      <c r="A906" s="4" t="s">
        <v>2865</v>
      </c>
      <c r="B906" s="5">
        <v>45672.0</v>
      </c>
      <c r="C906" s="4" t="s">
        <v>509</v>
      </c>
      <c r="D906" s="4" t="s">
        <v>1725</v>
      </c>
      <c r="E906" s="4" t="s">
        <v>1932</v>
      </c>
      <c r="F906" s="4">
        <v>3.0</v>
      </c>
      <c r="G906" s="4">
        <v>566.16</v>
      </c>
      <c r="H906" s="4">
        <v>0.05</v>
      </c>
      <c r="I906" s="4" t="s">
        <v>1961</v>
      </c>
      <c r="J906" s="4">
        <v>1613.556</v>
      </c>
    </row>
    <row r="907" ht="14.25" customHeight="1">
      <c r="A907" s="4" t="s">
        <v>2866</v>
      </c>
      <c r="B907" s="5">
        <v>45799.0</v>
      </c>
      <c r="C907" s="4" t="s">
        <v>1247</v>
      </c>
      <c r="D907" s="4" t="s">
        <v>1738</v>
      </c>
      <c r="E907" s="4" t="s">
        <v>1924</v>
      </c>
      <c r="F907" s="4">
        <v>2.0</v>
      </c>
      <c r="G907" s="4">
        <v>295.12</v>
      </c>
      <c r="H907" s="4">
        <v>0.09</v>
      </c>
      <c r="I907" s="4" t="s">
        <v>1964</v>
      </c>
      <c r="J907" s="4">
        <v>537.1184000000001</v>
      </c>
    </row>
    <row r="908" ht="14.25" customHeight="1">
      <c r="A908" s="4" t="s">
        <v>2867</v>
      </c>
      <c r="B908" s="5">
        <v>45848.0</v>
      </c>
      <c r="C908" s="4" t="s">
        <v>400</v>
      </c>
      <c r="D908" s="4" t="s">
        <v>1680</v>
      </c>
      <c r="E908" s="4" t="s">
        <v>1927</v>
      </c>
      <c r="F908" s="4">
        <v>2.0</v>
      </c>
      <c r="G908" s="4">
        <v>414.18</v>
      </c>
      <c r="H908" s="4">
        <v>0.25</v>
      </c>
      <c r="I908" s="4" t="s">
        <v>1961</v>
      </c>
      <c r="J908" s="4">
        <v>621.27</v>
      </c>
    </row>
    <row r="909" ht="14.25" customHeight="1">
      <c r="A909" s="4" t="s">
        <v>2868</v>
      </c>
      <c r="B909" s="5">
        <v>45918.0</v>
      </c>
      <c r="C909" s="4" t="s">
        <v>877</v>
      </c>
      <c r="D909" s="4" t="s">
        <v>1756</v>
      </c>
      <c r="E909" s="4" t="s">
        <v>1917</v>
      </c>
      <c r="F909" s="4">
        <v>2.0</v>
      </c>
      <c r="G909" s="4">
        <v>433.75</v>
      </c>
      <c r="H909" s="4">
        <v>0.0</v>
      </c>
      <c r="I909" s="4" t="s">
        <v>1959</v>
      </c>
      <c r="J909" s="4">
        <v>867.5</v>
      </c>
    </row>
    <row r="910" ht="14.25" customHeight="1">
      <c r="A910" s="4" t="s">
        <v>2869</v>
      </c>
      <c r="B910" s="5">
        <v>45288.0</v>
      </c>
      <c r="C910" s="4" t="s">
        <v>916</v>
      </c>
      <c r="D910" s="4" t="s">
        <v>1838</v>
      </c>
      <c r="E910" s="4" t="s">
        <v>1948</v>
      </c>
      <c r="F910" s="4">
        <v>3.0</v>
      </c>
      <c r="G910" s="4">
        <v>104.33</v>
      </c>
      <c r="H910" s="4">
        <v>0.13</v>
      </c>
      <c r="I910" s="4" t="s">
        <v>1964</v>
      </c>
      <c r="J910" s="4">
        <v>272.3013</v>
      </c>
    </row>
    <row r="911" ht="14.25" customHeight="1">
      <c r="A911" s="4" t="s">
        <v>2870</v>
      </c>
      <c r="B911" s="5">
        <v>45477.0</v>
      </c>
      <c r="C911" s="4" t="s">
        <v>8</v>
      </c>
      <c r="D911" s="4" t="s">
        <v>1572</v>
      </c>
      <c r="E911" s="4" t="s">
        <v>1929</v>
      </c>
      <c r="F911" s="4">
        <v>1.0</v>
      </c>
      <c r="G911" s="4">
        <v>221.7</v>
      </c>
      <c r="H911" s="4">
        <v>0.04</v>
      </c>
      <c r="I911" s="4" t="s">
        <v>1959</v>
      </c>
      <c r="J911" s="4">
        <v>212.832</v>
      </c>
    </row>
    <row r="912" ht="14.25" customHeight="1">
      <c r="A912" s="4" t="s">
        <v>2871</v>
      </c>
      <c r="B912" s="5">
        <v>45796.0</v>
      </c>
      <c r="C912" s="4" t="s">
        <v>707</v>
      </c>
      <c r="D912" s="4" t="s">
        <v>1783</v>
      </c>
      <c r="E912" s="4" t="s">
        <v>1908</v>
      </c>
      <c r="F912" s="4">
        <v>2.0</v>
      </c>
      <c r="G912" s="4">
        <v>491.26</v>
      </c>
      <c r="H912" s="4">
        <v>0.14</v>
      </c>
      <c r="I912" s="4" t="s">
        <v>1964</v>
      </c>
      <c r="J912" s="4">
        <v>844.9671999999999</v>
      </c>
    </row>
    <row r="913" ht="14.25" customHeight="1">
      <c r="A913" s="4" t="s">
        <v>2872</v>
      </c>
      <c r="B913" s="5">
        <v>45630.0</v>
      </c>
      <c r="C913" s="4" t="s">
        <v>618</v>
      </c>
      <c r="D913" s="4" t="s">
        <v>1689</v>
      </c>
      <c r="E913" s="4" t="s">
        <v>1917</v>
      </c>
      <c r="F913" s="4">
        <v>4.0</v>
      </c>
      <c r="G913" s="4">
        <v>923.14</v>
      </c>
      <c r="H913" s="4">
        <v>0.15</v>
      </c>
      <c r="I913" s="4" t="s">
        <v>1959</v>
      </c>
      <c r="J913" s="4">
        <v>3138.676</v>
      </c>
    </row>
    <row r="914" ht="14.25" customHeight="1">
      <c r="A914" s="4" t="s">
        <v>2873</v>
      </c>
      <c r="B914" s="5">
        <v>45625.0</v>
      </c>
      <c r="C914" s="4" t="s">
        <v>654</v>
      </c>
      <c r="D914" s="4" t="s">
        <v>1774</v>
      </c>
      <c r="E914" s="4" t="s">
        <v>1914</v>
      </c>
      <c r="F914" s="4">
        <v>2.0</v>
      </c>
      <c r="G914" s="4">
        <v>747.65</v>
      </c>
      <c r="H914" s="4">
        <v>0.08</v>
      </c>
      <c r="I914" s="4" t="s">
        <v>1959</v>
      </c>
      <c r="J914" s="4">
        <v>1375.676</v>
      </c>
    </row>
    <row r="915" ht="14.25" customHeight="1">
      <c r="A915" s="4" t="s">
        <v>2874</v>
      </c>
      <c r="B915" s="5">
        <v>45773.0</v>
      </c>
      <c r="C915" s="4" t="s">
        <v>400</v>
      </c>
      <c r="D915" s="4" t="s">
        <v>1706</v>
      </c>
      <c r="E915" s="4" t="s">
        <v>1914</v>
      </c>
      <c r="F915" s="4">
        <v>3.0</v>
      </c>
      <c r="G915" s="4">
        <v>94.55</v>
      </c>
      <c r="H915" s="4">
        <v>0.13</v>
      </c>
      <c r="I915" s="4" t="s">
        <v>1964</v>
      </c>
      <c r="J915" s="4">
        <v>246.7755</v>
      </c>
    </row>
    <row r="916" ht="14.25" customHeight="1">
      <c r="A916" s="4" t="s">
        <v>2875</v>
      </c>
      <c r="B916" s="5">
        <v>45308.0</v>
      </c>
      <c r="C916" s="4" t="s">
        <v>170</v>
      </c>
      <c r="D916" s="4" t="s">
        <v>1617</v>
      </c>
      <c r="E916" s="4" t="s">
        <v>1948</v>
      </c>
      <c r="F916" s="4">
        <v>3.0</v>
      </c>
      <c r="G916" s="4">
        <v>620.12</v>
      </c>
      <c r="H916" s="4">
        <v>0.06</v>
      </c>
      <c r="I916" s="4" t="s">
        <v>1959</v>
      </c>
      <c r="J916" s="4">
        <v>1748.7384</v>
      </c>
    </row>
    <row r="917" ht="14.25" customHeight="1">
      <c r="A917" s="4" t="s">
        <v>2876</v>
      </c>
      <c r="B917" s="5">
        <v>45869.0</v>
      </c>
      <c r="C917" s="4" t="s">
        <v>15</v>
      </c>
      <c r="D917" s="4" t="s">
        <v>1790</v>
      </c>
      <c r="E917" s="4" t="s">
        <v>1911</v>
      </c>
      <c r="F917" s="4">
        <v>2.0</v>
      </c>
      <c r="G917" s="4">
        <v>354.09</v>
      </c>
      <c r="H917" s="4">
        <v>0.12</v>
      </c>
      <c r="I917" s="4" t="s">
        <v>1964</v>
      </c>
      <c r="J917" s="4">
        <v>623.1984</v>
      </c>
    </row>
    <row r="918" ht="14.25" customHeight="1">
      <c r="A918" s="4" t="s">
        <v>2877</v>
      </c>
      <c r="B918" s="5">
        <v>45621.0</v>
      </c>
      <c r="C918" s="4" t="s">
        <v>464</v>
      </c>
      <c r="D918" s="4" t="s">
        <v>1741</v>
      </c>
      <c r="E918" s="4" t="s">
        <v>1908</v>
      </c>
      <c r="F918" s="4">
        <v>3.0</v>
      </c>
      <c r="G918" s="4">
        <v>214.94</v>
      </c>
      <c r="H918" s="4">
        <v>0.22</v>
      </c>
      <c r="I918" s="4" t="s">
        <v>1964</v>
      </c>
      <c r="J918" s="4">
        <v>502.9596</v>
      </c>
    </row>
    <row r="919" ht="14.25" customHeight="1">
      <c r="A919" s="4" t="s">
        <v>2878</v>
      </c>
      <c r="B919" s="5">
        <v>45428.0</v>
      </c>
      <c r="C919" s="4" t="s">
        <v>671</v>
      </c>
      <c r="D919" s="4" t="s">
        <v>1594</v>
      </c>
      <c r="E919" s="4" t="s">
        <v>1929</v>
      </c>
      <c r="F919" s="4">
        <v>2.0</v>
      </c>
      <c r="G919" s="4">
        <v>309.78</v>
      </c>
      <c r="H919" s="4">
        <v>0.16</v>
      </c>
      <c r="I919" s="4" t="s">
        <v>1959</v>
      </c>
      <c r="J919" s="4">
        <v>520.4304</v>
      </c>
    </row>
    <row r="920" ht="14.25" customHeight="1">
      <c r="A920" s="4" t="s">
        <v>2879</v>
      </c>
      <c r="B920" s="5">
        <v>45807.0</v>
      </c>
      <c r="C920" s="4" t="s">
        <v>271</v>
      </c>
      <c r="D920" s="4" t="s">
        <v>1610</v>
      </c>
      <c r="E920" s="4" t="s">
        <v>1901</v>
      </c>
      <c r="F920" s="4">
        <v>2.0</v>
      </c>
      <c r="G920" s="4">
        <v>183.85</v>
      </c>
      <c r="H920" s="4">
        <v>0.14</v>
      </c>
      <c r="I920" s="4" t="s">
        <v>1961</v>
      </c>
      <c r="J920" s="4">
        <v>316.222</v>
      </c>
    </row>
    <row r="921" ht="14.25" customHeight="1">
      <c r="A921" s="4" t="s">
        <v>2880</v>
      </c>
      <c r="B921" s="5">
        <v>45238.0</v>
      </c>
      <c r="C921" s="4" t="s">
        <v>1296</v>
      </c>
      <c r="D921" s="4" t="s">
        <v>1793</v>
      </c>
      <c r="E921" s="4" t="s">
        <v>1887</v>
      </c>
      <c r="F921" s="4">
        <v>1.0</v>
      </c>
      <c r="G921" s="4">
        <v>550.06</v>
      </c>
      <c r="H921" s="4">
        <v>0.01</v>
      </c>
      <c r="I921" s="4" t="s">
        <v>1959</v>
      </c>
      <c r="J921" s="4">
        <v>544.5594</v>
      </c>
    </row>
    <row r="922" ht="14.25" customHeight="1">
      <c r="A922" s="4" t="s">
        <v>2881</v>
      </c>
      <c r="B922" s="5">
        <v>45253.0</v>
      </c>
      <c r="C922" s="4" t="s">
        <v>138</v>
      </c>
      <c r="D922" s="4" t="s">
        <v>1820</v>
      </c>
      <c r="E922" s="4" t="s">
        <v>1904</v>
      </c>
      <c r="F922" s="4">
        <v>2.0</v>
      </c>
      <c r="G922" s="4">
        <v>32.19</v>
      </c>
      <c r="H922" s="4">
        <v>0.13</v>
      </c>
      <c r="I922" s="4" t="s">
        <v>1964</v>
      </c>
      <c r="J922" s="4">
        <v>56.0106</v>
      </c>
    </row>
    <row r="923" ht="14.25" customHeight="1">
      <c r="A923" s="4" t="s">
        <v>2882</v>
      </c>
      <c r="B923" s="5">
        <v>45460.0</v>
      </c>
      <c r="C923" s="4" t="s">
        <v>489</v>
      </c>
      <c r="D923" s="4" t="s">
        <v>1677</v>
      </c>
      <c r="E923" s="4" t="s">
        <v>1948</v>
      </c>
      <c r="F923" s="4">
        <v>2.0</v>
      </c>
      <c r="G923" s="4">
        <v>892.06</v>
      </c>
      <c r="H923" s="4">
        <v>0.08</v>
      </c>
      <c r="I923" s="4" t="s">
        <v>1959</v>
      </c>
      <c r="J923" s="4">
        <v>1641.3904</v>
      </c>
    </row>
    <row r="924" ht="14.25" customHeight="1">
      <c r="A924" s="4" t="s">
        <v>2883</v>
      </c>
      <c r="B924" s="5">
        <v>45628.0</v>
      </c>
      <c r="C924" s="4" t="s">
        <v>1476</v>
      </c>
      <c r="D924" s="4" t="s">
        <v>1756</v>
      </c>
      <c r="E924" s="4" t="s">
        <v>1911</v>
      </c>
      <c r="F924" s="4">
        <v>1.0</v>
      </c>
      <c r="G924" s="4">
        <v>127.47</v>
      </c>
      <c r="H924" s="4">
        <v>0.16</v>
      </c>
      <c r="I924" s="4" t="s">
        <v>1964</v>
      </c>
      <c r="J924" s="4">
        <v>107.0748</v>
      </c>
    </row>
    <row r="925" ht="14.25" customHeight="1">
      <c r="A925" s="4" t="s">
        <v>2884</v>
      </c>
      <c r="B925" s="5">
        <v>45778.0</v>
      </c>
      <c r="C925" s="4" t="s">
        <v>1235</v>
      </c>
      <c r="D925" s="4" t="s">
        <v>1814</v>
      </c>
      <c r="E925" s="4" t="s">
        <v>1934</v>
      </c>
      <c r="F925" s="4">
        <v>3.0</v>
      </c>
      <c r="G925" s="4">
        <v>212.87</v>
      </c>
      <c r="H925" s="4">
        <v>0.18</v>
      </c>
      <c r="I925" s="4" t="s">
        <v>1959</v>
      </c>
      <c r="J925" s="4">
        <v>523.6602</v>
      </c>
    </row>
    <row r="926" ht="14.25" customHeight="1">
      <c r="A926" s="4" t="s">
        <v>2885</v>
      </c>
      <c r="B926" s="5">
        <v>45471.0</v>
      </c>
      <c r="C926" s="4" t="s">
        <v>618</v>
      </c>
      <c r="D926" s="4" t="s">
        <v>1826</v>
      </c>
      <c r="E926" s="4" t="s">
        <v>1914</v>
      </c>
      <c r="F926" s="4">
        <v>1.0</v>
      </c>
      <c r="G926" s="4">
        <v>26.37</v>
      </c>
      <c r="H926" s="4">
        <v>0.3</v>
      </c>
      <c r="I926" s="4" t="s">
        <v>1964</v>
      </c>
      <c r="J926" s="4">
        <v>18.459</v>
      </c>
    </row>
    <row r="927" ht="14.25" customHeight="1">
      <c r="A927" s="4" t="s">
        <v>2886</v>
      </c>
      <c r="B927" s="5">
        <v>45770.0</v>
      </c>
      <c r="C927" s="4" t="s">
        <v>1458</v>
      </c>
      <c r="D927" s="4" t="s">
        <v>1680</v>
      </c>
      <c r="E927" s="4" t="s">
        <v>1945</v>
      </c>
      <c r="F927" s="4">
        <v>4.0</v>
      </c>
      <c r="G927" s="4">
        <v>953.98</v>
      </c>
      <c r="H927" s="4">
        <v>0.16</v>
      </c>
      <c r="I927" s="4" t="s">
        <v>1959</v>
      </c>
      <c r="J927" s="4">
        <v>3205.3728</v>
      </c>
    </row>
    <row r="928" ht="14.25" customHeight="1">
      <c r="A928" s="4" t="s">
        <v>2887</v>
      </c>
      <c r="B928" s="5">
        <v>45369.0</v>
      </c>
      <c r="C928" s="4" t="s">
        <v>719</v>
      </c>
      <c r="D928" s="4" t="s">
        <v>1783</v>
      </c>
      <c r="E928" s="4" t="s">
        <v>1948</v>
      </c>
      <c r="F928" s="4">
        <v>3.0</v>
      </c>
      <c r="G928" s="4">
        <v>968.88</v>
      </c>
      <c r="H928" s="4">
        <v>0.15</v>
      </c>
      <c r="I928" s="4" t="s">
        <v>1959</v>
      </c>
      <c r="J928" s="4">
        <v>2470.644</v>
      </c>
    </row>
    <row r="929" ht="14.25" customHeight="1">
      <c r="A929" s="4" t="s">
        <v>2888</v>
      </c>
      <c r="B929" s="5">
        <v>45910.0</v>
      </c>
      <c r="C929" s="4" t="s">
        <v>636</v>
      </c>
      <c r="D929" s="4" t="s">
        <v>1811</v>
      </c>
      <c r="E929" s="4" t="s">
        <v>1945</v>
      </c>
      <c r="F929" s="4">
        <v>1.0</v>
      </c>
      <c r="G929" s="4">
        <v>533.05</v>
      </c>
      <c r="H929" s="4">
        <v>0.11</v>
      </c>
      <c r="I929" s="4" t="s">
        <v>1961</v>
      </c>
      <c r="J929" s="4">
        <v>474.4145</v>
      </c>
    </row>
    <row r="930" ht="14.25" customHeight="1">
      <c r="A930" s="4" t="s">
        <v>2889</v>
      </c>
      <c r="B930" s="5">
        <v>45637.0</v>
      </c>
      <c r="C930" s="4" t="s">
        <v>1214</v>
      </c>
      <c r="D930" s="4" t="s">
        <v>1826</v>
      </c>
      <c r="E930" s="4" t="s">
        <v>1892</v>
      </c>
      <c r="F930" s="4">
        <v>3.0</v>
      </c>
      <c r="G930" s="4">
        <v>138.86</v>
      </c>
      <c r="H930" s="4">
        <v>0.11</v>
      </c>
      <c r="I930" s="4" t="s">
        <v>1961</v>
      </c>
      <c r="J930" s="4">
        <v>370.7562</v>
      </c>
    </row>
    <row r="931" ht="14.25" customHeight="1">
      <c r="A931" s="4" t="s">
        <v>2890</v>
      </c>
      <c r="B931" s="5">
        <v>45706.0</v>
      </c>
      <c r="C931" s="4" t="s">
        <v>551</v>
      </c>
      <c r="D931" s="4" t="s">
        <v>1642</v>
      </c>
      <c r="E931" s="4" t="s">
        <v>1887</v>
      </c>
      <c r="F931" s="4">
        <v>1.0</v>
      </c>
      <c r="G931" s="4">
        <v>588.93</v>
      </c>
      <c r="H931" s="4">
        <v>0.03</v>
      </c>
      <c r="I931" s="4" t="s">
        <v>1964</v>
      </c>
      <c r="J931" s="4">
        <v>571.2620999999999</v>
      </c>
    </row>
    <row r="932" ht="14.25" customHeight="1">
      <c r="A932" s="4" t="s">
        <v>2891</v>
      </c>
      <c r="B932" s="5">
        <v>45557.0</v>
      </c>
      <c r="C932" s="4" t="s">
        <v>1278</v>
      </c>
      <c r="D932" s="4" t="s">
        <v>1738</v>
      </c>
      <c r="E932" s="4" t="s">
        <v>1908</v>
      </c>
      <c r="F932" s="4">
        <v>2.0</v>
      </c>
      <c r="G932" s="4">
        <v>576.83</v>
      </c>
      <c r="H932" s="4">
        <v>0.19</v>
      </c>
      <c r="I932" s="4" t="s">
        <v>1961</v>
      </c>
      <c r="J932" s="4">
        <v>934.4646000000001</v>
      </c>
    </row>
    <row r="933" ht="14.25" customHeight="1">
      <c r="A933" s="4" t="s">
        <v>2892</v>
      </c>
      <c r="B933" s="5">
        <v>45338.0</v>
      </c>
      <c r="C933" s="4" t="s">
        <v>1040</v>
      </c>
      <c r="D933" s="4" t="s">
        <v>1777</v>
      </c>
      <c r="E933" s="4" t="s">
        <v>1929</v>
      </c>
      <c r="F933" s="4">
        <v>1.0</v>
      </c>
      <c r="G933" s="4">
        <v>681.3</v>
      </c>
      <c r="H933" s="4">
        <v>0.05</v>
      </c>
      <c r="I933" s="4" t="s">
        <v>1959</v>
      </c>
      <c r="J933" s="4">
        <v>647.2349999999999</v>
      </c>
    </row>
    <row r="934" ht="14.25" customHeight="1">
      <c r="A934" s="4" t="s">
        <v>2893</v>
      </c>
      <c r="B934" s="5">
        <v>45441.0</v>
      </c>
      <c r="C934" s="4" t="s">
        <v>1435</v>
      </c>
      <c r="D934" s="4" t="s">
        <v>1652</v>
      </c>
      <c r="E934" s="4" t="s">
        <v>1936</v>
      </c>
      <c r="F934" s="4">
        <v>3.0</v>
      </c>
      <c r="G934" s="4">
        <v>504.97</v>
      </c>
      <c r="H934" s="4">
        <v>0.3</v>
      </c>
      <c r="I934" s="4" t="s">
        <v>1959</v>
      </c>
      <c r="J934" s="4">
        <v>1060.437</v>
      </c>
    </row>
    <row r="935" ht="14.25" customHeight="1">
      <c r="A935" s="4" t="s">
        <v>2894</v>
      </c>
      <c r="B935" s="5">
        <v>45396.0</v>
      </c>
      <c r="C935" s="4" t="s">
        <v>240</v>
      </c>
      <c r="D935" s="4" t="s">
        <v>1693</v>
      </c>
      <c r="E935" s="4" t="s">
        <v>1927</v>
      </c>
      <c r="F935" s="4">
        <v>3.0</v>
      </c>
      <c r="G935" s="4">
        <v>649.78</v>
      </c>
      <c r="H935" s="4">
        <v>0.1</v>
      </c>
      <c r="I935" s="4" t="s">
        <v>1961</v>
      </c>
      <c r="J935" s="4">
        <v>1754.406</v>
      </c>
    </row>
    <row r="936" ht="14.25" customHeight="1">
      <c r="A936" s="4" t="s">
        <v>2895</v>
      </c>
      <c r="B936" s="5">
        <v>45317.0</v>
      </c>
      <c r="C936" s="4" t="s">
        <v>808</v>
      </c>
      <c r="D936" s="4" t="s">
        <v>1696</v>
      </c>
      <c r="E936" s="4" t="s">
        <v>1921</v>
      </c>
      <c r="F936" s="4">
        <v>2.0</v>
      </c>
      <c r="G936" s="4">
        <v>986.73</v>
      </c>
      <c r="H936" s="4">
        <v>0.05</v>
      </c>
      <c r="I936" s="4" t="s">
        <v>1961</v>
      </c>
      <c r="J936" s="4">
        <v>1874.787</v>
      </c>
    </row>
    <row r="937" ht="14.25" customHeight="1">
      <c r="A937" s="4" t="s">
        <v>2896</v>
      </c>
      <c r="B937" s="5">
        <v>45235.0</v>
      </c>
      <c r="C937" s="4" t="s">
        <v>430</v>
      </c>
      <c r="D937" s="4" t="s">
        <v>1610</v>
      </c>
      <c r="E937" s="4" t="s">
        <v>1936</v>
      </c>
      <c r="F937" s="4">
        <v>2.0</v>
      </c>
      <c r="G937" s="4">
        <v>65.44</v>
      </c>
      <c r="H937" s="4">
        <v>0.05</v>
      </c>
      <c r="I937" s="4" t="s">
        <v>1961</v>
      </c>
      <c r="J937" s="4">
        <v>124.336</v>
      </c>
    </row>
    <row r="938" ht="14.25" customHeight="1">
      <c r="A938" s="4" t="s">
        <v>2897</v>
      </c>
      <c r="B938" s="5">
        <v>45824.0</v>
      </c>
      <c r="C938" s="4" t="s">
        <v>1220</v>
      </c>
      <c r="D938" s="4" t="s">
        <v>1771</v>
      </c>
      <c r="E938" s="4" t="s">
        <v>1932</v>
      </c>
      <c r="F938" s="4">
        <v>3.0</v>
      </c>
      <c r="G938" s="4">
        <v>953.74</v>
      </c>
      <c r="H938" s="4">
        <v>0.04</v>
      </c>
      <c r="I938" s="4" t="s">
        <v>1959</v>
      </c>
      <c r="J938" s="4">
        <v>2746.7712</v>
      </c>
    </row>
    <row r="939" ht="14.25" customHeight="1">
      <c r="A939" s="4" t="s">
        <v>2898</v>
      </c>
      <c r="B939" s="5">
        <v>45543.0</v>
      </c>
      <c r="C939" s="4" t="s">
        <v>263</v>
      </c>
      <c r="D939" s="4" t="s">
        <v>1811</v>
      </c>
      <c r="E939" s="4" t="s">
        <v>1924</v>
      </c>
      <c r="F939" s="4">
        <v>3.0</v>
      </c>
      <c r="G939" s="4">
        <v>904.48</v>
      </c>
      <c r="H939" s="4">
        <v>0.21</v>
      </c>
      <c r="I939" s="4" t="s">
        <v>1961</v>
      </c>
      <c r="J939" s="4">
        <v>2143.6176</v>
      </c>
    </row>
    <row r="940" ht="14.25" customHeight="1">
      <c r="A940" s="4" t="s">
        <v>2899</v>
      </c>
      <c r="B940" s="5">
        <v>45595.0</v>
      </c>
      <c r="C940" s="4" t="s">
        <v>1528</v>
      </c>
      <c r="D940" s="4" t="s">
        <v>1768</v>
      </c>
      <c r="E940" s="4" t="s">
        <v>1936</v>
      </c>
      <c r="F940" s="4">
        <v>3.0</v>
      </c>
      <c r="G940" s="4">
        <v>920.82</v>
      </c>
      <c r="H940" s="4">
        <v>0.1</v>
      </c>
      <c r="I940" s="4" t="s">
        <v>1961</v>
      </c>
      <c r="J940" s="4">
        <v>2486.214</v>
      </c>
    </row>
    <row r="941" ht="14.25" customHeight="1">
      <c r="A941" s="4" t="s">
        <v>2900</v>
      </c>
      <c r="B941" s="5">
        <v>45803.0</v>
      </c>
      <c r="C941" s="4" t="s">
        <v>986</v>
      </c>
      <c r="D941" s="4" t="s">
        <v>1661</v>
      </c>
      <c r="E941" s="4" t="s">
        <v>1892</v>
      </c>
      <c r="F941" s="4">
        <v>1.0</v>
      </c>
      <c r="G941" s="4">
        <v>182.28</v>
      </c>
      <c r="H941" s="4">
        <v>0.15</v>
      </c>
      <c r="I941" s="4" t="s">
        <v>1964</v>
      </c>
      <c r="J941" s="4">
        <v>154.938</v>
      </c>
    </row>
    <row r="942" ht="14.25" customHeight="1">
      <c r="A942" s="4" t="s">
        <v>2901</v>
      </c>
      <c r="B942" s="5">
        <v>45880.0</v>
      </c>
      <c r="C942" s="4" t="s">
        <v>1401</v>
      </c>
      <c r="D942" s="4" t="s">
        <v>1670</v>
      </c>
      <c r="E942" s="4" t="s">
        <v>1939</v>
      </c>
      <c r="F942" s="4">
        <v>3.0</v>
      </c>
      <c r="G942" s="4">
        <v>938.68</v>
      </c>
      <c r="H942" s="4">
        <v>0.14</v>
      </c>
      <c r="I942" s="4" t="s">
        <v>1959</v>
      </c>
      <c r="J942" s="4">
        <v>2421.7944</v>
      </c>
    </row>
    <row r="943" ht="14.25" customHeight="1">
      <c r="A943" s="4" t="s">
        <v>2902</v>
      </c>
      <c r="B943" s="5">
        <v>45690.0</v>
      </c>
      <c r="C943" s="4" t="s">
        <v>311</v>
      </c>
      <c r="D943" s="4" t="s">
        <v>1856</v>
      </c>
      <c r="E943" s="4" t="s">
        <v>1908</v>
      </c>
      <c r="F943" s="4">
        <v>3.0</v>
      </c>
      <c r="G943" s="4">
        <v>219.96</v>
      </c>
      <c r="H943" s="4">
        <v>0.18</v>
      </c>
      <c r="I943" s="4" t="s">
        <v>1961</v>
      </c>
      <c r="J943" s="4">
        <v>541.1016000000001</v>
      </c>
    </row>
    <row r="944" ht="14.25" customHeight="1">
      <c r="A944" s="4" t="s">
        <v>2903</v>
      </c>
      <c r="B944" s="5">
        <v>45841.0</v>
      </c>
      <c r="C944" s="4" t="s">
        <v>1479</v>
      </c>
      <c r="D944" s="4" t="s">
        <v>1796</v>
      </c>
      <c r="E944" s="4" t="s">
        <v>1945</v>
      </c>
      <c r="F944" s="4">
        <v>3.0</v>
      </c>
      <c r="G944" s="4">
        <v>385.74</v>
      </c>
      <c r="H944" s="4">
        <v>0.27</v>
      </c>
      <c r="I944" s="4" t="s">
        <v>1959</v>
      </c>
      <c r="J944" s="4">
        <v>844.7706</v>
      </c>
    </row>
    <row r="945" ht="14.25" customHeight="1">
      <c r="A945" s="4" t="s">
        <v>2904</v>
      </c>
      <c r="B945" s="5">
        <v>45380.0</v>
      </c>
      <c r="C945" s="4" t="s">
        <v>1424</v>
      </c>
      <c r="D945" s="4" t="s">
        <v>1826</v>
      </c>
      <c r="E945" s="4" t="s">
        <v>1945</v>
      </c>
      <c r="F945" s="4">
        <v>2.0</v>
      </c>
      <c r="G945" s="4">
        <v>830.94</v>
      </c>
      <c r="H945" s="4">
        <v>0.28</v>
      </c>
      <c r="I945" s="4" t="s">
        <v>1961</v>
      </c>
      <c r="J945" s="4">
        <v>1196.5536</v>
      </c>
    </row>
    <row r="946" ht="14.25" customHeight="1">
      <c r="A946" s="4" t="s">
        <v>2905</v>
      </c>
      <c r="B946" s="5">
        <v>45503.0</v>
      </c>
      <c r="C946" s="4" t="s">
        <v>1220</v>
      </c>
      <c r="D946" s="4" t="s">
        <v>1569</v>
      </c>
      <c r="E946" s="4" t="s">
        <v>1921</v>
      </c>
      <c r="F946" s="4">
        <v>3.0</v>
      </c>
      <c r="G946" s="4">
        <v>462.75</v>
      </c>
      <c r="H946" s="4">
        <v>0.22</v>
      </c>
      <c r="I946" s="4" t="s">
        <v>1961</v>
      </c>
      <c r="J946" s="4">
        <v>1082.835</v>
      </c>
    </row>
    <row r="947" ht="14.25" customHeight="1">
      <c r="A947" s="4" t="s">
        <v>2906</v>
      </c>
      <c r="B947" s="5">
        <v>45567.0</v>
      </c>
      <c r="C947" s="4" t="s">
        <v>263</v>
      </c>
      <c r="D947" s="4" t="s">
        <v>1613</v>
      </c>
      <c r="E947" s="4" t="s">
        <v>1936</v>
      </c>
      <c r="F947" s="4">
        <v>4.0</v>
      </c>
      <c r="G947" s="4">
        <v>973.9</v>
      </c>
      <c r="H947" s="4">
        <v>0.02</v>
      </c>
      <c r="I947" s="4" t="s">
        <v>1964</v>
      </c>
      <c r="J947" s="4">
        <v>3817.688</v>
      </c>
    </row>
    <row r="948" ht="14.25" customHeight="1">
      <c r="A948" s="4" t="s">
        <v>2907</v>
      </c>
      <c r="B948" s="5">
        <v>45600.0</v>
      </c>
      <c r="C948" s="4" t="s">
        <v>494</v>
      </c>
      <c r="D948" s="4" t="s">
        <v>1683</v>
      </c>
      <c r="E948" s="4" t="s">
        <v>1892</v>
      </c>
      <c r="F948" s="4">
        <v>2.0</v>
      </c>
      <c r="G948" s="4">
        <v>157.18</v>
      </c>
      <c r="H948" s="4">
        <v>0.15</v>
      </c>
      <c r="I948" s="4" t="s">
        <v>1959</v>
      </c>
      <c r="J948" s="4">
        <v>267.206</v>
      </c>
    </row>
    <row r="949" ht="14.25" customHeight="1">
      <c r="A949" s="4" t="s">
        <v>2908</v>
      </c>
      <c r="B949" s="5">
        <v>45415.0</v>
      </c>
      <c r="C949" s="4" t="s">
        <v>80</v>
      </c>
      <c r="D949" s="4" t="s">
        <v>1802</v>
      </c>
      <c r="E949" s="4" t="s">
        <v>1932</v>
      </c>
      <c r="F949" s="4">
        <v>3.0</v>
      </c>
      <c r="G949" s="4">
        <v>239.57</v>
      </c>
      <c r="H949" s="4">
        <v>0.16</v>
      </c>
      <c r="I949" s="4" t="s">
        <v>1959</v>
      </c>
      <c r="J949" s="4">
        <v>603.7164</v>
      </c>
    </row>
    <row r="950" ht="14.25" customHeight="1">
      <c r="A950" s="4" t="s">
        <v>2909</v>
      </c>
      <c r="B950" s="5">
        <v>45343.0</v>
      </c>
      <c r="C950" s="4" t="s">
        <v>1052</v>
      </c>
      <c r="D950" s="4" t="s">
        <v>1594</v>
      </c>
      <c r="E950" s="4" t="s">
        <v>1939</v>
      </c>
      <c r="F950" s="4">
        <v>4.0</v>
      </c>
      <c r="G950" s="4">
        <v>583.21</v>
      </c>
      <c r="H950" s="4">
        <v>0.2</v>
      </c>
      <c r="I950" s="4" t="s">
        <v>1959</v>
      </c>
      <c r="J950" s="4">
        <v>1866.272</v>
      </c>
    </row>
    <row r="951" ht="14.25" customHeight="1">
      <c r="A951" s="4" t="s">
        <v>2910</v>
      </c>
      <c r="B951" s="5">
        <v>45399.0</v>
      </c>
      <c r="C951" s="4" t="s">
        <v>1307</v>
      </c>
      <c r="D951" s="4" t="s">
        <v>1826</v>
      </c>
      <c r="E951" s="4" t="s">
        <v>1917</v>
      </c>
      <c r="F951" s="4">
        <v>3.0</v>
      </c>
      <c r="G951" s="4">
        <v>758.75</v>
      </c>
      <c r="H951" s="4">
        <v>0.27</v>
      </c>
      <c r="I951" s="4" t="s">
        <v>1961</v>
      </c>
      <c r="J951" s="4">
        <v>1661.6625</v>
      </c>
    </row>
    <row r="952" ht="14.25" customHeight="1">
      <c r="A952" s="4" t="s">
        <v>2911</v>
      </c>
      <c r="B952" s="5">
        <v>45689.0</v>
      </c>
      <c r="C952" s="4" t="s">
        <v>998</v>
      </c>
      <c r="D952" s="4" t="s">
        <v>1765</v>
      </c>
      <c r="E952" s="4" t="s">
        <v>1908</v>
      </c>
      <c r="F952" s="4">
        <v>4.0</v>
      </c>
      <c r="G952" s="4">
        <v>372.42</v>
      </c>
      <c r="H952" s="4">
        <v>0.19</v>
      </c>
      <c r="I952" s="4" t="s">
        <v>1959</v>
      </c>
      <c r="J952" s="4">
        <v>1206.6408</v>
      </c>
    </row>
    <row r="953" ht="14.25" customHeight="1">
      <c r="A953" s="4" t="s">
        <v>2912</v>
      </c>
      <c r="B953" s="5">
        <v>45699.0</v>
      </c>
      <c r="C953" s="4" t="s">
        <v>536</v>
      </c>
      <c r="D953" s="4" t="s">
        <v>1771</v>
      </c>
      <c r="E953" s="4" t="s">
        <v>1948</v>
      </c>
      <c r="F953" s="4">
        <v>4.0</v>
      </c>
      <c r="G953" s="4">
        <v>286.28</v>
      </c>
      <c r="H953" s="4">
        <v>0.28</v>
      </c>
      <c r="I953" s="4" t="s">
        <v>1961</v>
      </c>
      <c r="J953" s="4">
        <v>824.4863999999999</v>
      </c>
    </row>
    <row r="954" ht="14.25" customHeight="1">
      <c r="A954" s="4" t="s">
        <v>2913</v>
      </c>
      <c r="B954" s="5">
        <v>45663.0</v>
      </c>
      <c r="C954" s="4" t="s">
        <v>910</v>
      </c>
      <c r="D954" s="4" t="s">
        <v>1802</v>
      </c>
      <c r="E954" s="4" t="s">
        <v>1927</v>
      </c>
      <c r="F954" s="4">
        <v>3.0</v>
      </c>
      <c r="G954" s="4">
        <v>488.37</v>
      </c>
      <c r="H954" s="4">
        <v>0.27</v>
      </c>
      <c r="I954" s="4" t="s">
        <v>1964</v>
      </c>
      <c r="J954" s="4">
        <v>1069.5303</v>
      </c>
    </row>
    <row r="955" ht="14.25" customHeight="1">
      <c r="A955" s="4" t="s">
        <v>2914</v>
      </c>
      <c r="B955" s="5">
        <v>45377.0</v>
      </c>
      <c r="C955" s="4" t="s">
        <v>1467</v>
      </c>
      <c r="D955" s="4" t="s">
        <v>1844</v>
      </c>
      <c r="E955" s="4" t="s">
        <v>1917</v>
      </c>
      <c r="F955" s="4">
        <v>3.0</v>
      </c>
      <c r="G955" s="4">
        <v>662.82</v>
      </c>
      <c r="H955" s="4">
        <v>0.01</v>
      </c>
      <c r="I955" s="4" t="s">
        <v>1964</v>
      </c>
      <c r="J955" s="4">
        <v>1968.5754</v>
      </c>
    </row>
    <row r="956" ht="14.25" customHeight="1">
      <c r="A956" s="4" t="s">
        <v>2915</v>
      </c>
      <c r="B956" s="5">
        <v>45412.0</v>
      </c>
      <c r="C956" s="4" t="s">
        <v>1542</v>
      </c>
      <c r="D956" s="4" t="s">
        <v>1580</v>
      </c>
      <c r="E956" s="4" t="s">
        <v>1939</v>
      </c>
      <c r="F956" s="4">
        <v>2.0</v>
      </c>
      <c r="G956" s="4">
        <v>824.34</v>
      </c>
      <c r="H956" s="4">
        <v>0.1</v>
      </c>
      <c r="I956" s="4" t="s">
        <v>1964</v>
      </c>
      <c r="J956" s="4">
        <v>1483.812</v>
      </c>
    </row>
    <row r="957" ht="14.25" customHeight="1">
      <c r="A957" s="4" t="s">
        <v>2916</v>
      </c>
      <c r="B957" s="5">
        <v>45349.0</v>
      </c>
      <c r="C957" s="4" t="s">
        <v>412</v>
      </c>
      <c r="D957" s="4" t="s">
        <v>1759</v>
      </c>
      <c r="E957" s="4" t="s">
        <v>1917</v>
      </c>
      <c r="F957" s="4">
        <v>1.0</v>
      </c>
      <c r="G957" s="4">
        <v>437.12</v>
      </c>
      <c r="H957" s="4">
        <v>0.21</v>
      </c>
      <c r="I957" s="4" t="s">
        <v>1959</v>
      </c>
      <c r="J957" s="4">
        <v>345.3248</v>
      </c>
    </row>
    <row r="958" ht="14.25" customHeight="1">
      <c r="A958" s="4" t="s">
        <v>2917</v>
      </c>
      <c r="B958" s="5">
        <v>45486.0</v>
      </c>
      <c r="C958" s="4" t="s">
        <v>1142</v>
      </c>
      <c r="D958" s="4" t="s">
        <v>1847</v>
      </c>
      <c r="E958" s="4" t="s">
        <v>1911</v>
      </c>
      <c r="F958" s="4">
        <v>3.0</v>
      </c>
      <c r="G958" s="4">
        <v>23.37</v>
      </c>
      <c r="H958" s="4">
        <v>0.15</v>
      </c>
      <c r="I958" s="4" t="s">
        <v>1961</v>
      </c>
      <c r="J958" s="4">
        <v>59.5935</v>
      </c>
    </row>
    <row r="959" ht="14.25" customHeight="1">
      <c r="A959" s="4" t="s">
        <v>2918</v>
      </c>
      <c r="B959" s="5">
        <v>45761.0</v>
      </c>
      <c r="C959" s="4" t="s">
        <v>636</v>
      </c>
      <c r="D959" s="4" t="s">
        <v>1686</v>
      </c>
      <c r="E959" s="4" t="s">
        <v>1917</v>
      </c>
      <c r="F959" s="4">
        <v>1.0</v>
      </c>
      <c r="G959" s="4">
        <v>579.69</v>
      </c>
      <c r="H959" s="4">
        <v>0.02</v>
      </c>
      <c r="I959" s="4" t="s">
        <v>1959</v>
      </c>
      <c r="J959" s="4">
        <v>568.0962000000001</v>
      </c>
    </row>
    <row r="960" ht="14.25" customHeight="1">
      <c r="A960" s="4" t="s">
        <v>2919</v>
      </c>
      <c r="B960" s="5">
        <v>45639.0</v>
      </c>
      <c r="C960" s="4" t="s">
        <v>1358</v>
      </c>
      <c r="D960" s="4" t="s">
        <v>1817</v>
      </c>
      <c r="E960" s="4" t="s">
        <v>1934</v>
      </c>
      <c r="F960" s="4">
        <v>3.0</v>
      </c>
      <c r="G960" s="4">
        <v>240.51</v>
      </c>
      <c r="H960" s="4">
        <v>0.07</v>
      </c>
      <c r="I960" s="4" t="s">
        <v>1959</v>
      </c>
      <c r="J960" s="4">
        <v>671.0228999999999</v>
      </c>
    </row>
    <row r="961" ht="14.25" customHeight="1">
      <c r="A961" s="4" t="s">
        <v>2920</v>
      </c>
      <c r="B961" s="5">
        <v>45893.0</v>
      </c>
      <c r="C961" s="4" t="s">
        <v>1217</v>
      </c>
      <c r="D961" s="4" t="s">
        <v>1652</v>
      </c>
      <c r="E961" s="4" t="s">
        <v>1934</v>
      </c>
      <c r="F961" s="4">
        <v>2.0</v>
      </c>
      <c r="G961" s="4">
        <v>855.4</v>
      </c>
      <c r="H961" s="4">
        <v>0.08</v>
      </c>
      <c r="I961" s="4" t="s">
        <v>1964</v>
      </c>
      <c r="J961" s="4">
        <v>1573.936</v>
      </c>
    </row>
    <row r="962" ht="14.25" customHeight="1">
      <c r="A962" s="4" t="s">
        <v>2921</v>
      </c>
      <c r="B962" s="5">
        <v>45227.0</v>
      </c>
      <c r="C962" s="4" t="s">
        <v>57</v>
      </c>
      <c r="D962" s="4" t="s">
        <v>1853</v>
      </c>
      <c r="E962" s="4" t="s">
        <v>1914</v>
      </c>
      <c r="F962" s="4">
        <v>1.0</v>
      </c>
      <c r="G962" s="4">
        <v>537.26</v>
      </c>
      <c r="H962" s="4">
        <v>0.09</v>
      </c>
      <c r="I962" s="4" t="s">
        <v>1959</v>
      </c>
      <c r="J962" s="4">
        <v>488.9066</v>
      </c>
    </row>
    <row r="963" ht="14.25" customHeight="1">
      <c r="A963" s="4" t="s">
        <v>2922</v>
      </c>
      <c r="B963" s="5">
        <v>45637.0</v>
      </c>
      <c r="C963" s="4" t="s">
        <v>1223</v>
      </c>
      <c r="D963" s="4" t="s">
        <v>1735</v>
      </c>
      <c r="E963" s="4" t="s">
        <v>1924</v>
      </c>
      <c r="F963" s="4">
        <v>3.0</v>
      </c>
      <c r="G963" s="4">
        <v>918.26</v>
      </c>
      <c r="H963" s="4">
        <v>0.17</v>
      </c>
      <c r="I963" s="4" t="s">
        <v>1964</v>
      </c>
      <c r="J963" s="4">
        <v>2286.4674</v>
      </c>
    </row>
    <row r="964" ht="14.25" customHeight="1">
      <c r="A964" s="4" t="s">
        <v>2923</v>
      </c>
      <c r="B964" s="5">
        <v>45472.0</v>
      </c>
      <c r="C964" s="4" t="s">
        <v>357</v>
      </c>
      <c r="D964" s="4" t="s">
        <v>1580</v>
      </c>
      <c r="E964" s="4" t="s">
        <v>1921</v>
      </c>
      <c r="F964" s="4">
        <v>4.0</v>
      </c>
      <c r="G964" s="4">
        <v>579.7</v>
      </c>
      <c r="H964" s="4">
        <v>0.18</v>
      </c>
      <c r="I964" s="4" t="s">
        <v>1961</v>
      </c>
      <c r="J964" s="4">
        <v>1901.416</v>
      </c>
    </row>
    <row r="965" ht="14.25" customHeight="1">
      <c r="A965" s="4" t="s">
        <v>2924</v>
      </c>
      <c r="B965" s="5">
        <v>45710.0</v>
      </c>
      <c r="C965" s="4" t="s">
        <v>509</v>
      </c>
      <c r="D965" s="4" t="s">
        <v>1709</v>
      </c>
      <c r="E965" s="4" t="s">
        <v>1911</v>
      </c>
      <c r="F965" s="4">
        <v>1.0</v>
      </c>
      <c r="G965" s="4">
        <v>824.32</v>
      </c>
      <c r="H965" s="4">
        <v>0.18</v>
      </c>
      <c r="I965" s="4" t="s">
        <v>1959</v>
      </c>
      <c r="J965" s="4">
        <v>675.9424000000001</v>
      </c>
    </row>
    <row r="966" ht="14.25" customHeight="1">
      <c r="A966" s="4" t="s">
        <v>2925</v>
      </c>
      <c r="B966" s="5">
        <v>45682.0</v>
      </c>
      <c r="C966" s="4" t="s">
        <v>400</v>
      </c>
      <c r="D966" s="4" t="s">
        <v>1718</v>
      </c>
      <c r="E966" s="4" t="s">
        <v>1936</v>
      </c>
      <c r="F966" s="4">
        <v>4.0</v>
      </c>
      <c r="G966" s="4">
        <v>614.99</v>
      </c>
      <c r="H966" s="4">
        <v>0.16</v>
      </c>
      <c r="I966" s="4" t="s">
        <v>1961</v>
      </c>
      <c r="J966" s="4">
        <v>2066.3664</v>
      </c>
    </row>
    <row r="967" ht="14.25" customHeight="1">
      <c r="A967" s="4" t="s">
        <v>2926</v>
      </c>
      <c r="B967" s="5">
        <v>45730.0</v>
      </c>
      <c r="C967" s="4" t="s">
        <v>458</v>
      </c>
      <c r="D967" s="4" t="s">
        <v>1768</v>
      </c>
      <c r="E967" s="4" t="s">
        <v>1887</v>
      </c>
      <c r="F967" s="4">
        <v>4.0</v>
      </c>
      <c r="G967" s="4">
        <v>189.21</v>
      </c>
      <c r="H967" s="4">
        <v>0.06</v>
      </c>
      <c r="I967" s="4" t="s">
        <v>1964</v>
      </c>
      <c r="J967" s="4">
        <v>711.4295999999999</v>
      </c>
    </row>
    <row r="968" ht="14.25" customHeight="1">
      <c r="A968" s="4" t="s">
        <v>2927</v>
      </c>
      <c r="B968" s="5">
        <v>45629.0</v>
      </c>
      <c r="C968" s="4" t="s">
        <v>536</v>
      </c>
      <c r="D968" s="4" t="s">
        <v>1768</v>
      </c>
      <c r="E968" s="4" t="s">
        <v>1934</v>
      </c>
      <c r="F968" s="4">
        <v>2.0</v>
      </c>
      <c r="G968" s="4">
        <v>233.33</v>
      </c>
      <c r="H968" s="4">
        <v>0.05</v>
      </c>
      <c r="I968" s="4" t="s">
        <v>1959</v>
      </c>
      <c r="J968" s="4">
        <v>443.327</v>
      </c>
    </row>
    <row r="969" ht="14.25" customHeight="1">
      <c r="A969" s="4" t="s">
        <v>2928</v>
      </c>
      <c r="B969" s="5">
        <v>45783.0</v>
      </c>
      <c r="C969" s="4" t="s">
        <v>817</v>
      </c>
      <c r="D969" s="4" t="s">
        <v>1696</v>
      </c>
      <c r="E969" s="4" t="s">
        <v>1945</v>
      </c>
      <c r="F969" s="4">
        <v>3.0</v>
      </c>
      <c r="G969" s="4">
        <v>529.89</v>
      </c>
      <c r="H969" s="4">
        <v>0.21</v>
      </c>
      <c r="I969" s="4" t="s">
        <v>1959</v>
      </c>
      <c r="J969" s="4">
        <v>1255.8393</v>
      </c>
    </row>
    <row r="970" ht="14.25" customHeight="1">
      <c r="A970" s="4" t="s">
        <v>2929</v>
      </c>
      <c r="B970" s="5">
        <v>45518.0</v>
      </c>
      <c r="C970" s="4" t="s">
        <v>1522</v>
      </c>
      <c r="D970" s="4" t="s">
        <v>1859</v>
      </c>
      <c r="E970" s="4" t="s">
        <v>1892</v>
      </c>
      <c r="F970" s="4">
        <v>2.0</v>
      </c>
      <c r="G970" s="4">
        <v>954.1</v>
      </c>
      <c r="H970" s="4">
        <v>0.17</v>
      </c>
      <c r="I970" s="4" t="s">
        <v>1961</v>
      </c>
      <c r="J970" s="4">
        <v>1583.806</v>
      </c>
    </row>
    <row r="971" ht="14.25" customHeight="1">
      <c r="A971" s="4" t="s">
        <v>2930</v>
      </c>
      <c r="B971" s="5">
        <v>45274.0</v>
      </c>
      <c r="C971" s="4" t="s">
        <v>1040</v>
      </c>
      <c r="D971" s="4" t="s">
        <v>1777</v>
      </c>
      <c r="E971" s="4" t="s">
        <v>1914</v>
      </c>
      <c r="F971" s="4">
        <v>1.0</v>
      </c>
      <c r="G971" s="4">
        <v>370.04</v>
      </c>
      <c r="H971" s="4">
        <v>0.04</v>
      </c>
      <c r="I971" s="4" t="s">
        <v>1964</v>
      </c>
      <c r="J971" s="4">
        <v>355.2384</v>
      </c>
    </row>
    <row r="972" ht="14.25" customHeight="1">
      <c r="A972" s="4" t="s">
        <v>2931</v>
      </c>
      <c r="B972" s="5">
        <v>45297.0</v>
      </c>
      <c r="C972" s="4" t="s">
        <v>243</v>
      </c>
      <c r="D972" s="4" t="s">
        <v>1871</v>
      </c>
      <c r="E972" s="4" t="s">
        <v>1948</v>
      </c>
      <c r="F972" s="4">
        <v>4.0</v>
      </c>
      <c r="G972" s="4">
        <v>492.71</v>
      </c>
      <c r="H972" s="4">
        <v>0.08</v>
      </c>
      <c r="I972" s="4" t="s">
        <v>1959</v>
      </c>
      <c r="J972" s="4">
        <v>1813.1728</v>
      </c>
    </row>
    <row r="973" ht="14.25" customHeight="1">
      <c r="A973" s="4" t="s">
        <v>2932</v>
      </c>
      <c r="B973" s="5">
        <v>45530.0</v>
      </c>
      <c r="C973" s="4" t="s">
        <v>913</v>
      </c>
      <c r="D973" s="4" t="s">
        <v>1856</v>
      </c>
      <c r="E973" s="4" t="s">
        <v>1932</v>
      </c>
      <c r="F973" s="4">
        <v>4.0</v>
      </c>
      <c r="G973" s="4">
        <v>853.26</v>
      </c>
      <c r="H973" s="4">
        <v>0.24</v>
      </c>
      <c r="I973" s="4" t="s">
        <v>1964</v>
      </c>
      <c r="J973" s="4">
        <v>2593.9104</v>
      </c>
    </row>
    <row r="974" ht="14.25" customHeight="1">
      <c r="A974" s="4" t="s">
        <v>2933</v>
      </c>
      <c r="B974" s="5">
        <v>45740.0</v>
      </c>
      <c r="C974" s="4" t="s">
        <v>1287</v>
      </c>
      <c r="D974" s="4" t="s">
        <v>1569</v>
      </c>
      <c r="E974" s="4" t="s">
        <v>1939</v>
      </c>
      <c r="F974" s="4">
        <v>1.0</v>
      </c>
      <c r="G974" s="4">
        <v>402.47</v>
      </c>
      <c r="H974" s="4">
        <v>0.19</v>
      </c>
      <c r="I974" s="4" t="s">
        <v>1961</v>
      </c>
      <c r="J974" s="4">
        <v>326.0007000000001</v>
      </c>
    </row>
    <row r="975" ht="14.25" customHeight="1">
      <c r="A975" s="4" t="s">
        <v>2934</v>
      </c>
      <c r="B975" s="5">
        <v>45311.0</v>
      </c>
      <c r="C975" s="4" t="s">
        <v>1276</v>
      </c>
      <c r="D975" s="4" t="s">
        <v>1744</v>
      </c>
      <c r="E975" s="4" t="s">
        <v>1945</v>
      </c>
      <c r="F975" s="4">
        <v>2.0</v>
      </c>
      <c r="G975" s="4">
        <v>528.3</v>
      </c>
      <c r="H975" s="4">
        <v>0.24</v>
      </c>
      <c r="I975" s="4" t="s">
        <v>1959</v>
      </c>
      <c r="J975" s="4">
        <v>803.016</v>
      </c>
    </row>
    <row r="976" ht="14.25" customHeight="1">
      <c r="A976" s="4" t="s">
        <v>2935</v>
      </c>
      <c r="B976" s="5">
        <v>45667.0</v>
      </c>
      <c r="C976" s="4" t="s">
        <v>1398</v>
      </c>
      <c r="D976" s="4" t="s">
        <v>1599</v>
      </c>
      <c r="E976" s="4" t="s">
        <v>1911</v>
      </c>
      <c r="F976" s="4">
        <v>4.0</v>
      </c>
      <c r="G976" s="4">
        <v>599.85</v>
      </c>
      <c r="H976" s="4">
        <v>0.25</v>
      </c>
      <c r="I976" s="4" t="s">
        <v>1959</v>
      </c>
      <c r="J976" s="4">
        <v>1799.55</v>
      </c>
    </row>
    <row r="977" ht="14.25" customHeight="1">
      <c r="A977" s="4" t="s">
        <v>2936</v>
      </c>
      <c r="B977" s="5">
        <v>45281.0</v>
      </c>
      <c r="C977" s="4" t="s">
        <v>980</v>
      </c>
      <c r="D977" s="4" t="s">
        <v>1621</v>
      </c>
      <c r="E977" s="4" t="s">
        <v>1921</v>
      </c>
      <c r="F977" s="4">
        <v>2.0</v>
      </c>
      <c r="G977" s="4">
        <v>61.42</v>
      </c>
      <c r="H977" s="4">
        <v>0.08</v>
      </c>
      <c r="I977" s="4" t="s">
        <v>1961</v>
      </c>
      <c r="J977" s="4">
        <v>113.0128</v>
      </c>
    </row>
    <row r="978" ht="14.25" customHeight="1">
      <c r="A978" s="4" t="s">
        <v>2937</v>
      </c>
      <c r="B978" s="5">
        <v>45693.0</v>
      </c>
      <c r="C978" s="4" t="s">
        <v>820</v>
      </c>
      <c r="D978" s="4" t="s">
        <v>1631</v>
      </c>
      <c r="E978" s="4" t="s">
        <v>1924</v>
      </c>
      <c r="F978" s="4">
        <v>2.0</v>
      </c>
      <c r="G978" s="4">
        <v>466.42</v>
      </c>
      <c r="H978" s="4">
        <v>0.12</v>
      </c>
      <c r="I978" s="4" t="s">
        <v>1961</v>
      </c>
      <c r="J978" s="4">
        <v>820.8992000000001</v>
      </c>
    </row>
    <row r="979" ht="14.25" customHeight="1">
      <c r="A979" s="4" t="s">
        <v>2938</v>
      </c>
      <c r="B979" s="5">
        <v>45857.0</v>
      </c>
      <c r="C979" s="4" t="s">
        <v>369</v>
      </c>
      <c r="D979" s="4" t="s">
        <v>1670</v>
      </c>
      <c r="E979" s="4" t="s">
        <v>1908</v>
      </c>
      <c r="F979" s="4">
        <v>4.0</v>
      </c>
      <c r="G979" s="4">
        <v>540.69</v>
      </c>
      <c r="H979" s="4">
        <v>0.09</v>
      </c>
      <c r="I979" s="4" t="s">
        <v>1964</v>
      </c>
      <c r="J979" s="4">
        <v>1968.1116</v>
      </c>
    </row>
    <row r="980" ht="14.25" customHeight="1">
      <c r="A980" s="4" t="s">
        <v>2939</v>
      </c>
      <c r="B980" s="5">
        <v>45737.0</v>
      </c>
      <c r="C980" s="4" t="s">
        <v>965</v>
      </c>
      <c r="D980" s="4" t="s">
        <v>1631</v>
      </c>
      <c r="E980" s="4" t="s">
        <v>1932</v>
      </c>
      <c r="F980" s="4">
        <v>3.0</v>
      </c>
      <c r="G980" s="4">
        <v>677.46</v>
      </c>
      <c r="H980" s="4">
        <v>0.05</v>
      </c>
      <c r="I980" s="4" t="s">
        <v>1959</v>
      </c>
      <c r="J980" s="4">
        <v>1930.761</v>
      </c>
    </row>
    <row r="981" ht="14.25" customHeight="1">
      <c r="A981" s="4" t="s">
        <v>2940</v>
      </c>
      <c r="B981" s="5">
        <v>45771.0</v>
      </c>
      <c r="C981" s="4" t="s">
        <v>1055</v>
      </c>
      <c r="D981" s="4" t="s">
        <v>1638</v>
      </c>
      <c r="E981" s="4" t="s">
        <v>1892</v>
      </c>
      <c r="F981" s="4">
        <v>3.0</v>
      </c>
      <c r="G981" s="4">
        <v>614.63</v>
      </c>
      <c r="H981" s="4">
        <v>0.06</v>
      </c>
      <c r="I981" s="4" t="s">
        <v>1961</v>
      </c>
      <c r="J981" s="4">
        <v>1733.2566</v>
      </c>
    </row>
    <row r="982" ht="14.25" customHeight="1">
      <c r="A982" s="4" t="s">
        <v>2941</v>
      </c>
      <c r="B982" s="5">
        <v>45272.0</v>
      </c>
      <c r="C982" s="4" t="s">
        <v>769</v>
      </c>
      <c r="D982" s="4" t="s">
        <v>1780</v>
      </c>
      <c r="E982" s="4" t="s">
        <v>1917</v>
      </c>
      <c r="F982" s="4">
        <v>4.0</v>
      </c>
      <c r="G982" s="4">
        <v>649.52</v>
      </c>
      <c r="H982" s="4">
        <v>0.11</v>
      </c>
      <c r="I982" s="4" t="s">
        <v>1959</v>
      </c>
      <c r="J982" s="4">
        <v>2312.2912</v>
      </c>
    </row>
    <row r="983" ht="14.25" customHeight="1">
      <c r="A983" s="4" t="s">
        <v>2942</v>
      </c>
      <c r="B983" s="5">
        <v>45481.0</v>
      </c>
      <c r="C983" s="4" t="s">
        <v>1401</v>
      </c>
      <c r="D983" s="4" t="s">
        <v>1838</v>
      </c>
      <c r="E983" s="4" t="s">
        <v>1917</v>
      </c>
      <c r="F983" s="4">
        <v>2.0</v>
      </c>
      <c r="G983" s="4">
        <v>943.93</v>
      </c>
      <c r="H983" s="4">
        <v>0.22</v>
      </c>
      <c r="I983" s="4" t="s">
        <v>1961</v>
      </c>
      <c r="J983" s="4">
        <v>1472.5308</v>
      </c>
    </row>
    <row r="984" ht="14.25" customHeight="1">
      <c r="A984" s="4" t="s">
        <v>2943</v>
      </c>
      <c r="B984" s="5">
        <v>45228.0</v>
      </c>
      <c r="C984" s="4" t="s">
        <v>569</v>
      </c>
      <c r="D984" s="4" t="s">
        <v>1670</v>
      </c>
      <c r="E984" s="4" t="s">
        <v>1917</v>
      </c>
      <c r="F984" s="4">
        <v>4.0</v>
      </c>
      <c r="G984" s="4">
        <v>538.73</v>
      </c>
      <c r="H984" s="4">
        <v>0.03</v>
      </c>
      <c r="I984" s="4" t="s">
        <v>1959</v>
      </c>
      <c r="J984" s="4">
        <v>2090.2724</v>
      </c>
    </row>
    <row r="985" ht="14.25" customHeight="1">
      <c r="A985" s="4" t="s">
        <v>2944</v>
      </c>
      <c r="B985" s="5">
        <v>45432.0</v>
      </c>
      <c r="C985" s="4" t="s">
        <v>334</v>
      </c>
      <c r="D985" s="4" t="s">
        <v>1780</v>
      </c>
      <c r="E985" s="4" t="s">
        <v>1917</v>
      </c>
      <c r="F985" s="4">
        <v>2.0</v>
      </c>
      <c r="G985" s="4">
        <v>853.93</v>
      </c>
      <c r="H985" s="4">
        <v>0.01</v>
      </c>
      <c r="I985" s="4" t="s">
        <v>1961</v>
      </c>
      <c r="J985" s="4">
        <v>1690.7814</v>
      </c>
    </row>
    <row r="986" ht="14.25" customHeight="1">
      <c r="A986" s="4" t="s">
        <v>2945</v>
      </c>
      <c r="B986" s="5">
        <v>45914.0</v>
      </c>
      <c r="C986" s="4" t="s">
        <v>20</v>
      </c>
      <c r="D986" s="4" t="s">
        <v>1664</v>
      </c>
      <c r="E986" s="4" t="s">
        <v>1904</v>
      </c>
      <c r="F986" s="4">
        <v>4.0</v>
      </c>
      <c r="G986" s="4">
        <v>465.42</v>
      </c>
      <c r="H986" s="4">
        <v>0.26</v>
      </c>
      <c r="I986" s="4" t="s">
        <v>1964</v>
      </c>
      <c r="J986" s="4">
        <v>1377.6432</v>
      </c>
    </row>
    <row r="987" ht="14.25" customHeight="1">
      <c r="A987" s="4" t="s">
        <v>2946</v>
      </c>
      <c r="B987" s="5">
        <v>45758.0</v>
      </c>
      <c r="C987" s="4" t="s">
        <v>224</v>
      </c>
      <c r="D987" s="4" t="s">
        <v>1560</v>
      </c>
      <c r="E987" s="4" t="s">
        <v>1927</v>
      </c>
      <c r="F987" s="4">
        <v>4.0</v>
      </c>
      <c r="G987" s="4">
        <v>880.26</v>
      </c>
      <c r="H987" s="4">
        <v>0.11</v>
      </c>
      <c r="I987" s="4" t="s">
        <v>1964</v>
      </c>
      <c r="J987" s="4">
        <v>3133.7256</v>
      </c>
    </row>
    <row r="988" ht="14.25" customHeight="1">
      <c r="A988" s="4" t="s">
        <v>2947</v>
      </c>
      <c r="B988" s="5">
        <v>45429.0</v>
      </c>
      <c r="C988" s="4" t="s">
        <v>1508</v>
      </c>
      <c r="D988" s="4" t="s">
        <v>1735</v>
      </c>
      <c r="E988" s="4" t="s">
        <v>1927</v>
      </c>
      <c r="F988" s="4">
        <v>3.0</v>
      </c>
      <c r="G988" s="4">
        <v>461.02</v>
      </c>
      <c r="H988" s="4">
        <v>0.29</v>
      </c>
      <c r="I988" s="4" t="s">
        <v>1961</v>
      </c>
      <c r="J988" s="4">
        <v>981.9725999999999</v>
      </c>
    </row>
    <row r="989" ht="14.25" customHeight="1">
      <c r="A989" s="4" t="s">
        <v>2948</v>
      </c>
      <c r="B989" s="5">
        <v>45578.0</v>
      </c>
      <c r="C989" s="4" t="s">
        <v>127</v>
      </c>
      <c r="D989" s="4" t="s">
        <v>1652</v>
      </c>
      <c r="E989" s="4" t="s">
        <v>1932</v>
      </c>
      <c r="F989" s="4">
        <v>1.0</v>
      </c>
      <c r="G989" s="4">
        <v>531.99</v>
      </c>
      <c r="H989" s="4">
        <v>0.17</v>
      </c>
      <c r="I989" s="4" t="s">
        <v>1961</v>
      </c>
      <c r="J989" s="4">
        <v>441.5517</v>
      </c>
    </row>
    <row r="990" ht="14.25" customHeight="1">
      <c r="A990" s="4" t="s">
        <v>2949</v>
      </c>
      <c r="B990" s="5">
        <v>45486.0</v>
      </c>
      <c r="C990" s="4" t="s">
        <v>46</v>
      </c>
      <c r="D990" s="4" t="s">
        <v>1721</v>
      </c>
      <c r="E990" s="4" t="s">
        <v>1942</v>
      </c>
      <c r="F990" s="4">
        <v>2.0</v>
      </c>
      <c r="G990" s="4">
        <v>274.09</v>
      </c>
      <c r="H990" s="4">
        <v>0.13</v>
      </c>
      <c r="I990" s="4" t="s">
        <v>1961</v>
      </c>
      <c r="J990" s="4">
        <v>476.9166</v>
      </c>
    </row>
    <row r="991" ht="14.25" customHeight="1">
      <c r="A991" s="4" t="s">
        <v>2950</v>
      </c>
      <c r="B991" s="5">
        <v>45694.0</v>
      </c>
      <c r="C991" s="4" t="s">
        <v>1395</v>
      </c>
      <c r="D991" s="4" t="s">
        <v>1847</v>
      </c>
      <c r="E991" s="4" t="s">
        <v>1924</v>
      </c>
      <c r="F991" s="4">
        <v>1.0</v>
      </c>
      <c r="G991" s="4">
        <v>66.14</v>
      </c>
      <c r="H991" s="4">
        <v>0.14</v>
      </c>
      <c r="I991" s="4" t="s">
        <v>1964</v>
      </c>
      <c r="J991" s="4">
        <v>56.8804</v>
      </c>
    </row>
    <row r="992" ht="14.25" customHeight="1">
      <c r="A992" s="4" t="s">
        <v>2951</v>
      </c>
      <c r="B992" s="5">
        <v>45875.0</v>
      </c>
      <c r="C992" s="4" t="s">
        <v>297</v>
      </c>
      <c r="D992" s="4" t="s">
        <v>1635</v>
      </c>
      <c r="E992" s="4" t="s">
        <v>1921</v>
      </c>
      <c r="F992" s="4">
        <v>3.0</v>
      </c>
      <c r="G992" s="4">
        <v>955.82</v>
      </c>
      <c r="H992" s="4">
        <v>0.16</v>
      </c>
      <c r="I992" s="4" t="s">
        <v>1964</v>
      </c>
      <c r="J992" s="4">
        <v>2408.6664</v>
      </c>
    </row>
    <row r="993" ht="14.25" customHeight="1">
      <c r="A993" s="4" t="s">
        <v>2952</v>
      </c>
      <c r="B993" s="5">
        <v>45432.0</v>
      </c>
      <c r="C993" s="4" t="s">
        <v>1028</v>
      </c>
      <c r="D993" s="4" t="s">
        <v>1642</v>
      </c>
      <c r="E993" s="4" t="s">
        <v>1929</v>
      </c>
      <c r="F993" s="4">
        <v>1.0</v>
      </c>
      <c r="G993" s="4">
        <v>904.92</v>
      </c>
      <c r="H993" s="4">
        <v>0.13</v>
      </c>
      <c r="I993" s="4" t="s">
        <v>1959</v>
      </c>
      <c r="J993" s="4">
        <v>787.2804</v>
      </c>
    </row>
    <row r="994" ht="14.25" customHeight="1">
      <c r="A994" s="4" t="s">
        <v>2953</v>
      </c>
      <c r="B994" s="5">
        <v>45575.0</v>
      </c>
      <c r="C994" s="4" t="s">
        <v>29</v>
      </c>
      <c r="D994" s="4" t="s">
        <v>1700</v>
      </c>
      <c r="E994" s="4" t="s">
        <v>1914</v>
      </c>
      <c r="F994" s="4">
        <v>3.0</v>
      </c>
      <c r="G994" s="4">
        <v>490.02</v>
      </c>
      <c r="H994" s="4">
        <v>0.26</v>
      </c>
      <c r="I994" s="4" t="s">
        <v>1959</v>
      </c>
      <c r="J994" s="4">
        <v>1087.8444</v>
      </c>
    </row>
    <row r="995" ht="14.25" customHeight="1">
      <c r="A995" s="4" t="s">
        <v>2954</v>
      </c>
      <c r="B995" s="5">
        <v>45340.0</v>
      </c>
      <c r="C995" s="4" t="s">
        <v>1160</v>
      </c>
      <c r="D995" s="4" t="s">
        <v>1631</v>
      </c>
      <c r="E995" s="4" t="s">
        <v>1911</v>
      </c>
      <c r="F995" s="4">
        <v>2.0</v>
      </c>
      <c r="G995" s="4">
        <v>957.54</v>
      </c>
      <c r="H995" s="4">
        <v>0.1</v>
      </c>
      <c r="I995" s="4" t="s">
        <v>1964</v>
      </c>
      <c r="J995" s="4">
        <v>1723.572</v>
      </c>
    </row>
    <row r="996" ht="14.25" customHeight="1">
      <c r="A996" s="4" t="s">
        <v>2955</v>
      </c>
      <c r="B996" s="5">
        <v>45926.0</v>
      </c>
      <c r="C996" s="4" t="s">
        <v>1058</v>
      </c>
      <c r="D996" s="4" t="s">
        <v>1880</v>
      </c>
      <c r="E996" s="4" t="s">
        <v>1932</v>
      </c>
      <c r="F996" s="4">
        <v>2.0</v>
      </c>
      <c r="G996" s="4">
        <v>314.4</v>
      </c>
      <c r="H996" s="4">
        <v>0.07</v>
      </c>
      <c r="I996" s="4" t="s">
        <v>1961</v>
      </c>
      <c r="J996" s="4">
        <v>584.7839999999999</v>
      </c>
    </row>
    <row r="997" ht="14.25" customHeight="1">
      <c r="A997" s="4" t="s">
        <v>2956</v>
      </c>
      <c r="B997" s="5">
        <v>45373.0</v>
      </c>
      <c r="C997" s="4" t="s">
        <v>1253</v>
      </c>
      <c r="D997" s="4" t="s">
        <v>1648</v>
      </c>
      <c r="E997" s="4" t="s">
        <v>1911</v>
      </c>
      <c r="F997" s="4">
        <v>3.0</v>
      </c>
      <c r="G997" s="4">
        <v>480.11</v>
      </c>
      <c r="H997" s="4">
        <v>0.11</v>
      </c>
      <c r="I997" s="4" t="s">
        <v>1961</v>
      </c>
      <c r="J997" s="4">
        <v>1281.8937</v>
      </c>
    </row>
    <row r="998" ht="14.25" customHeight="1">
      <c r="A998" s="4" t="s">
        <v>2957</v>
      </c>
      <c r="B998" s="5">
        <v>45579.0</v>
      </c>
      <c r="C998" s="4" t="s">
        <v>1235</v>
      </c>
      <c r="D998" s="4" t="s">
        <v>1725</v>
      </c>
      <c r="E998" s="4" t="s">
        <v>1911</v>
      </c>
      <c r="F998" s="4">
        <v>4.0</v>
      </c>
      <c r="G998" s="4">
        <v>826.55</v>
      </c>
      <c r="H998" s="4">
        <v>0.28</v>
      </c>
      <c r="I998" s="4" t="s">
        <v>1959</v>
      </c>
      <c r="J998" s="4">
        <v>2380.464</v>
      </c>
    </row>
    <row r="999" ht="14.25" customHeight="1">
      <c r="A999" s="4" t="s">
        <v>2958</v>
      </c>
      <c r="B999" s="5">
        <v>45805.0</v>
      </c>
      <c r="C999" s="4" t="s">
        <v>645</v>
      </c>
      <c r="D999" s="4" t="s">
        <v>1658</v>
      </c>
      <c r="E999" s="4" t="s">
        <v>1901</v>
      </c>
      <c r="F999" s="4">
        <v>3.0</v>
      </c>
      <c r="G999" s="4">
        <v>530.17</v>
      </c>
      <c r="H999" s="4">
        <v>0.18</v>
      </c>
      <c r="I999" s="4" t="s">
        <v>1961</v>
      </c>
      <c r="J999" s="4">
        <v>1304.2182</v>
      </c>
    </row>
    <row r="1000" ht="14.25" customHeight="1">
      <c r="A1000" s="4" t="s">
        <v>2959</v>
      </c>
      <c r="B1000" s="5">
        <v>45522.0</v>
      </c>
      <c r="C1000" s="4" t="s">
        <v>1290</v>
      </c>
      <c r="D1000" s="4" t="s">
        <v>1680</v>
      </c>
      <c r="E1000" s="4" t="s">
        <v>1942</v>
      </c>
      <c r="F1000" s="4">
        <v>3.0</v>
      </c>
      <c r="G1000" s="4">
        <v>336.17</v>
      </c>
      <c r="H1000" s="4">
        <v>0.04</v>
      </c>
      <c r="I1000" s="4" t="s">
        <v>1964</v>
      </c>
      <c r="J1000" s="4">
        <v>968.1696</v>
      </c>
    </row>
    <row r="1001" ht="14.25" customHeight="1">
      <c r="A1001" s="4" t="s">
        <v>2960</v>
      </c>
      <c r="B1001" s="5">
        <v>45304.0</v>
      </c>
      <c r="C1001" s="4" t="s">
        <v>1331</v>
      </c>
      <c r="D1001" s="4" t="s">
        <v>1826</v>
      </c>
      <c r="E1001" s="4" t="s">
        <v>1917</v>
      </c>
      <c r="F1001" s="4">
        <v>4.0</v>
      </c>
      <c r="G1001" s="4">
        <v>22.51</v>
      </c>
      <c r="H1001" s="4">
        <v>0.27</v>
      </c>
      <c r="I1001" s="4" t="s">
        <v>1961</v>
      </c>
      <c r="J1001" s="4">
        <v>65.7292</v>
      </c>
    </row>
    <row r="1002" ht="14.25" customHeight="1">
      <c r="A1002" s="4" t="s">
        <v>2961</v>
      </c>
      <c r="B1002" s="5">
        <v>45456.0</v>
      </c>
      <c r="C1002" s="4" t="s">
        <v>645</v>
      </c>
      <c r="D1002" s="4" t="s">
        <v>1759</v>
      </c>
      <c r="E1002" s="4" t="s">
        <v>1896</v>
      </c>
      <c r="F1002" s="4">
        <v>2.0</v>
      </c>
      <c r="G1002" s="4">
        <v>909.51</v>
      </c>
      <c r="H1002" s="4">
        <v>0.27</v>
      </c>
      <c r="I1002" s="4" t="s">
        <v>1959</v>
      </c>
      <c r="J1002" s="4">
        <v>1327.8846</v>
      </c>
    </row>
    <row r="1003" ht="14.25" customHeight="1">
      <c r="A1003" s="4" t="s">
        <v>2962</v>
      </c>
      <c r="B1003" s="5">
        <v>45776.0</v>
      </c>
      <c r="C1003" s="4" t="s">
        <v>214</v>
      </c>
      <c r="D1003" s="4" t="s">
        <v>1790</v>
      </c>
      <c r="E1003" s="4" t="s">
        <v>1934</v>
      </c>
      <c r="F1003" s="4">
        <v>4.0</v>
      </c>
      <c r="G1003" s="4">
        <v>593.84</v>
      </c>
      <c r="H1003" s="4">
        <v>0.24</v>
      </c>
      <c r="I1003" s="4" t="s">
        <v>1961</v>
      </c>
      <c r="J1003" s="4">
        <v>1805.2736</v>
      </c>
    </row>
    <row r="1004" ht="14.25" customHeight="1">
      <c r="A1004" s="4" t="s">
        <v>2963</v>
      </c>
      <c r="B1004" s="5">
        <v>45566.0</v>
      </c>
      <c r="C1004" s="4" t="s">
        <v>400</v>
      </c>
      <c r="D1004" s="4" t="s">
        <v>1802</v>
      </c>
      <c r="E1004" s="4" t="s">
        <v>1924</v>
      </c>
      <c r="F1004" s="4">
        <v>3.0</v>
      </c>
      <c r="G1004" s="4">
        <v>909.11</v>
      </c>
      <c r="H1004" s="4">
        <v>0.23</v>
      </c>
      <c r="I1004" s="4" t="s">
        <v>1964</v>
      </c>
      <c r="J1004" s="4">
        <v>2100.0441</v>
      </c>
    </row>
    <row r="1005" ht="14.25" customHeight="1">
      <c r="A1005" s="4" t="s">
        <v>2964</v>
      </c>
      <c r="B1005" s="5">
        <v>45542.0</v>
      </c>
      <c r="C1005" s="4" t="s">
        <v>1267</v>
      </c>
      <c r="D1005" s="4" t="s">
        <v>1648</v>
      </c>
      <c r="E1005" s="4" t="s">
        <v>1892</v>
      </c>
      <c r="F1005" s="4">
        <v>4.0</v>
      </c>
      <c r="G1005" s="4">
        <v>996.85</v>
      </c>
      <c r="H1005" s="4">
        <v>0.24</v>
      </c>
      <c r="I1005" s="4" t="s">
        <v>1961</v>
      </c>
      <c r="J1005" s="4">
        <v>3030.424</v>
      </c>
    </row>
    <row r="1006" ht="14.25" customHeight="1">
      <c r="A1006" s="4" t="s">
        <v>2965</v>
      </c>
      <c r="B1006" s="5">
        <v>45834.0</v>
      </c>
      <c r="C1006" s="4" t="s">
        <v>971</v>
      </c>
      <c r="D1006" s="4" t="s">
        <v>1555</v>
      </c>
      <c r="E1006" s="4" t="s">
        <v>1942</v>
      </c>
      <c r="F1006" s="4">
        <v>1.0</v>
      </c>
      <c r="G1006" s="4">
        <v>522.69</v>
      </c>
      <c r="H1006" s="4">
        <v>0.06</v>
      </c>
      <c r="I1006" s="4" t="s">
        <v>1964</v>
      </c>
      <c r="J1006" s="4">
        <v>491.3286000000001</v>
      </c>
    </row>
    <row r="1007" ht="14.25" customHeight="1">
      <c r="A1007" s="4" t="s">
        <v>2966</v>
      </c>
      <c r="B1007" s="5">
        <v>45405.0</v>
      </c>
      <c r="C1007" s="4" t="s">
        <v>657</v>
      </c>
      <c r="D1007" s="4" t="s">
        <v>1744</v>
      </c>
      <c r="E1007" s="4" t="s">
        <v>1901</v>
      </c>
      <c r="F1007" s="4">
        <v>3.0</v>
      </c>
      <c r="G1007" s="4">
        <v>261.05</v>
      </c>
      <c r="H1007" s="4">
        <v>0.12</v>
      </c>
      <c r="I1007" s="4" t="s">
        <v>1961</v>
      </c>
      <c r="J1007" s="4">
        <v>689.1720000000001</v>
      </c>
    </row>
    <row r="1008" ht="14.25" customHeight="1">
      <c r="A1008" s="4" t="s">
        <v>2967</v>
      </c>
      <c r="B1008" s="5">
        <v>45918.0</v>
      </c>
      <c r="C1008" s="4" t="s">
        <v>330</v>
      </c>
      <c r="D1008" s="4" t="s">
        <v>1645</v>
      </c>
      <c r="E1008" s="4" t="s">
        <v>1942</v>
      </c>
      <c r="F1008" s="4">
        <v>3.0</v>
      </c>
      <c r="G1008" s="4">
        <v>644.73</v>
      </c>
      <c r="H1008" s="4">
        <v>0.01</v>
      </c>
      <c r="I1008" s="4" t="s">
        <v>1964</v>
      </c>
      <c r="J1008" s="4">
        <v>1914.8481</v>
      </c>
    </row>
    <row r="1009" ht="14.25" customHeight="1">
      <c r="A1009" s="4" t="s">
        <v>2968</v>
      </c>
      <c r="B1009" s="5">
        <v>45217.0</v>
      </c>
      <c r="C1009" s="4" t="s">
        <v>668</v>
      </c>
      <c r="D1009" s="4" t="s">
        <v>1808</v>
      </c>
      <c r="E1009" s="4" t="s">
        <v>1896</v>
      </c>
      <c r="F1009" s="4">
        <v>2.0</v>
      </c>
      <c r="G1009" s="4">
        <v>541.52</v>
      </c>
      <c r="H1009" s="4">
        <v>0.26</v>
      </c>
      <c r="I1009" s="4" t="s">
        <v>1961</v>
      </c>
      <c r="J1009" s="4">
        <v>801.4495999999999</v>
      </c>
    </row>
    <row r="1010" ht="14.25" customHeight="1">
      <c r="A1010" s="4" t="s">
        <v>2969</v>
      </c>
      <c r="B1010" s="5">
        <v>45259.0</v>
      </c>
      <c r="C1010" s="4" t="s">
        <v>1346</v>
      </c>
      <c r="D1010" s="4" t="s">
        <v>1771</v>
      </c>
      <c r="E1010" s="4" t="s">
        <v>1924</v>
      </c>
      <c r="F1010" s="4">
        <v>1.0</v>
      </c>
      <c r="G1010" s="4">
        <v>395.18</v>
      </c>
      <c r="H1010" s="4">
        <v>0.09</v>
      </c>
      <c r="I1010" s="4" t="s">
        <v>1961</v>
      </c>
      <c r="J1010" s="4">
        <v>359.6138</v>
      </c>
    </row>
    <row r="1011" ht="14.25" customHeight="1">
      <c r="A1011" s="4" t="s">
        <v>2970</v>
      </c>
      <c r="B1011" s="5">
        <v>45740.0</v>
      </c>
      <c r="C1011" s="4" t="s">
        <v>372</v>
      </c>
      <c r="D1011" s="4" t="s">
        <v>1590</v>
      </c>
      <c r="E1011" s="4" t="s">
        <v>1917</v>
      </c>
      <c r="F1011" s="4">
        <v>4.0</v>
      </c>
      <c r="G1011" s="4">
        <v>56.37</v>
      </c>
      <c r="H1011" s="4">
        <v>0.17</v>
      </c>
      <c r="I1011" s="4" t="s">
        <v>1959</v>
      </c>
      <c r="J1011" s="4">
        <v>187.1484</v>
      </c>
    </row>
    <row r="1012" ht="14.25" customHeight="1">
      <c r="A1012" s="4" t="s">
        <v>2971</v>
      </c>
      <c r="B1012" s="5">
        <v>45908.0</v>
      </c>
      <c r="C1012" s="4" t="s">
        <v>701</v>
      </c>
      <c r="D1012" s="4" t="s">
        <v>1820</v>
      </c>
      <c r="E1012" s="4" t="s">
        <v>1921</v>
      </c>
      <c r="F1012" s="4">
        <v>4.0</v>
      </c>
      <c r="G1012" s="4">
        <v>202.59</v>
      </c>
      <c r="H1012" s="4">
        <v>0.06</v>
      </c>
      <c r="I1012" s="4" t="s">
        <v>1964</v>
      </c>
      <c r="J1012" s="4">
        <v>761.7384</v>
      </c>
    </row>
    <row r="1013" ht="14.25" customHeight="1">
      <c r="A1013" s="4" t="s">
        <v>2972</v>
      </c>
      <c r="B1013" s="5">
        <v>45601.0</v>
      </c>
      <c r="C1013" s="4" t="s">
        <v>46</v>
      </c>
      <c r="D1013" s="4" t="s">
        <v>1826</v>
      </c>
      <c r="E1013" s="4" t="s">
        <v>1908</v>
      </c>
      <c r="F1013" s="4">
        <v>2.0</v>
      </c>
      <c r="G1013" s="4">
        <v>358.36</v>
      </c>
      <c r="H1013" s="4">
        <v>0.05</v>
      </c>
      <c r="I1013" s="4" t="s">
        <v>1961</v>
      </c>
      <c r="J1013" s="4">
        <v>680.884</v>
      </c>
    </row>
    <row r="1014" ht="14.25" customHeight="1">
      <c r="A1014" s="4" t="s">
        <v>2973</v>
      </c>
      <c r="B1014" s="5">
        <v>45535.0</v>
      </c>
      <c r="C1014" s="4" t="s">
        <v>280</v>
      </c>
      <c r="D1014" s="4" t="s">
        <v>1689</v>
      </c>
      <c r="E1014" s="4" t="s">
        <v>1945</v>
      </c>
      <c r="F1014" s="4">
        <v>4.0</v>
      </c>
      <c r="G1014" s="4">
        <v>85.62</v>
      </c>
      <c r="H1014" s="4">
        <v>0.28</v>
      </c>
      <c r="I1014" s="4" t="s">
        <v>1964</v>
      </c>
      <c r="J1014" s="4">
        <v>246.5856</v>
      </c>
    </row>
    <row r="1015" ht="14.25" customHeight="1">
      <c r="A1015" s="4" t="s">
        <v>2974</v>
      </c>
      <c r="B1015" s="5">
        <v>45459.0</v>
      </c>
      <c r="C1015" s="4" t="s">
        <v>630</v>
      </c>
      <c r="D1015" s="4" t="s">
        <v>1585</v>
      </c>
      <c r="E1015" s="4" t="s">
        <v>1942</v>
      </c>
      <c r="F1015" s="4">
        <v>4.0</v>
      </c>
      <c r="G1015" s="4">
        <v>929.26</v>
      </c>
      <c r="H1015" s="4">
        <v>0.23</v>
      </c>
      <c r="I1015" s="4" t="s">
        <v>1961</v>
      </c>
      <c r="J1015" s="4">
        <v>2862.1208</v>
      </c>
    </row>
    <row r="1016" ht="14.25" customHeight="1">
      <c r="A1016" s="4" t="s">
        <v>2975</v>
      </c>
      <c r="B1016" s="5">
        <v>45681.0</v>
      </c>
      <c r="C1016" s="4" t="s">
        <v>998</v>
      </c>
      <c r="D1016" s="4" t="s">
        <v>1762</v>
      </c>
      <c r="E1016" s="4" t="s">
        <v>1932</v>
      </c>
      <c r="F1016" s="4">
        <v>2.0</v>
      </c>
      <c r="G1016" s="4">
        <v>92.64</v>
      </c>
      <c r="H1016" s="4">
        <v>0.14</v>
      </c>
      <c r="I1016" s="4" t="s">
        <v>1964</v>
      </c>
      <c r="J1016" s="4">
        <v>159.3408</v>
      </c>
    </row>
    <row r="1017" ht="14.25" customHeight="1">
      <c r="A1017" s="4" t="s">
        <v>2976</v>
      </c>
      <c r="B1017" s="5">
        <v>45725.0</v>
      </c>
      <c r="C1017" s="4" t="s">
        <v>817</v>
      </c>
      <c r="D1017" s="4" t="s">
        <v>1768</v>
      </c>
      <c r="E1017" s="4" t="s">
        <v>1904</v>
      </c>
      <c r="F1017" s="4">
        <v>4.0</v>
      </c>
      <c r="G1017" s="4">
        <v>139.05</v>
      </c>
      <c r="H1017" s="4">
        <v>0.29</v>
      </c>
      <c r="I1017" s="4" t="s">
        <v>1964</v>
      </c>
      <c r="J1017" s="4">
        <v>394.902</v>
      </c>
    </row>
    <row r="1018" ht="14.25" customHeight="1">
      <c r="A1018" s="4" t="s">
        <v>2977</v>
      </c>
      <c r="B1018" s="5">
        <v>45461.0</v>
      </c>
      <c r="C1018" s="4" t="s">
        <v>494</v>
      </c>
      <c r="D1018" s="4" t="s">
        <v>1741</v>
      </c>
      <c r="E1018" s="4" t="s">
        <v>1904</v>
      </c>
      <c r="F1018" s="4">
        <v>3.0</v>
      </c>
      <c r="G1018" s="4">
        <v>155.87</v>
      </c>
      <c r="H1018" s="4">
        <v>0.03</v>
      </c>
      <c r="I1018" s="4" t="s">
        <v>1964</v>
      </c>
      <c r="J1018" s="4">
        <v>453.5817</v>
      </c>
    </row>
    <row r="1019" ht="14.25" customHeight="1">
      <c r="A1019" s="4" t="s">
        <v>2978</v>
      </c>
      <c r="B1019" s="5">
        <v>45837.0</v>
      </c>
      <c r="C1019" s="4" t="s">
        <v>1392</v>
      </c>
      <c r="D1019" s="4" t="s">
        <v>1680</v>
      </c>
      <c r="E1019" s="4" t="s">
        <v>1939</v>
      </c>
      <c r="F1019" s="4">
        <v>4.0</v>
      </c>
      <c r="G1019" s="4">
        <v>115.42</v>
      </c>
      <c r="H1019" s="4">
        <v>0.03</v>
      </c>
      <c r="I1019" s="4" t="s">
        <v>1964</v>
      </c>
      <c r="J1019" s="4">
        <v>447.8296</v>
      </c>
    </row>
    <row r="1020" ht="14.25" customHeight="1">
      <c r="A1020" s="4" t="s">
        <v>2979</v>
      </c>
      <c r="B1020" s="5">
        <v>45823.0</v>
      </c>
      <c r="C1020" s="4" t="s">
        <v>439</v>
      </c>
      <c r="D1020" s="4" t="s">
        <v>1738</v>
      </c>
      <c r="E1020" s="4" t="s">
        <v>1911</v>
      </c>
      <c r="F1020" s="4">
        <v>3.0</v>
      </c>
      <c r="G1020" s="4">
        <v>593.62</v>
      </c>
      <c r="H1020" s="4">
        <v>0.08</v>
      </c>
      <c r="I1020" s="4" t="s">
        <v>1959</v>
      </c>
      <c r="J1020" s="4">
        <v>1638.3912</v>
      </c>
    </row>
    <row r="1021" ht="14.25" customHeight="1">
      <c r="A1021" s="4" t="s">
        <v>2980</v>
      </c>
      <c r="B1021" s="5">
        <v>45733.0</v>
      </c>
      <c r="C1021" s="4" t="s">
        <v>1130</v>
      </c>
      <c r="D1021" s="4" t="s">
        <v>1715</v>
      </c>
      <c r="E1021" s="4" t="s">
        <v>1904</v>
      </c>
      <c r="F1021" s="4">
        <v>2.0</v>
      </c>
      <c r="G1021" s="4">
        <v>825.04</v>
      </c>
      <c r="H1021" s="4">
        <v>0.2</v>
      </c>
      <c r="I1021" s="4" t="s">
        <v>1959</v>
      </c>
      <c r="J1021" s="4">
        <v>1320.064</v>
      </c>
    </row>
    <row r="1022" ht="14.25" customHeight="1">
      <c r="A1022" s="4" t="s">
        <v>2981</v>
      </c>
      <c r="B1022" s="5">
        <v>45322.0</v>
      </c>
      <c r="C1022" s="4" t="s">
        <v>8</v>
      </c>
      <c r="D1022" s="4" t="s">
        <v>1652</v>
      </c>
      <c r="E1022" s="4" t="s">
        <v>1932</v>
      </c>
      <c r="F1022" s="4">
        <v>1.0</v>
      </c>
      <c r="G1022" s="4">
        <v>963.76</v>
      </c>
      <c r="H1022" s="4">
        <v>0.14</v>
      </c>
      <c r="I1022" s="4" t="s">
        <v>1961</v>
      </c>
      <c r="J1022" s="4">
        <v>828.8335999999999</v>
      </c>
    </row>
    <row r="1023" ht="14.25" customHeight="1">
      <c r="A1023" s="4" t="s">
        <v>2982</v>
      </c>
      <c r="B1023" s="5">
        <v>45415.0</v>
      </c>
      <c r="C1023" s="4" t="s">
        <v>949</v>
      </c>
      <c r="D1023" s="4" t="s">
        <v>1747</v>
      </c>
      <c r="E1023" s="4" t="s">
        <v>1911</v>
      </c>
      <c r="F1023" s="4">
        <v>1.0</v>
      </c>
      <c r="G1023" s="4">
        <v>238.24</v>
      </c>
      <c r="H1023" s="4">
        <v>0.12</v>
      </c>
      <c r="I1023" s="4" t="s">
        <v>1961</v>
      </c>
      <c r="J1023" s="4">
        <v>209.6512</v>
      </c>
    </row>
    <row r="1024" ht="14.25" customHeight="1">
      <c r="A1024" s="4" t="s">
        <v>2983</v>
      </c>
      <c r="B1024" s="5">
        <v>45644.0</v>
      </c>
      <c r="C1024" s="4" t="s">
        <v>1435</v>
      </c>
      <c r="D1024" s="4" t="s">
        <v>1829</v>
      </c>
      <c r="E1024" s="4" t="s">
        <v>1939</v>
      </c>
      <c r="F1024" s="4">
        <v>1.0</v>
      </c>
      <c r="G1024" s="4">
        <v>756.63</v>
      </c>
      <c r="H1024" s="4">
        <v>0.04</v>
      </c>
      <c r="I1024" s="4" t="s">
        <v>1961</v>
      </c>
      <c r="J1024" s="4">
        <v>726.3648</v>
      </c>
    </row>
    <row r="1025" ht="14.25" customHeight="1">
      <c r="A1025" s="4" t="s">
        <v>2984</v>
      </c>
      <c r="B1025" s="5">
        <v>45845.0</v>
      </c>
      <c r="C1025" s="4" t="s">
        <v>101</v>
      </c>
      <c r="D1025" s="4" t="s">
        <v>1862</v>
      </c>
      <c r="E1025" s="4" t="s">
        <v>1914</v>
      </c>
      <c r="F1025" s="4">
        <v>3.0</v>
      </c>
      <c r="G1025" s="4">
        <v>159.76</v>
      </c>
      <c r="H1025" s="4">
        <v>0.22</v>
      </c>
      <c r="I1025" s="4" t="s">
        <v>1959</v>
      </c>
      <c r="J1025" s="4">
        <v>373.8384</v>
      </c>
    </row>
    <row r="1026" ht="14.25" customHeight="1">
      <c r="A1026" s="4" t="s">
        <v>2985</v>
      </c>
      <c r="B1026" s="5">
        <v>45354.0</v>
      </c>
      <c r="C1026" s="4" t="s">
        <v>1175</v>
      </c>
      <c r="D1026" s="4" t="s">
        <v>1868</v>
      </c>
      <c r="E1026" s="4" t="s">
        <v>1917</v>
      </c>
      <c r="F1026" s="4">
        <v>1.0</v>
      </c>
      <c r="G1026" s="4">
        <v>329.94</v>
      </c>
      <c r="H1026" s="4">
        <v>0.14</v>
      </c>
      <c r="I1026" s="4" t="s">
        <v>1964</v>
      </c>
      <c r="J1026" s="4">
        <v>283.7484</v>
      </c>
    </row>
    <row r="1027" ht="14.25" customHeight="1">
      <c r="A1027" s="4" t="s">
        <v>2986</v>
      </c>
      <c r="B1027" s="5">
        <v>45720.0</v>
      </c>
      <c r="C1027" s="4" t="s">
        <v>240</v>
      </c>
      <c r="D1027" s="4" t="s">
        <v>1625</v>
      </c>
      <c r="E1027" s="4" t="s">
        <v>1917</v>
      </c>
      <c r="F1027" s="4">
        <v>1.0</v>
      </c>
      <c r="G1027" s="4">
        <v>234.06</v>
      </c>
      <c r="H1027" s="4">
        <v>0.11</v>
      </c>
      <c r="I1027" s="4" t="s">
        <v>1961</v>
      </c>
      <c r="J1027" s="4">
        <v>208.3134</v>
      </c>
    </row>
    <row r="1028" ht="14.25" customHeight="1">
      <c r="A1028" s="4" t="s">
        <v>2987</v>
      </c>
      <c r="B1028" s="5">
        <v>45278.0</v>
      </c>
      <c r="C1028" s="4" t="s">
        <v>1022</v>
      </c>
      <c r="D1028" s="4" t="s">
        <v>1826</v>
      </c>
      <c r="E1028" s="4" t="s">
        <v>1887</v>
      </c>
      <c r="F1028" s="4">
        <v>2.0</v>
      </c>
      <c r="G1028" s="4">
        <v>773.75</v>
      </c>
      <c r="H1028" s="4">
        <v>0.16</v>
      </c>
      <c r="I1028" s="4" t="s">
        <v>1961</v>
      </c>
      <c r="J1028" s="4">
        <v>1299.9</v>
      </c>
    </row>
    <row r="1029" ht="14.25" customHeight="1">
      <c r="A1029" s="4" t="s">
        <v>2988</v>
      </c>
      <c r="B1029" s="5">
        <v>45422.0</v>
      </c>
      <c r="C1029" s="4" t="s">
        <v>1376</v>
      </c>
      <c r="D1029" s="4" t="s">
        <v>1738</v>
      </c>
      <c r="E1029" s="4" t="s">
        <v>1945</v>
      </c>
      <c r="F1029" s="4">
        <v>1.0</v>
      </c>
      <c r="G1029" s="4">
        <v>73.88</v>
      </c>
      <c r="H1029" s="4">
        <v>0.04</v>
      </c>
      <c r="I1029" s="4" t="s">
        <v>1959</v>
      </c>
      <c r="J1029" s="4">
        <v>70.92479999999999</v>
      </c>
    </row>
    <row r="1030" ht="14.25" customHeight="1">
      <c r="A1030" s="4" t="s">
        <v>2989</v>
      </c>
      <c r="B1030" s="5">
        <v>45337.0</v>
      </c>
      <c r="C1030" s="4" t="s">
        <v>51</v>
      </c>
      <c r="D1030" s="4" t="s">
        <v>1841</v>
      </c>
      <c r="E1030" s="4" t="s">
        <v>1945</v>
      </c>
      <c r="F1030" s="4">
        <v>1.0</v>
      </c>
      <c r="G1030" s="4">
        <v>859.3</v>
      </c>
      <c r="H1030" s="4">
        <v>0.16</v>
      </c>
      <c r="I1030" s="4" t="s">
        <v>1961</v>
      </c>
      <c r="J1030" s="4">
        <v>721.8119999999999</v>
      </c>
    </row>
    <row r="1031" ht="14.25" customHeight="1">
      <c r="A1031" s="4" t="s">
        <v>2990</v>
      </c>
      <c r="B1031" s="5">
        <v>45564.0</v>
      </c>
      <c r="C1031" s="4" t="s">
        <v>461</v>
      </c>
      <c r="D1031" s="4" t="s">
        <v>1826</v>
      </c>
      <c r="E1031" s="4" t="s">
        <v>1911</v>
      </c>
      <c r="F1031" s="4">
        <v>4.0</v>
      </c>
      <c r="G1031" s="4">
        <v>762.43</v>
      </c>
      <c r="H1031" s="4">
        <v>0.05</v>
      </c>
      <c r="I1031" s="4" t="s">
        <v>1959</v>
      </c>
      <c r="J1031" s="4">
        <v>2897.233999999999</v>
      </c>
    </row>
    <row r="1032" ht="14.25" customHeight="1">
      <c r="A1032" s="4" t="s">
        <v>2991</v>
      </c>
      <c r="B1032" s="5">
        <v>45424.0</v>
      </c>
      <c r="C1032" s="4" t="s">
        <v>445</v>
      </c>
      <c r="D1032" s="4" t="s">
        <v>1802</v>
      </c>
      <c r="E1032" s="4" t="s">
        <v>1887</v>
      </c>
      <c r="F1032" s="4">
        <v>1.0</v>
      </c>
      <c r="G1032" s="4">
        <v>328.51</v>
      </c>
      <c r="H1032" s="4">
        <v>0.2</v>
      </c>
      <c r="I1032" s="4" t="s">
        <v>1964</v>
      </c>
      <c r="J1032" s="4">
        <v>262.808</v>
      </c>
    </row>
    <row r="1033" ht="14.25" customHeight="1">
      <c r="A1033" s="4" t="s">
        <v>2992</v>
      </c>
      <c r="B1033" s="5">
        <v>45719.0</v>
      </c>
      <c r="C1033" s="4" t="s">
        <v>895</v>
      </c>
      <c r="D1033" s="4" t="s">
        <v>1712</v>
      </c>
      <c r="E1033" s="4" t="s">
        <v>1904</v>
      </c>
      <c r="F1033" s="4">
        <v>1.0</v>
      </c>
      <c r="G1033" s="4">
        <v>34.51</v>
      </c>
      <c r="H1033" s="4">
        <v>0.04</v>
      </c>
      <c r="I1033" s="4" t="s">
        <v>1964</v>
      </c>
      <c r="J1033" s="4">
        <v>33.1296</v>
      </c>
    </row>
    <row r="1034" ht="14.25" customHeight="1">
      <c r="A1034" s="4" t="s">
        <v>2993</v>
      </c>
      <c r="B1034" s="5">
        <v>45250.0</v>
      </c>
      <c r="C1034" s="4" t="s">
        <v>388</v>
      </c>
      <c r="D1034" s="4" t="s">
        <v>1631</v>
      </c>
      <c r="E1034" s="4" t="s">
        <v>1927</v>
      </c>
      <c r="F1034" s="4">
        <v>3.0</v>
      </c>
      <c r="G1034" s="4">
        <v>663.73</v>
      </c>
      <c r="H1034" s="4">
        <v>0.06</v>
      </c>
      <c r="I1034" s="4" t="s">
        <v>1964</v>
      </c>
      <c r="J1034" s="4">
        <v>1871.7186</v>
      </c>
    </row>
    <row r="1035" ht="14.25" customHeight="1">
      <c r="A1035" s="4" t="s">
        <v>2994</v>
      </c>
      <c r="B1035" s="5">
        <v>45479.0</v>
      </c>
      <c r="C1035" s="4" t="s">
        <v>811</v>
      </c>
      <c r="D1035" s="4" t="s">
        <v>1677</v>
      </c>
      <c r="E1035" s="4" t="s">
        <v>1921</v>
      </c>
      <c r="F1035" s="4">
        <v>1.0</v>
      </c>
      <c r="G1035" s="4">
        <v>409.41</v>
      </c>
      <c r="H1035" s="4">
        <v>0.13</v>
      </c>
      <c r="I1035" s="4" t="s">
        <v>1961</v>
      </c>
      <c r="J1035" s="4">
        <v>356.1867</v>
      </c>
    </row>
    <row r="1036" ht="14.25" customHeight="1">
      <c r="A1036" s="4" t="s">
        <v>2995</v>
      </c>
      <c r="B1036" s="5">
        <v>45727.0</v>
      </c>
      <c r="C1036" s="4" t="s">
        <v>348</v>
      </c>
      <c r="D1036" s="4" t="s">
        <v>1817</v>
      </c>
      <c r="E1036" s="4" t="s">
        <v>1901</v>
      </c>
      <c r="F1036" s="4">
        <v>3.0</v>
      </c>
      <c r="G1036" s="4">
        <v>461.03</v>
      </c>
      <c r="H1036" s="4">
        <v>0.11</v>
      </c>
      <c r="I1036" s="4" t="s">
        <v>1961</v>
      </c>
      <c r="J1036" s="4">
        <v>1230.9501</v>
      </c>
    </row>
    <row r="1037" ht="14.25" customHeight="1">
      <c r="A1037" s="4" t="s">
        <v>2996</v>
      </c>
      <c r="B1037" s="5">
        <v>45394.0</v>
      </c>
      <c r="C1037" s="4" t="s">
        <v>1175</v>
      </c>
      <c r="D1037" s="4" t="s">
        <v>1631</v>
      </c>
      <c r="E1037" s="4" t="s">
        <v>1934</v>
      </c>
      <c r="F1037" s="4">
        <v>2.0</v>
      </c>
      <c r="G1037" s="4">
        <v>760.14</v>
      </c>
      <c r="H1037" s="4">
        <v>0.02</v>
      </c>
      <c r="I1037" s="4" t="s">
        <v>1964</v>
      </c>
      <c r="J1037" s="4">
        <v>1489.8744</v>
      </c>
    </row>
    <row r="1038" ht="14.25" customHeight="1">
      <c r="A1038" s="4" t="s">
        <v>2997</v>
      </c>
      <c r="B1038" s="5">
        <v>45773.0</v>
      </c>
      <c r="C1038" s="4" t="s">
        <v>907</v>
      </c>
      <c r="D1038" s="4" t="s">
        <v>1645</v>
      </c>
      <c r="E1038" s="4" t="s">
        <v>1892</v>
      </c>
      <c r="F1038" s="4">
        <v>3.0</v>
      </c>
      <c r="G1038" s="4">
        <v>688.76</v>
      </c>
      <c r="H1038" s="4">
        <v>0.12</v>
      </c>
      <c r="I1038" s="4" t="s">
        <v>1961</v>
      </c>
      <c r="J1038" s="4">
        <v>1818.3264</v>
      </c>
    </row>
    <row r="1039" ht="14.25" customHeight="1">
      <c r="A1039" s="4" t="s">
        <v>2998</v>
      </c>
      <c r="B1039" s="5">
        <v>45779.0</v>
      </c>
      <c r="C1039" s="4" t="s">
        <v>551</v>
      </c>
      <c r="D1039" s="4" t="s">
        <v>1709</v>
      </c>
      <c r="E1039" s="4" t="s">
        <v>1921</v>
      </c>
      <c r="F1039" s="4">
        <v>2.0</v>
      </c>
      <c r="G1039" s="4">
        <v>257.78</v>
      </c>
      <c r="H1039" s="4">
        <v>0.05</v>
      </c>
      <c r="I1039" s="4" t="s">
        <v>1959</v>
      </c>
      <c r="J1039" s="4">
        <v>489.7819999999999</v>
      </c>
    </row>
    <row r="1040" ht="14.25" customHeight="1">
      <c r="A1040" s="4" t="s">
        <v>2999</v>
      </c>
      <c r="B1040" s="5">
        <v>45400.0</v>
      </c>
      <c r="C1040" s="4" t="s">
        <v>214</v>
      </c>
      <c r="D1040" s="4" t="s">
        <v>1741</v>
      </c>
      <c r="E1040" s="4" t="s">
        <v>1914</v>
      </c>
      <c r="F1040" s="4">
        <v>2.0</v>
      </c>
      <c r="G1040" s="4">
        <v>314.29</v>
      </c>
      <c r="H1040" s="4">
        <v>0.19</v>
      </c>
      <c r="I1040" s="4" t="s">
        <v>1964</v>
      </c>
      <c r="J1040" s="4">
        <v>509.1498000000001</v>
      </c>
    </row>
    <row r="1041" ht="14.25" customHeight="1">
      <c r="A1041" s="4" t="s">
        <v>3000</v>
      </c>
      <c r="B1041" s="5">
        <v>45520.0</v>
      </c>
      <c r="C1041" s="4" t="s">
        <v>539</v>
      </c>
      <c r="D1041" s="4" t="s">
        <v>1799</v>
      </c>
      <c r="E1041" s="4" t="s">
        <v>1934</v>
      </c>
      <c r="F1041" s="4">
        <v>3.0</v>
      </c>
      <c r="G1041" s="4">
        <v>336.09</v>
      </c>
      <c r="H1041" s="4">
        <v>0.01</v>
      </c>
      <c r="I1041" s="4" t="s">
        <v>1961</v>
      </c>
      <c r="J1041" s="4">
        <v>998.1872999999999</v>
      </c>
    </row>
    <row r="1042" ht="14.25" customHeight="1">
      <c r="A1042" s="4" t="s">
        <v>3001</v>
      </c>
      <c r="B1042" s="5">
        <v>45861.0</v>
      </c>
      <c r="C1042" s="4" t="s">
        <v>38</v>
      </c>
      <c r="D1042" s="4" t="s">
        <v>1808</v>
      </c>
      <c r="E1042" s="4" t="s">
        <v>1942</v>
      </c>
      <c r="F1042" s="4">
        <v>3.0</v>
      </c>
      <c r="G1042" s="4">
        <v>202.07</v>
      </c>
      <c r="H1042" s="4">
        <v>0.23</v>
      </c>
      <c r="I1042" s="4" t="s">
        <v>1961</v>
      </c>
      <c r="J1042" s="4">
        <v>466.7817000000001</v>
      </c>
    </row>
    <row r="1043" ht="14.25" customHeight="1">
      <c r="A1043" s="4" t="s">
        <v>3002</v>
      </c>
      <c r="B1043" s="5">
        <v>45781.0</v>
      </c>
      <c r="C1043" s="4" t="s">
        <v>1001</v>
      </c>
      <c r="D1043" s="4" t="s">
        <v>1625</v>
      </c>
      <c r="E1043" s="4" t="s">
        <v>1917</v>
      </c>
      <c r="F1043" s="4">
        <v>2.0</v>
      </c>
      <c r="G1043" s="4">
        <v>485.25</v>
      </c>
      <c r="H1043" s="4">
        <v>0.28</v>
      </c>
      <c r="I1043" s="4" t="s">
        <v>1959</v>
      </c>
      <c r="J1043" s="4">
        <v>698.76</v>
      </c>
    </row>
    <row r="1044" ht="14.25" customHeight="1">
      <c r="A1044" s="4" t="s">
        <v>3003</v>
      </c>
      <c r="B1044" s="5">
        <v>45906.0</v>
      </c>
      <c r="C1044" s="4" t="s">
        <v>587</v>
      </c>
      <c r="D1044" s="4" t="s">
        <v>1808</v>
      </c>
      <c r="E1044" s="4" t="s">
        <v>1924</v>
      </c>
      <c r="F1044" s="4">
        <v>4.0</v>
      </c>
      <c r="G1044" s="4">
        <v>552.38</v>
      </c>
      <c r="H1044" s="4">
        <v>0.1</v>
      </c>
      <c r="I1044" s="4" t="s">
        <v>1961</v>
      </c>
      <c r="J1044" s="4">
        <v>1988.568</v>
      </c>
    </row>
    <row r="1045" ht="14.25" customHeight="1">
      <c r="A1045" s="4" t="s">
        <v>3004</v>
      </c>
      <c r="B1045" s="5">
        <v>45251.0</v>
      </c>
      <c r="C1045" s="4" t="s">
        <v>394</v>
      </c>
      <c r="D1045" s="4" t="s">
        <v>1756</v>
      </c>
      <c r="E1045" s="4" t="s">
        <v>1942</v>
      </c>
      <c r="F1045" s="4">
        <v>4.0</v>
      </c>
      <c r="G1045" s="4">
        <v>377.26</v>
      </c>
      <c r="H1045" s="4">
        <v>0.22</v>
      </c>
      <c r="I1045" s="4" t="s">
        <v>1964</v>
      </c>
      <c r="J1045" s="4">
        <v>1177.0512</v>
      </c>
    </row>
    <row r="1046" ht="14.25" customHeight="1">
      <c r="A1046" s="4" t="s">
        <v>3005</v>
      </c>
      <c r="B1046" s="5">
        <v>45257.0</v>
      </c>
      <c r="C1046" s="4" t="s">
        <v>218</v>
      </c>
      <c r="D1046" s="4" t="s">
        <v>1721</v>
      </c>
      <c r="E1046" s="4" t="s">
        <v>1948</v>
      </c>
      <c r="F1046" s="4">
        <v>4.0</v>
      </c>
      <c r="G1046" s="4">
        <v>189.07</v>
      </c>
      <c r="H1046" s="4">
        <v>0.1</v>
      </c>
      <c r="I1046" s="4" t="s">
        <v>1964</v>
      </c>
      <c r="J1046" s="4">
        <v>680.652</v>
      </c>
    </row>
    <row r="1047" ht="14.25" customHeight="1">
      <c r="A1047" s="4" t="s">
        <v>3006</v>
      </c>
      <c r="B1047" s="5">
        <v>45818.0</v>
      </c>
      <c r="C1047" s="4" t="s">
        <v>25</v>
      </c>
      <c r="D1047" s="4" t="s">
        <v>1667</v>
      </c>
      <c r="E1047" s="4" t="s">
        <v>1904</v>
      </c>
      <c r="F1047" s="4">
        <v>3.0</v>
      </c>
      <c r="G1047" s="4">
        <v>272.27</v>
      </c>
      <c r="H1047" s="4">
        <v>0.01</v>
      </c>
      <c r="I1047" s="4" t="s">
        <v>1959</v>
      </c>
      <c r="J1047" s="4">
        <v>808.6419</v>
      </c>
    </row>
    <row r="1048" ht="14.25" customHeight="1">
      <c r="A1048" s="4" t="s">
        <v>3007</v>
      </c>
      <c r="B1048" s="5">
        <v>45806.0</v>
      </c>
      <c r="C1048" s="4" t="s">
        <v>865</v>
      </c>
      <c r="D1048" s="4" t="s">
        <v>1859</v>
      </c>
      <c r="E1048" s="4" t="s">
        <v>1927</v>
      </c>
      <c r="F1048" s="4">
        <v>1.0</v>
      </c>
      <c r="G1048" s="4">
        <v>209.39</v>
      </c>
      <c r="H1048" s="4">
        <v>0.28</v>
      </c>
      <c r="I1048" s="4" t="s">
        <v>1961</v>
      </c>
      <c r="J1048" s="4">
        <v>150.7608</v>
      </c>
    </row>
    <row r="1049" ht="14.25" customHeight="1">
      <c r="A1049" s="4" t="s">
        <v>3008</v>
      </c>
      <c r="B1049" s="5">
        <v>45288.0</v>
      </c>
      <c r="C1049" s="4" t="s">
        <v>218</v>
      </c>
      <c r="D1049" s="4" t="s">
        <v>1823</v>
      </c>
      <c r="E1049" s="4" t="s">
        <v>1921</v>
      </c>
      <c r="F1049" s="4">
        <v>1.0</v>
      </c>
      <c r="G1049" s="4">
        <v>813.87</v>
      </c>
      <c r="H1049" s="4">
        <v>0.23</v>
      </c>
      <c r="I1049" s="4" t="s">
        <v>1959</v>
      </c>
      <c r="J1049" s="4">
        <v>626.6799</v>
      </c>
    </row>
    <row r="1050" ht="14.25" customHeight="1">
      <c r="A1050" s="4" t="s">
        <v>3009</v>
      </c>
      <c r="B1050" s="5">
        <v>45783.0</v>
      </c>
      <c r="C1050" s="4" t="s">
        <v>844</v>
      </c>
      <c r="D1050" s="4" t="s">
        <v>1661</v>
      </c>
      <c r="E1050" s="4" t="s">
        <v>1887</v>
      </c>
      <c r="F1050" s="4">
        <v>1.0</v>
      </c>
      <c r="G1050" s="4">
        <v>143.7</v>
      </c>
      <c r="H1050" s="4">
        <v>0.19</v>
      </c>
      <c r="I1050" s="4" t="s">
        <v>1961</v>
      </c>
      <c r="J1050" s="4">
        <v>116.397</v>
      </c>
    </row>
    <row r="1051" ht="14.25" customHeight="1">
      <c r="A1051" s="4" t="s">
        <v>3010</v>
      </c>
      <c r="B1051" s="5">
        <v>45385.0</v>
      </c>
      <c r="C1051" s="4" t="s">
        <v>1470</v>
      </c>
      <c r="D1051" s="4" t="s">
        <v>1718</v>
      </c>
      <c r="E1051" s="4" t="s">
        <v>1892</v>
      </c>
      <c r="F1051" s="4">
        <v>4.0</v>
      </c>
      <c r="G1051" s="4">
        <v>837.34</v>
      </c>
      <c r="H1051" s="4">
        <v>0.05</v>
      </c>
      <c r="I1051" s="4" t="s">
        <v>1961</v>
      </c>
      <c r="J1051" s="4">
        <v>3181.892</v>
      </c>
    </row>
    <row r="1052" ht="14.25" customHeight="1">
      <c r="A1052" s="4" t="s">
        <v>3011</v>
      </c>
      <c r="B1052" s="5">
        <v>45878.0</v>
      </c>
      <c r="C1052" s="4" t="s">
        <v>433</v>
      </c>
      <c r="D1052" s="4" t="s">
        <v>1617</v>
      </c>
      <c r="E1052" s="4" t="s">
        <v>1948</v>
      </c>
      <c r="F1052" s="4">
        <v>1.0</v>
      </c>
      <c r="G1052" s="4">
        <v>151.66</v>
      </c>
      <c r="H1052" s="4">
        <v>0.16</v>
      </c>
      <c r="I1052" s="4" t="s">
        <v>1964</v>
      </c>
      <c r="J1052" s="4">
        <v>127.3944</v>
      </c>
    </row>
    <row r="1053" ht="14.25" customHeight="1">
      <c r="A1053" s="4" t="s">
        <v>3012</v>
      </c>
      <c r="B1053" s="5">
        <v>45720.0</v>
      </c>
      <c r="C1053" s="4" t="s">
        <v>25</v>
      </c>
      <c r="D1053" s="4" t="s">
        <v>1712</v>
      </c>
      <c r="E1053" s="4" t="s">
        <v>1917</v>
      </c>
      <c r="F1053" s="4">
        <v>3.0</v>
      </c>
      <c r="G1053" s="4">
        <v>961.4</v>
      </c>
      <c r="H1053" s="4">
        <v>0.02</v>
      </c>
      <c r="I1053" s="4" t="s">
        <v>1961</v>
      </c>
      <c r="J1053" s="4">
        <v>2826.516</v>
      </c>
    </row>
    <row r="1054" ht="14.25" customHeight="1">
      <c r="A1054" s="4" t="s">
        <v>3013</v>
      </c>
      <c r="B1054" s="5">
        <v>45503.0</v>
      </c>
      <c r="C1054" s="4" t="s">
        <v>1181</v>
      </c>
      <c r="D1054" s="4" t="s">
        <v>1805</v>
      </c>
      <c r="E1054" s="4" t="s">
        <v>1945</v>
      </c>
      <c r="F1054" s="4">
        <v>4.0</v>
      </c>
      <c r="G1054" s="4">
        <v>475.98</v>
      </c>
      <c r="H1054" s="4">
        <v>0.19</v>
      </c>
      <c r="I1054" s="4" t="s">
        <v>1961</v>
      </c>
      <c r="J1054" s="4">
        <v>1542.1752</v>
      </c>
    </row>
    <row r="1055" ht="14.25" customHeight="1">
      <c r="A1055" s="4" t="s">
        <v>3014</v>
      </c>
      <c r="B1055" s="5">
        <v>45551.0</v>
      </c>
      <c r="C1055" s="4" t="s">
        <v>1211</v>
      </c>
      <c r="D1055" s="4" t="s">
        <v>1693</v>
      </c>
      <c r="E1055" s="4" t="s">
        <v>1936</v>
      </c>
      <c r="F1055" s="4">
        <v>4.0</v>
      </c>
      <c r="G1055" s="4">
        <v>132.89</v>
      </c>
      <c r="H1055" s="4">
        <v>0.12</v>
      </c>
      <c r="I1055" s="4" t="s">
        <v>1959</v>
      </c>
      <c r="J1055" s="4">
        <v>467.7728</v>
      </c>
    </row>
    <row r="1056" ht="14.25" customHeight="1">
      <c r="A1056" s="4" t="s">
        <v>3015</v>
      </c>
      <c r="B1056" s="5">
        <v>45850.0</v>
      </c>
      <c r="C1056" s="4" t="s">
        <v>1379</v>
      </c>
      <c r="D1056" s="4" t="s">
        <v>1683</v>
      </c>
      <c r="E1056" s="4" t="s">
        <v>1929</v>
      </c>
      <c r="F1056" s="4">
        <v>3.0</v>
      </c>
      <c r="G1056" s="4">
        <v>471.31</v>
      </c>
      <c r="H1056" s="4">
        <v>0.0</v>
      </c>
      <c r="I1056" s="4" t="s">
        <v>1961</v>
      </c>
      <c r="J1056" s="4">
        <v>1413.93</v>
      </c>
    </row>
    <row r="1057" ht="14.25" customHeight="1">
      <c r="A1057" s="4" t="s">
        <v>3016</v>
      </c>
      <c r="B1057" s="5">
        <v>45441.0</v>
      </c>
      <c r="C1057" s="4" t="s">
        <v>8</v>
      </c>
      <c r="D1057" s="4" t="s">
        <v>1811</v>
      </c>
      <c r="E1057" s="4" t="s">
        <v>1934</v>
      </c>
      <c r="F1057" s="4">
        <v>2.0</v>
      </c>
      <c r="G1057" s="4">
        <v>720.32</v>
      </c>
      <c r="H1057" s="4">
        <v>0.26</v>
      </c>
      <c r="I1057" s="4" t="s">
        <v>1959</v>
      </c>
      <c r="J1057" s="4">
        <v>1066.0736</v>
      </c>
    </row>
    <row r="1058" ht="14.25" customHeight="1">
      <c r="A1058" s="4" t="s">
        <v>3017</v>
      </c>
      <c r="B1058" s="5">
        <v>45431.0</v>
      </c>
      <c r="C1058" s="4" t="s">
        <v>291</v>
      </c>
      <c r="D1058" s="4" t="s">
        <v>1780</v>
      </c>
      <c r="E1058" s="4" t="s">
        <v>1945</v>
      </c>
      <c r="F1058" s="4">
        <v>4.0</v>
      </c>
      <c r="G1058" s="4">
        <v>99.92</v>
      </c>
      <c r="H1058" s="4">
        <v>0.11</v>
      </c>
      <c r="I1058" s="4" t="s">
        <v>1964</v>
      </c>
      <c r="J1058" s="4">
        <v>355.7152</v>
      </c>
    </row>
    <row r="1059" ht="14.25" customHeight="1">
      <c r="A1059" s="4" t="s">
        <v>3018</v>
      </c>
      <c r="B1059" s="5">
        <v>45873.0</v>
      </c>
      <c r="C1059" s="4" t="s">
        <v>263</v>
      </c>
      <c r="D1059" s="4" t="s">
        <v>1599</v>
      </c>
      <c r="E1059" s="4" t="s">
        <v>1901</v>
      </c>
      <c r="F1059" s="4">
        <v>3.0</v>
      </c>
      <c r="G1059" s="4">
        <v>900.63</v>
      </c>
      <c r="H1059" s="4">
        <v>0.11</v>
      </c>
      <c r="I1059" s="4" t="s">
        <v>1964</v>
      </c>
      <c r="J1059" s="4">
        <v>2404.6821</v>
      </c>
    </row>
    <row r="1060" ht="14.25" customHeight="1">
      <c r="A1060" s="4" t="s">
        <v>3019</v>
      </c>
      <c r="B1060" s="5">
        <v>45629.0</v>
      </c>
      <c r="C1060" s="4" t="s">
        <v>1392</v>
      </c>
      <c r="D1060" s="4" t="s">
        <v>1718</v>
      </c>
      <c r="E1060" s="4" t="s">
        <v>1917</v>
      </c>
      <c r="F1060" s="4">
        <v>1.0</v>
      </c>
      <c r="G1060" s="4">
        <v>681.72</v>
      </c>
      <c r="H1060" s="4">
        <v>0.11</v>
      </c>
      <c r="I1060" s="4" t="s">
        <v>1961</v>
      </c>
      <c r="J1060" s="4">
        <v>606.7308</v>
      </c>
    </row>
    <row r="1061" ht="14.25" customHeight="1">
      <c r="A1061" s="4" t="s">
        <v>3020</v>
      </c>
      <c r="B1061" s="5">
        <v>45222.0</v>
      </c>
      <c r="C1061" s="4" t="s">
        <v>65</v>
      </c>
      <c r="D1061" s="4" t="s">
        <v>1817</v>
      </c>
      <c r="E1061" s="4" t="s">
        <v>1932</v>
      </c>
      <c r="F1061" s="4">
        <v>2.0</v>
      </c>
      <c r="G1061" s="4">
        <v>838.22</v>
      </c>
      <c r="H1061" s="4">
        <v>0.3</v>
      </c>
      <c r="I1061" s="4" t="s">
        <v>1959</v>
      </c>
      <c r="J1061" s="4">
        <v>1173.508</v>
      </c>
    </row>
    <row r="1062" ht="14.25" customHeight="1">
      <c r="A1062" s="4" t="s">
        <v>3021</v>
      </c>
      <c r="B1062" s="5">
        <v>45797.0</v>
      </c>
      <c r="C1062" s="4" t="s">
        <v>657</v>
      </c>
      <c r="D1062" s="4" t="s">
        <v>1844</v>
      </c>
      <c r="E1062" s="4" t="s">
        <v>1929</v>
      </c>
      <c r="F1062" s="4">
        <v>2.0</v>
      </c>
      <c r="G1062" s="4">
        <v>816.22</v>
      </c>
      <c r="H1062" s="4">
        <v>0.27</v>
      </c>
      <c r="I1062" s="4" t="s">
        <v>1959</v>
      </c>
      <c r="J1062" s="4">
        <v>1191.6812</v>
      </c>
    </row>
    <row r="1063" ht="14.25" customHeight="1">
      <c r="A1063" s="4" t="s">
        <v>3022</v>
      </c>
      <c r="B1063" s="5">
        <v>45554.0</v>
      </c>
      <c r="C1063" s="4" t="s">
        <v>1211</v>
      </c>
      <c r="D1063" s="4" t="s">
        <v>1765</v>
      </c>
      <c r="E1063" s="4" t="s">
        <v>1914</v>
      </c>
      <c r="F1063" s="4">
        <v>2.0</v>
      </c>
      <c r="G1063" s="4">
        <v>654.12</v>
      </c>
      <c r="H1063" s="4">
        <v>0.27</v>
      </c>
      <c r="I1063" s="4" t="s">
        <v>1961</v>
      </c>
      <c r="J1063" s="4">
        <v>955.0151999999999</v>
      </c>
    </row>
    <row r="1064" ht="14.25" customHeight="1">
      <c r="A1064" s="4" t="s">
        <v>3023</v>
      </c>
      <c r="B1064" s="5">
        <v>45385.0</v>
      </c>
      <c r="C1064" s="4" t="s">
        <v>388</v>
      </c>
      <c r="D1064" s="4" t="s">
        <v>1802</v>
      </c>
      <c r="E1064" s="4" t="s">
        <v>1932</v>
      </c>
      <c r="F1064" s="4">
        <v>4.0</v>
      </c>
      <c r="G1064" s="4">
        <v>528.22</v>
      </c>
      <c r="H1064" s="4">
        <v>0.2</v>
      </c>
      <c r="I1064" s="4" t="s">
        <v>1961</v>
      </c>
      <c r="J1064" s="4">
        <v>1690.304</v>
      </c>
    </row>
    <row r="1065" ht="14.25" customHeight="1">
      <c r="A1065" s="4" t="s">
        <v>3024</v>
      </c>
      <c r="B1065" s="5">
        <v>45704.0</v>
      </c>
      <c r="C1065" s="4" t="s">
        <v>738</v>
      </c>
      <c r="D1065" s="4" t="s">
        <v>1680</v>
      </c>
      <c r="E1065" s="4" t="s">
        <v>1914</v>
      </c>
      <c r="F1065" s="4">
        <v>4.0</v>
      </c>
      <c r="G1065" s="4">
        <v>36.72</v>
      </c>
      <c r="H1065" s="4">
        <v>0.07</v>
      </c>
      <c r="I1065" s="4" t="s">
        <v>1964</v>
      </c>
      <c r="J1065" s="4">
        <v>136.5984</v>
      </c>
    </row>
    <row r="1066" ht="14.25" customHeight="1">
      <c r="A1066" s="4" t="s">
        <v>3025</v>
      </c>
      <c r="B1066" s="5">
        <v>45545.0</v>
      </c>
      <c r="C1066" s="4" t="s">
        <v>1181</v>
      </c>
      <c r="D1066" s="4" t="s">
        <v>1817</v>
      </c>
      <c r="E1066" s="4" t="s">
        <v>1948</v>
      </c>
      <c r="F1066" s="4">
        <v>2.0</v>
      </c>
      <c r="G1066" s="4">
        <v>705.97</v>
      </c>
      <c r="H1066" s="4">
        <v>0.1</v>
      </c>
      <c r="I1066" s="4" t="s">
        <v>1961</v>
      </c>
      <c r="J1066" s="4">
        <v>1270.746</v>
      </c>
    </row>
    <row r="1067" ht="14.25" customHeight="1">
      <c r="A1067" s="4" t="s">
        <v>3026</v>
      </c>
      <c r="B1067" s="5">
        <v>45736.0</v>
      </c>
      <c r="C1067" s="4" t="s">
        <v>117</v>
      </c>
      <c r="D1067" s="4" t="s">
        <v>1700</v>
      </c>
      <c r="E1067" s="4" t="s">
        <v>1892</v>
      </c>
      <c r="F1067" s="4">
        <v>2.0</v>
      </c>
      <c r="G1067" s="4">
        <v>994.29</v>
      </c>
      <c r="H1067" s="4">
        <v>0.01</v>
      </c>
      <c r="I1067" s="4" t="s">
        <v>1961</v>
      </c>
      <c r="J1067" s="4">
        <v>1968.6942</v>
      </c>
    </row>
    <row r="1068" ht="14.25" customHeight="1">
      <c r="A1068" s="4" t="s">
        <v>3027</v>
      </c>
      <c r="B1068" s="5">
        <v>45608.0</v>
      </c>
      <c r="C1068" s="4" t="s">
        <v>1331</v>
      </c>
      <c r="D1068" s="4" t="s">
        <v>1859</v>
      </c>
      <c r="E1068" s="4" t="s">
        <v>1945</v>
      </c>
      <c r="F1068" s="4">
        <v>1.0</v>
      </c>
      <c r="G1068" s="4">
        <v>909.04</v>
      </c>
      <c r="H1068" s="4">
        <v>0.11</v>
      </c>
      <c r="I1068" s="4" t="s">
        <v>1959</v>
      </c>
      <c r="J1068" s="4">
        <v>809.0456</v>
      </c>
    </row>
    <row r="1069" ht="14.25" customHeight="1">
      <c r="A1069" s="4" t="s">
        <v>3028</v>
      </c>
      <c r="B1069" s="5">
        <v>45334.0</v>
      </c>
      <c r="C1069" s="4" t="s">
        <v>1118</v>
      </c>
      <c r="D1069" s="4" t="s">
        <v>1680</v>
      </c>
      <c r="E1069" s="4" t="s">
        <v>1927</v>
      </c>
      <c r="F1069" s="4">
        <v>1.0</v>
      </c>
      <c r="G1069" s="4">
        <v>164.73</v>
      </c>
      <c r="H1069" s="4">
        <v>0.12</v>
      </c>
      <c r="I1069" s="4" t="s">
        <v>1961</v>
      </c>
      <c r="J1069" s="4">
        <v>144.9624</v>
      </c>
    </row>
    <row r="1070" ht="14.25" customHeight="1">
      <c r="A1070" s="4" t="s">
        <v>3029</v>
      </c>
      <c r="B1070" s="5">
        <v>45690.0</v>
      </c>
      <c r="C1070" s="4" t="s">
        <v>246</v>
      </c>
      <c r="D1070" s="4" t="s">
        <v>1689</v>
      </c>
      <c r="E1070" s="4" t="s">
        <v>1914</v>
      </c>
      <c r="F1070" s="4">
        <v>2.0</v>
      </c>
      <c r="G1070" s="4">
        <v>606.35</v>
      </c>
      <c r="H1070" s="4">
        <v>0.16</v>
      </c>
      <c r="I1070" s="4" t="s">
        <v>1964</v>
      </c>
      <c r="J1070" s="4">
        <v>1018.668</v>
      </c>
    </row>
    <row r="1071" ht="14.25" customHeight="1">
      <c r="A1071" s="4" t="s">
        <v>3030</v>
      </c>
      <c r="B1071" s="5">
        <v>45481.0</v>
      </c>
      <c r="C1071" s="4" t="s">
        <v>563</v>
      </c>
      <c r="D1071" s="4" t="s">
        <v>1877</v>
      </c>
      <c r="E1071" s="4" t="s">
        <v>1904</v>
      </c>
      <c r="F1071" s="4">
        <v>3.0</v>
      </c>
      <c r="G1071" s="4">
        <v>904.19</v>
      </c>
      <c r="H1071" s="4">
        <v>0.09</v>
      </c>
      <c r="I1071" s="4" t="s">
        <v>1959</v>
      </c>
      <c r="J1071" s="4">
        <v>2468.4387</v>
      </c>
    </row>
    <row r="1072" ht="14.25" customHeight="1">
      <c r="A1072" s="4" t="s">
        <v>3031</v>
      </c>
      <c r="B1072" s="5">
        <v>45576.0</v>
      </c>
      <c r="C1072" s="4" t="s">
        <v>527</v>
      </c>
      <c r="D1072" s="4" t="s">
        <v>1732</v>
      </c>
      <c r="E1072" s="4" t="s">
        <v>1896</v>
      </c>
      <c r="F1072" s="4">
        <v>4.0</v>
      </c>
      <c r="G1072" s="4">
        <v>694.61</v>
      </c>
      <c r="H1072" s="4">
        <v>0.18</v>
      </c>
      <c r="I1072" s="4" t="s">
        <v>1964</v>
      </c>
      <c r="J1072" s="4">
        <v>2278.3208</v>
      </c>
    </row>
    <row r="1073" ht="14.25" customHeight="1">
      <c r="A1073" s="4" t="s">
        <v>3032</v>
      </c>
      <c r="B1073" s="5">
        <v>45215.0</v>
      </c>
      <c r="C1073" s="4" t="s">
        <v>750</v>
      </c>
      <c r="D1073" s="4" t="s">
        <v>1850</v>
      </c>
      <c r="E1073" s="4" t="s">
        <v>1896</v>
      </c>
      <c r="F1073" s="4">
        <v>4.0</v>
      </c>
      <c r="G1073" s="4">
        <v>753.83</v>
      </c>
      <c r="H1073" s="4">
        <v>0.24</v>
      </c>
      <c r="I1073" s="4" t="s">
        <v>1959</v>
      </c>
      <c r="J1073" s="4">
        <v>2291.6432</v>
      </c>
    </row>
    <row r="1074" ht="14.25" customHeight="1">
      <c r="A1074" s="4" t="s">
        <v>3033</v>
      </c>
      <c r="B1074" s="5">
        <v>45653.0</v>
      </c>
      <c r="C1074" s="4" t="s">
        <v>666</v>
      </c>
      <c r="D1074" s="4" t="s">
        <v>1638</v>
      </c>
      <c r="E1074" s="4" t="s">
        <v>1917</v>
      </c>
      <c r="F1074" s="4">
        <v>1.0</v>
      </c>
      <c r="G1074" s="4">
        <v>66.22</v>
      </c>
      <c r="H1074" s="4">
        <v>0.02</v>
      </c>
      <c r="I1074" s="4" t="s">
        <v>1959</v>
      </c>
      <c r="J1074" s="4">
        <v>64.8956</v>
      </c>
    </row>
    <row r="1075" ht="14.25" customHeight="1">
      <c r="A1075" s="4" t="s">
        <v>3034</v>
      </c>
      <c r="B1075" s="5">
        <v>45241.0</v>
      </c>
      <c r="C1075" s="4" t="s">
        <v>1082</v>
      </c>
      <c r="D1075" s="4" t="s">
        <v>1774</v>
      </c>
      <c r="E1075" s="4" t="s">
        <v>1934</v>
      </c>
      <c r="F1075" s="4">
        <v>2.0</v>
      </c>
      <c r="G1075" s="4">
        <v>891.8</v>
      </c>
      <c r="H1075" s="4">
        <v>0.29</v>
      </c>
      <c r="I1075" s="4" t="s">
        <v>1964</v>
      </c>
      <c r="J1075" s="4">
        <v>1266.356</v>
      </c>
    </row>
    <row r="1076" ht="14.25" customHeight="1">
      <c r="A1076" s="4" t="s">
        <v>3035</v>
      </c>
      <c r="B1076" s="5">
        <v>45428.0</v>
      </c>
      <c r="C1076" s="4" t="s">
        <v>1160</v>
      </c>
      <c r="D1076" s="4" t="s">
        <v>1808</v>
      </c>
      <c r="E1076" s="4" t="s">
        <v>1921</v>
      </c>
      <c r="F1076" s="4">
        <v>4.0</v>
      </c>
      <c r="G1076" s="4">
        <v>255.48</v>
      </c>
      <c r="H1076" s="4">
        <v>0.03</v>
      </c>
      <c r="I1076" s="4" t="s">
        <v>1964</v>
      </c>
      <c r="J1076" s="4">
        <v>991.2624</v>
      </c>
    </row>
    <row r="1077" ht="14.25" customHeight="1">
      <c r="A1077" s="4" t="s">
        <v>3036</v>
      </c>
      <c r="B1077" s="5">
        <v>45593.0</v>
      </c>
      <c r="C1077" s="4" t="s">
        <v>974</v>
      </c>
      <c r="D1077" s="4" t="s">
        <v>1835</v>
      </c>
      <c r="E1077" s="4" t="s">
        <v>1942</v>
      </c>
      <c r="F1077" s="4">
        <v>4.0</v>
      </c>
      <c r="G1077" s="4">
        <v>604.87</v>
      </c>
      <c r="H1077" s="4">
        <v>0.28</v>
      </c>
      <c r="I1077" s="4" t="s">
        <v>1961</v>
      </c>
      <c r="J1077" s="4">
        <v>1742.0256</v>
      </c>
    </row>
    <row r="1078" ht="14.25" customHeight="1">
      <c r="A1078" s="4" t="s">
        <v>3037</v>
      </c>
      <c r="B1078" s="5">
        <v>45370.0</v>
      </c>
      <c r="C1078" s="4" t="s">
        <v>191</v>
      </c>
      <c r="D1078" s="4" t="s">
        <v>1677</v>
      </c>
      <c r="E1078" s="4" t="s">
        <v>1942</v>
      </c>
      <c r="F1078" s="4">
        <v>3.0</v>
      </c>
      <c r="G1078" s="4">
        <v>623.82</v>
      </c>
      <c r="H1078" s="4">
        <v>0.13</v>
      </c>
      <c r="I1078" s="4" t="s">
        <v>1964</v>
      </c>
      <c r="J1078" s="4">
        <v>1628.1702</v>
      </c>
    </row>
    <row r="1079" ht="14.25" customHeight="1">
      <c r="A1079" s="4" t="s">
        <v>3038</v>
      </c>
      <c r="B1079" s="5">
        <v>45882.0</v>
      </c>
      <c r="C1079" s="4" t="s">
        <v>489</v>
      </c>
      <c r="D1079" s="4" t="s">
        <v>1796</v>
      </c>
      <c r="E1079" s="4" t="s">
        <v>1939</v>
      </c>
      <c r="F1079" s="4">
        <v>3.0</v>
      </c>
      <c r="G1079" s="4">
        <v>575.24</v>
      </c>
      <c r="H1079" s="4">
        <v>0.12</v>
      </c>
      <c r="I1079" s="4" t="s">
        <v>1964</v>
      </c>
      <c r="J1079" s="4">
        <v>1518.6336</v>
      </c>
    </row>
    <row r="1080" ht="14.25" customHeight="1">
      <c r="A1080" s="4" t="s">
        <v>3039</v>
      </c>
      <c r="B1080" s="5">
        <v>45878.0</v>
      </c>
      <c r="C1080" s="4" t="s">
        <v>1310</v>
      </c>
      <c r="D1080" s="4" t="s">
        <v>1572</v>
      </c>
      <c r="E1080" s="4" t="s">
        <v>1927</v>
      </c>
      <c r="F1080" s="4">
        <v>1.0</v>
      </c>
      <c r="G1080" s="4">
        <v>769.4</v>
      </c>
      <c r="H1080" s="4">
        <v>0.16</v>
      </c>
      <c r="I1080" s="4" t="s">
        <v>1959</v>
      </c>
      <c r="J1080" s="4">
        <v>646.2959999999999</v>
      </c>
    </row>
    <row r="1081" ht="14.25" customHeight="1">
      <c r="A1081" s="4" t="s">
        <v>3040</v>
      </c>
      <c r="B1081" s="5">
        <v>45420.0</v>
      </c>
      <c r="C1081" s="4" t="s">
        <v>1058</v>
      </c>
      <c r="D1081" s="4" t="s">
        <v>1572</v>
      </c>
      <c r="E1081" s="4" t="s">
        <v>1942</v>
      </c>
      <c r="F1081" s="4">
        <v>1.0</v>
      </c>
      <c r="G1081" s="4">
        <v>227.28</v>
      </c>
      <c r="H1081" s="4">
        <v>0.13</v>
      </c>
      <c r="I1081" s="4" t="s">
        <v>1964</v>
      </c>
      <c r="J1081" s="4">
        <v>197.7336</v>
      </c>
    </row>
    <row r="1082" ht="14.25" customHeight="1">
      <c r="A1082" s="4" t="s">
        <v>3041</v>
      </c>
      <c r="B1082" s="5">
        <v>45361.0</v>
      </c>
      <c r="C1082" s="4" t="s">
        <v>211</v>
      </c>
      <c r="D1082" s="4" t="s">
        <v>1565</v>
      </c>
      <c r="E1082" s="4" t="s">
        <v>1942</v>
      </c>
      <c r="F1082" s="4">
        <v>4.0</v>
      </c>
      <c r="G1082" s="4">
        <v>127.58</v>
      </c>
      <c r="H1082" s="4">
        <v>0.15</v>
      </c>
      <c r="I1082" s="4" t="s">
        <v>1959</v>
      </c>
      <c r="J1082" s="4">
        <v>433.772</v>
      </c>
    </row>
    <row r="1083" ht="14.25" customHeight="1">
      <c r="A1083" s="4" t="s">
        <v>3042</v>
      </c>
      <c r="B1083" s="5">
        <v>45702.0</v>
      </c>
      <c r="C1083" s="4" t="s">
        <v>1322</v>
      </c>
      <c r="D1083" s="4" t="s">
        <v>1712</v>
      </c>
      <c r="E1083" s="4" t="s">
        <v>1901</v>
      </c>
      <c r="F1083" s="4">
        <v>1.0</v>
      </c>
      <c r="G1083" s="4">
        <v>793.21</v>
      </c>
      <c r="H1083" s="4">
        <v>0.09</v>
      </c>
      <c r="I1083" s="4" t="s">
        <v>1959</v>
      </c>
      <c r="J1083" s="4">
        <v>721.8211</v>
      </c>
    </row>
    <row r="1084" ht="14.25" customHeight="1">
      <c r="A1084" s="4" t="s">
        <v>3043</v>
      </c>
      <c r="B1084" s="5">
        <v>45871.0</v>
      </c>
      <c r="C1084" s="4" t="s">
        <v>974</v>
      </c>
      <c r="D1084" s="4" t="s">
        <v>1832</v>
      </c>
      <c r="E1084" s="4" t="s">
        <v>1929</v>
      </c>
      <c r="F1084" s="4">
        <v>3.0</v>
      </c>
      <c r="G1084" s="4">
        <v>435.61</v>
      </c>
      <c r="H1084" s="4">
        <v>0.03</v>
      </c>
      <c r="I1084" s="4" t="s">
        <v>1961</v>
      </c>
      <c r="J1084" s="4">
        <v>1267.6251</v>
      </c>
    </row>
    <row r="1085" ht="14.25" customHeight="1">
      <c r="A1085" s="4" t="s">
        <v>3044</v>
      </c>
      <c r="B1085" s="5">
        <v>45531.0</v>
      </c>
      <c r="C1085" s="4" t="s">
        <v>1226</v>
      </c>
      <c r="D1085" s="4" t="s">
        <v>1664</v>
      </c>
      <c r="E1085" s="4" t="s">
        <v>1939</v>
      </c>
      <c r="F1085" s="4">
        <v>1.0</v>
      </c>
      <c r="G1085" s="4">
        <v>850.06</v>
      </c>
      <c r="H1085" s="4">
        <v>0.29</v>
      </c>
      <c r="I1085" s="4" t="s">
        <v>1961</v>
      </c>
      <c r="J1085" s="4">
        <v>603.5425999999999</v>
      </c>
    </row>
    <row r="1086" ht="14.25" customHeight="1">
      <c r="A1086" s="4" t="s">
        <v>3045</v>
      </c>
      <c r="B1086" s="5">
        <v>45330.0</v>
      </c>
      <c r="C1086" s="4" t="s">
        <v>1112</v>
      </c>
      <c r="D1086" s="4" t="s">
        <v>1621</v>
      </c>
      <c r="E1086" s="4" t="s">
        <v>1939</v>
      </c>
      <c r="F1086" s="4">
        <v>2.0</v>
      </c>
      <c r="G1086" s="4">
        <v>753.92</v>
      </c>
      <c r="H1086" s="4">
        <v>0.17</v>
      </c>
      <c r="I1086" s="4" t="s">
        <v>1961</v>
      </c>
      <c r="J1086" s="4">
        <v>1251.5072</v>
      </c>
    </row>
    <row r="1087" ht="14.25" customHeight="1">
      <c r="A1087" s="4" t="s">
        <v>3046</v>
      </c>
      <c r="B1087" s="5">
        <v>45311.0</v>
      </c>
      <c r="C1087" s="4" t="s">
        <v>1519</v>
      </c>
      <c r="D1087" s="4" t="s">
        <v>1572</v>
      </c>
      <c r="E1087" s="4" t="s">
        <v>1932</v>
      </c>
      <c r="F1087" s="4">
        <v>3.0</v>
      </c>
      <c r="G1087" s="4">
        <v>408.99</v>
      </c>
      <c r="H1087" s="4">
        <v>0.27</v>
      </c>
      <c r="I1087" s="4" t="s">
        <v>1961</v>
      </c>
      <c r="J1087" s="4">
        <v>895.6881</v>
      </c>
    </row>
    <row r="1088" ht="14.25" customHeight="1">
      <c r="A1088" s="4" t="s">
        <v>3047</v>
      </c>
      <c r="B1088" s="5">
        <v>45567.0</v>
      </c>
      <c r="C1088" s="4" t="s">
        <v>928</v>
      </c>
      <c r="D1088" s="4" t="s">
        <v>1753</v>
      </c>
      <c r="E1088" s="4" t="s">
        <v>1908</v>
      </c>
      <c r="F1088" s="4">
        <v>3.0</v>
      </c>
      <c r="G1088" s="4">
        <v>404.5</v>
      </c>
      <c r="H1088" s="4">
        <v>0.22</v>
      </c>
      <c r="I1088" s="4" t="s">
        <v>1961</v>
      </c>
      <c r="J1088" s="4">
        <v>946.5300000000001</v>
      </c>
    </row>
    <row r="1089" ht="14.25" customHeight="1">
      <c r="A1089" s="4" t="s">
        <v>3048</v>
      </c>
      <c r="B1089" s="5">
        <v>45239.0</v>
      </c>
      <c r="C1089" s="4" t="s">
        <v>1211</v>
      </c>
      <c r="D1089" s="4" t="s">
        <v>1696</v>
      </c>
      <c r="E1089" s="4" t="s">
        <v>1901</v>
      </c>
      <c r="F1089" s="4">
        <v>3.0</v>
      </c>
      <c r="G1089" s="4">
        <v>717.81</v>
      </c>
      <c r="H1089" s="4">
        <v>0.17</v>
      </c>
      <c r="I1089" s="4" t="s">
        <v>1964</v>
      </c>
      <c r="J1089" s="4">
        <v>1787.3469</v>
      </c>
    </row>
    <row r="1090" ht="14.25" customHeight="1">
      <c r="A1090" s="4" t="s">
        <v>3049</v>
      </c>
      <c r="B1090" s="5">
        <v>45284.0</v>
      </c>
      <c r="C1090" s="4" t="s">
        <v>826</v>
      </c>
      <c r="D1090" s="4" t="s">
        <v>1835</v>
      </c>
      <c r="E1090" s="4" t="s">
        <v>1892</v>
      </c>
      <c r="F1090" s="4">
        <v>3.0</v>
      </c>
      <c r="G1090" s="4">
        <v>204.77</v>
      </c>
      <c r="H1090" s="4">
        <v>0.14</v>
      </c>
      <c r="I1090" s="4" t="s">
        <v>1959</v>
      </c>
      <c r="J1090" s="4">
        <v>528.3066</v>
      </c>
    </row>
    <row r="1091" ht="14.25" customHeight="1">
      <c r="A1091" s="4" t="s">
        <v>3050</v>
      </c>
      <c r="B1091" s="5">
        <v>45686.0</v>
      </c>
      <c r="C1091" s="4" t="s">
        <v>170</v>
      </c>
      <c r="D1091" s="4" t="s">
        <v>1725</v>
      </c>
      <c r="E1091" s="4" t="s">
        <v>1945</v>
      </c>
      <c r="F1091" s="4">
        <v>4.0</v>
      </c>
      <c r="G1091" s="4">
        <v>106.23</v>
      </c>
      <c r="H1091" s="4">
        <v>0.28</v>
      </c>
      <c r="I1091" s="4" t="s">
        <v>1964</v>
      </c>
      <c r="J1091" s="4">
        <v>305.9424</v>
      </c>
    </row>
    <row r="1092" ht="14.25" customHeight="1">
      <c r="A1092" s="4" t="s">
        <v>3051</v>
      </c>
      <c r="B1092" s="5">
        <v>45824.0</v>
      </c>
      <c r="C1092" s="4" t="s">
        <v>1046</v>
      </c>
      <c r="D1092" s="4" t="s">
        <v>1780</v>
      </c>
      <c r="E1092" s="4" t="s">
        <v>1908</v>
      </c>
      <c r="F1092" s="4">
        <v>2.0</v>
      </c>
      <c r="G1092" s="4">
        <v>769.48</v>
      </c>
      <c r="H1092" s="4">
        <v>0.11</v>
      </c>
      <c r="I1092" s="4" t="s">
        <v>1961</v>
      </c>
      <c r="J1092" s="4">
        <v>1369.6744</v>
      </c>
    </row>
    <row r="1093" ht="14.25" customHeight="1">
      <c r="A1093" s="4" t="s">
        <v>3052</v>
      </c>
      <c r="B1093" s="5">
        <v>45867.0</v>
      </c>
      <c r="C1093" s="4" t="s">
        <v>838</v>
      </c>
      <c r="D1093" s="4" t="s">
        <v>1753</v>
      </c>
      <c r="E1093" s="4" t="s">
        <v>1932</v>
      </c>
      <c r="F1093" s="4">
        <v>2.0</v>
      </c>
      <c r="G1093" s="4">
        <v>714.21</v>
      </c>
      <c r="H1093" s="4">
        <v>0.14</v>
      </c>
      <c r="I1093" s="4" t="s">
        <v>1959</v>
      </c>
      <c r="J1093" s="4">
        <v>1228.4412</v>
      </c>
    </row>
    <row r="1094" ht="14.25" customHeight="1">
      <c r="A1094" s="4" t="s">
        <v>3053</v>
      </c>
      <c r="B1094" s="5">
        <v>45578.0</v>
      </c>
      <c r="C1094" s="4" t="s">
        <v>886</v>
      </c>
      <c r="D1094" s="4" t="s">
        <v>1603</v>
      </c>
      <c r="E1094" s="4" t="s">
        <v>1936</v>
      </c>
      <c r="F1094" s="4">
        <v>4.0</v>
      </c>
      <c r="G1094" s="4">
        <v>632.24</v>
      </c>
      <c r="H1094" s="4">
        <v>0.25</v>
      </c>
      <c r="I1094" s="4" t="s">
        <v>1961</v>
      </c>
      <c r="J1094" s="4">
        <v>1896.72</v>
      </c>
    </row>
    <row r="1095" ht="14.25" customHeight="1">
      <c r="A1095" s="4" t="s">
        <v>3054</v>
      </c>
      <c r="B1095" s="5">
        <v>45575.0</v>
      </c>
      <c r="C1095" s="4" t="s">
        <v>557</v>
      </c>
      <c r="D1095" s="4" t="s">
        <v>1817</v>
      </c>
      <c r="E1095" s="4" t="s">
        <v>1901</v>
      </c>
      <c r="F1095" s="4">
        <v>2.0</v>
      </c>
      <c r="G1095" s="4">
        <v>845.27</v>
      </c>
      <c r="H1095" s="4">
        <v>0.18</v>
      </c>
      <c r="I1095" s="4" t="s">
        <v>1961</v>
      </c>
      <c r="J1095" s="4">
        <v>1386.2428</v>
      </c>
    </row>
    <row r="1096" ht="14.25" customHeight="1">
      <c r="A1096" s="4" t="s">
        <v>3055</v>
      </c>
      <c r="B1096" s="5">
        <v>45816.0</v>
      </c>
      <c r="C1096" s="4" t="s">
        <v>1542</v>
      </c>
      <c r="D1096" s="4" t="s">
        <v>1844</v>
      </c>
      <c r="E1096" s="4" t="s">
        <v>1932</v>
      </c>
      <c r="F1096" s="4">
        <v>1.0</v>
      </c>
      <c r="G1096" s="4">
        <v>575.94</v>
      </c>
      <c r="H1096" s="4">
        <v>0.17</v>
      </c>
      <c r="I1096" s="4" t="s">
        <v>1959</v>
      </c>
      <c r="J1096" s="4">
        <v>478.0302</v>
      </c>
    </row>
    <row r="1097" ht="14.25" customHeight="1">
      <c r="A1097" s="4" t="s">
        <v>3056</v>
      </c>
      <c r="B1097" s="5">
        <v>45620.0</v>
      </c>
      <c r="C1097" s="4" t="s">
        <v>826</v>
      </c>
      <c r="D1097" s="4" t="s">
        <v>1835</v>
      </c>
      <c r="E1097" s="4" t="s">
        <v>1936</v>
      </c>
      <c r="F1097" s="4">
        <v>1.0</v>
      </c>
      <c r="G1097" s="4">
        <v>907.97</v>
      </c>
      <c r="H1097" s="4">
        <v>0.26</v>
      </c>
      <c r="I1097" s="4" t="s">
        <v>1964</v>
      </c>
      <c r="J1097" s="4">
        <v>671.8978</v>
      </c>
    </row>
    <row r="1098" ht="14.25" customHeight="1">
      <c r="A1098" s="4" t="s">
        <v>3057</v>
      </c>
      <c r="B1098" s="5">
        <v>45695.0</v>
      </c>
      <c r="C1098" s="4" t="s">
        <v>872</v>
      </c>
      <c r="D1098" s="4" t="s">
        <v>1635</v>
      </c>
      <c r="E1098" s="4" t="s">
        <v>1929</v>
      </c>
      <c r="F1098" s="4">
        <v>1.0</v>
      </c>
      <c r="G1098" s="4">
        <v>99.35</v>
      </c>
      <c r="H1098" s="4">
        <v>0.08</v>
      </c>
      <c r="I1098" s="4" t="s">
        <v>1964</v>
      </c>
      <c r="J1098" s="4">
        <v>91.402</v>
      </c>
    </row>
    <row r="1099" ht="14.25" customHeight="1">
      <c r="A1099" s="4" t="s">
        <v>3058</v>
      </c>
      <c r="B1099" s="5">
        <v>45596.0</v>
      </c>
      <c r="C1099" s="4" t="s">
        <v>277</v>
      </c>
      <c r="D1099" s="4" t="s">
        <v>1555</v>
      </c>
      <c r="E1099" s="4" t="s">
        <v>1901</v>
      </c>
      <c r="F1099" s="4">
        <v>2.0</v>
      </c>
      <c r="G1099" s="4">
        <v>374.42</v>
      </c>
      <c r="H1099" s="4">
        <v>0.21</v>
      </c>
      <c r="I1099" s="4" t="s">
        <v>1964</v>
      </c>
      <c r="J1099" s="4">
        <v>591.5836</v>
      </c>
    </row>
    <row r="1100" ht="14.25" customHeight="1">
      <c r="A1100" s="4" t="s">
        <v>3059</v>
      </c>
      <c r="B1100" s="5">
        <v>45869.0</v>
      </c>
      <c r="C1100" s="4" t="s">
        <v>1502</v>
      </c>
      <c r="D1100" s="4" t="s">
        <v>1617</v>
      </c>
      <c r="E1100" s="4" t="s">
        <v>1936</v>
      </c>
      <c r="F1100" s="4">
        <v>3.0</v>
      </c>
      <c r="G1100" s="4">
        <v>248.43</v>
      </c>
      <c r="H1100" s="4">
        <v>0.24</v>
      </c>
      <c r="I1100" s="4" t="s">
        <v>1964</v>
      </c>
      <c r="J1100" s="4">
        <v>566.4204</v>
      </c>
    </row>
    <row r="1101" ht="14.25" customHeight="1">
      <c r="A1101" s="4" t="s">
        <v>3060</v>
      </c>
      <c r="B1101" s="5">
        <v>45631.0</v>
      </c>
      <c r="C1101" s="4" t="s">
        <v>1464</v>
      </c>
      <c r="D1101" s="4" t="s">
        <v>1838</v>
      </c>
      <c r="E1101" s="4" t="s">
        <v>1892</v>
      </c>
      <c r="F1101" s="4">
        <v>1.0</v>
      </c>
      <c r="G1101" s="4">
        <v>784.46</v>
      </c>
      <c r="H1101" s="4">
        <v>0.14</v>
      </c>
      <c r="I1101" s="4" t="s">
        <v>1964</v>
      </c>
      <c r="J1101" s="4">
        <v>674.6356000000001</v>
      </c>
    </row>
    <row r="1102" ht="14.25" customHeight="1">
      <c r="A1102" s="4" t="s">
        <v>3061</v>
      </c>
      <c r="B1102" s="5">
        <v>45379.0</v>
      </c>
      <c r="C1102" s="4" t="s">
        <v>850</v>
      </c>
      <c r="D1102" s="4" t="s">
        <v>1738</v>
      </c>
      <c r="E1102" s="4" t="s">
        <v>1924</v>
      </c>
      <c r="F1102" s="4">
        <v>3.0</v>
      </c>
      <c r="G1102" s="4">
        <v>70.88</v>
      </c>
      <c r="H1102" s="4">
        <v>0.27</v>
      </c>
      <c r="I1102" s="4" t="s">
        <v>1964</v>
      </c>
      <c r="J1102" s="4">
        <v>155.2272</v>
      </c>
    </row>
    <row r="1103" ht="14.25" customHeight="1">
      <c r="A1103" s="4" t="s">
        <v>3062</v>
      </c>
      <c r="B1103" s="5">
        <v>45641.0</v>
      </c>
      <c r="C1103" s="4" t="s">
        <v>403</v>
      </c>
      <c r="D1103" s="4" t="s">
        <v>1590</v>
      </c>
      <c r="E1103" s="4" t="s">
        <v>1892</v>
      </c>
      <c r="F1103" s="4">
        <v>3.0</v>
      </c>
      <c r="G1103" s="4">
        <v>324.29</v>
      </c>
      <c r="H1103" s="4">
        <v>0.16</v>
      </c>
      <c r="I1103" s="4" t="s">
        <v>1964</v>
      </c>
      <c r="J1103" s="4">
        <v>817.2108000000001</v>
      </c>
    </row>
    <row r="1104" ht="14.25" customHeight="1">
      <c r="A1104" s="4" t="s">
        <v>3063</v>
      </c>
      <c r="B1104" s="5">
        <v>45842.0</v>
      </c>
      <c r="C1104" s="4" t="s">
        <v>497</v>
      </c>
      <c r="D1104" s="4" t="s">
        <v>1617</v>
      </c>
      <c r="E1104" s="4" t="s">
        <v>1901</v>
      </c>
      <c r="F1104" s="4">
        <v>4.0</v>
      </c>
      <c r="G1104" s="4">
        <v>243.92</v>
      </c>
      <c r="H1104" s="4">
        <v>0.02</v>
      </c>
      <c r="I1104" s="4" t="s">
        <v>1961</v>
      </c>
      <c r="J1104" s="4">
        <v>956.1664</v>
      </c>
    </row>
    <row r="1105" ht="14.25" customHeight="1">
      <c r="A1105" s="4" t="s">
        <v>3064</v>
      </c>
      <c r="B1105" s="5">
        <v>45257.0</v>
      </c>
      <c r="C1105" s="4" t="s">
        <v>1196</v>
      </c>
      <c r="D1105" s="4" t="s">
        <v>1661</v>
      </c>
      <c r="E1105" s="4" t="s">
        <v>1932</v>
      </c>
      <c r="F1105" s="4">
        <v>1.0</v>
      </c>
      <c r="G1105" s="4">
        <v>664.35</v>
      </c>
      <c r="H1105" s="4">
        <v>0.0</v>
      </c>
      <c r="I1105" s="4" t="s">
        <v>1959</v>
      </c>
      <c r="J1105" s="4">
        <v>664.35</v>
      </c>
    </row>
    <row r="1106" ht="14.25" customHeight="1">
      <c r="A1106" s="4" t="s">
        <v>3065</v>
      </c>
      <c r="B1106" s="5">
        <v>45468.0</v>
      </c>
      <c r="C1106" s="4" t="s">
        <v>1223</v>
      </c>
      <c r="D1106" s="4" t="s">
        <v>1638</v>
      </c>
      <c r="E1106" s="4" t="s">
        <v>1924</v>
      </c>
      <c r="F1106" s="4">
        <v>2.0</v>
      </c>
      <c r="G1106" s="4">
        <v>218.07</v>
      </c>
      <c r="H1106" s="4">
        <v>0.19</v>
      </c>
      <c r="I1106" s="4" t="s">
        <v>1961</v>
      </c>
      <c r="J1106" s="4">
        <v>353.2734</v>
      </c>
    </row>
    <row r="1107" ht="14.25" customHeight="1">
      <c r="A1107" s="4" t="s">
        <v>3066</v>
      </c>
      <c r="B1107" s="5">
        <v>45228.0</v>
      </c>
      <c r="C1107" s="4" t="s">
        <v>1220</v>
      </c>
      <c r="D1107" s="4" t="s">
        <v>1617</v>
      </c>
      <c r="E1107" s="4" t="s">
        <v>1901</v>
      </c>
      <c r="F1107" s="4">
        <v>4.0</v>
      </c>
      <c r="G1107" s="4">
        <v>921.83</v>
      </c>
      <c r="H1107" s="4">
        <v>0.27</v>
      </c>
      <c r="I1107" s="4" t="s">
        <v>1959</v>
      </c>
      <c r="J1107" s="4">
        <v>2691.7436</v>
      </c>
    </row>
    <row r="1108" ht="14.25" customHeight="1">
      <c r="A1108" s="4" t="s">
        <v>3067</v>
      </c>
      <c r="B1108" s="5">
        <v>45661.0</v>
      </c>
      <c r="C1108" s="4" t="s">
        <v>578</v>
      </c>
      <c r="D1108" s="4" t="s">
        <v>1732</v>
      </c>
      <c r="E1108" s="4" t="s">
        <v>1892</v>
      </c>
      <c r="F1108" s="4">
        <v>3.0</v>
      </c>
      <c r="G1108" s="4">
        <v>326.2</v>
      </c>
      <c r="H1108" s="4">
        <v>0.22</v>
      </c>
      <c r="I1108" s="4" t="s">
        <v>1964</v>
      </c>
      <c r="J1108" s="4">
        <v>763.308</v>
      </c>
    </row>
    <row r="1109" ht="14.25" customHeight="1">
      <c r="A1109" s="4" t="s">
        <v>3068</v>
      </c>
      <c r="B1109" s="5">
        <v>45701.0</v>
      </c>
      <c r="C1109" s="4" t="s">
        <v>1438</v>
      </c>
      <c r="D1109" s="4" t="s">
        <v>1625</v>
      </c>
      <c r="E1109" s="4" t="s">
        <v>1948</v>
      </c>
      <c r="F1109" s="4">
        <v>1.0</v>
      </c>
      <c r="G1109" s="4">
        <v>244.25</v>
      </c>
      <c r="H1109" s="4">
        <v>0.09</v>
      </c>
      <c r="I1109" s="4" t="s">
        <v>1961</v>
      </c>
      <c r="J1109" s="4">
        <v>222.2675</v>
      </c>
    </row>
    <row r="1110" ht="14.25" customHeight="1">
      <c r="A1110" s="4" t="s">
        <v>3069</v>
      </c>
      <c r="B1110" s="5">
        <v>45448.0</v>
      </c>
      <c r="C1110" s="4" t="s">
        <v>1178</v>
      </c>
      <c r="D1110" s="4" t="s">
        <v>1765</v>
      </c>
      <c r="E1110" s="4" t="s">
        <v>1924</v>
      </c>
      <c r="F1110" s="4">
        <v>3.0</v>
      </c>
      <c r="G1110" s="4">
        <v>808.87</v>
      </c>
      <c r="H1110" s="4">
        <v>0.12</v>
      </c>
      <c r="I1110" s="4" t="s">
        <v>1964</v>
      </c>
      <c r="J1110" s="4">
        <v>2135.4168</v>
      </c>
    </row>
    <row r="1111" ht="14.25" customHeight="1">
      <c r="A1111" s="4" t="s">
        <v>3070</v>
      </c>
      <c r="B1111" s="5">
        <v>45387.0</v>
      </c>
      <c r="C1111" s="4" t="s">
        <v>1085</v>
      </c>
      <c r="D1111" s="4" t="s">
        <v>1670</v>
      </c>
      <c r="E1111" s="4" t="s">
        <v>1896</v>
      </c>
      <c r="F1111" s="4">
        <v>3.0</v>
      </c>
      <c r="G1111" s="4">
        <v>826.15</v>
      </c>
      <c r="H1111" s="4">
        <v>0.0</v>
      </c>
      <c r="I1111" s="4" t="s">
        <v>1961</v>
      </c>
      <c r="J1111" s="4">
        <v>2478.45</v>
      </c>
    </row>
    <row r="1112" ht="14.25" customHeight="1">
      <c r="A1112" s="4" t="s">
        <v>3071</v>
      </c>
      <c r="B1112" s="5">
        <v>45652.0</v>
      </c>
      <c r="C1112" s="4" t="s">
        <v>636</v>
      </c>
      <c r="D1112" s="4" t="s">
        <v>1648</v>
      </c>
      <c r="E1112" s="4" t="s">
        <v>1948</v>
      </c>
      <c r="F1112" s="4">
        <v>3.0</v>
      </c>
      <c r="G1112" s="4">
        <v>631.2</v>
      </c>
      <c r="H1112" s="4">
        <v>0.24</v>
      </c>
      <c r="I1112" s="4" t="s">
        <v>1959</v>
      </c>
      <c r="J1112" s="4">
        <v>1439.136</v>
      </c>
    </row>
    <row r="1113" ht="14.25" customHeight="1">
      <c r="A1113" s="4" t="s">
        <v>3072</v>
      </c>
      <c r="B1113" s="5">
        <v>45316.0</v>
      </c>
      <c r="C1113" s="4" t="s">
        <v>895</v>
      </c>
      <c r="D1113" s="4" t="s">
        <v>1756</v>
      </c>
      <c r="E1113" s="4" t="s">
        <v>1924</v>
      </c>
      <c r="F1113" s="4">
        <v>1.0</v>
      </c>
      <c r="G1113" s="4">
        <v>937.01</v>
      </c>
      <c r="H1113" s="4">
        <v>0.07</v>
      </c>
      <c r="I1113" s="4" t="s">
        <v>1959</v>
      </c>
      <c r="J1113" s="4">
        <v>871.4192999999999</v>
      </c>
    </row>
    <row r="1114" ht="14.25" customHeight="1">
      <c r="A1114" s="4" t="s">
        <v>3073</v>
      </c>
      <c r="B1114" s="5">
        <v>45316.0</v>
      </c>
      <c r="C1114" s="4" t="s">
        <v>527</v>
      </c>
      <c r="D1114" s="4" t="s">
        <v>1802</v>
      </c>
      <c r="E1114" s="4" t="s">
        <v>1908</v>
      </c>
      <c r="F1114" s="4">
        <v>2.0</v>
      </c>
      <c r="G1114" s="4">
        <v>644.0</v>
      </c>
      <c r="H1114" s="4">
        <v>0.04</v>
      </c>
      <c r="I1114" s="4" t="s">
        <v>1961</v>
      </c>
      <c r="J1114" s="4">
        <v>1236.48</v>
      </c>
    </row>
    <row r="1115" ht="14.25" customHeight="1">
      <c r="A1115" s="4" t="s">
        <v>3074</v>
      </c>
      <c r="B1115" s="5">
        <v>45888.0</v>
      </c>
      <c r="C1115" s="4" t="s">
        <v>354</v>
      </c>
      <c r="D1115" s="4" t="s">
        <v>1856</v>
      </c>
      <c r="E1115" s="4" t="s">
        <v>1908</v>
      </c>
      <c r="F1115" s="4">
        <v>3.0</v>
      </c>
      <c r="G1115" s="4">
        <v>629.58</v>
      </c>
      <c r="H1115" s="4">
        <v>0.05</v>
      </c>
      <c r="I1115" s="4" t="s">
        <v>1959</v>
      </c>
      <c r="J1115" s="4">
        <v>1794.303</v>
      </c>
    </row>
    <row r="1116" ht="14.25" customHeight="1">
      <c r="A1116" s="4" t="s">
        <v>3075</v>
      </c>
      <c r="B1116" s="5">
        <v>45791.0</v>
      </c>
      <c r="C1116" s="4" t="s">
        <v>1458</v>
      </c>
      <c r="D1116" s="4" t="s">
        <v>1844</v>
      </c>
      <c r="E1116" s="4" t="s">
        <v>1896</v>
      </c>
      <c r="F1116" s="4">
        <v>2.0</v>
      </c>
      <c r="G1116" s="4">
        <v>121.52</v>
      </c>
      <c r="H1116" s="4">
        <v>0.18</v>
      </c>
      <c r="I1116" s="4" t="s">
        <v>1964</v>
      </c>
      <c r="J1116" s="4">
        <v>199.2928</v>
      </c>
    </row>
    <row r="1117" ht="14.25" customHeight="1">
      <c r="A1117" s="4" t="s">
        <v>3076</v>
      </c>
      <c r="B1117" s="5">
        <v>45420.0</v>
      </c>
      <c r="C1117" s="4" t="s">
        <v>1273</v>
      </c>
      <c r="D1117" s="4" t="s">
        <v>1777</v>
      </c>
      <c r="E1117" s="4" t="s">
        <v>1948</v>
      </c>
      <c r="F1117" s="4">
        <v>2.0</v>
      </c>
      <c r="G1117" s="4">
        <v>549.83</v>
      </c>
      <c r="H1117" s="4">
        <v>0.07</v>
      </c>
      <c r="I1117" s="4" t="s">
        <v>1961</v>
      </c>
      <c r="J1117" s="4">
        <v>1022.6838</v>
      </c>
    </row>
    <row r="1118" ht="14.25" customHeight="1">
      <c r="A1118" s="4" t="s">
        <v>3077</v>
      </c>
      <c r="B1118" s="5">
        <v>45219.0</v>
      </c>
      <c r="C1118" s="4" t="s">
        <v>494</v>
      </c>
      <c r="D1118" s="4" t="s">
        <v>1610</v>
      </c>
      <c r="E1118" s="4" t="s">
        <v>1917</v>
      </c>
      <c r="F1118" s="4">
        <v>3.0</v>
      </c>
      <c r="G1118" s="4">
        <v>278.38</v>
      </c>
      <c r="H1118" s="4">
        <v>0.03</v>
      </c>
      <c r="I1118" s="4" t="s">
        <v>1959</v>
      </c>
      <c r="J1118" s="4">
        <v>810.0858</v>
      </c>
    </row>
    <row r="1119" ht="14.25" customHeight="1">
      <c r="A1119" s="4" t="s">
        <v>3078</v>
      </c>
      <c r="B1119" s="5">
        <v>45510.0</v>
      </c>
      <c r="C1119" s="4" t="s">
        <v>1379</v>
      </c>
      <c r="D1119" s="4" t="s">
        <v>1871</v>
      </c>
      <c r="E1119" s="4" t="s">
        <v>1901</v>
      </c>
      <c r="F1119" s="4">
        <v>4.0</v>
      </c>
      <c r="G1119" s="4">
        <v>723.66</v>
      </c>
      <c r="H1119" s="4">
        <v>0.03</v>
      </c>
      <c r="I1119" s="4" t="s">
        <v>1961</v>
      </c>
      <c r="J1119" s="4">
        <v>2807.8008</v>
      </c>
    </row>
    <row r="1120" ht="14.25" customHeight="1">
      <c r="A1120" s="4" t="s">
        <v>3079</v>
      </c>
      <c r="B1120" s="5">
        <v>45687.0</v>
      </c>
      <c r="C1120" s="4" t="s">
        <v>689</v>
      </c>
      <c r="D1120" s="4" t="s">
        <v>1799</v>
      </c>
      <c r="E1120" s="4" t="s">
        <v>1921</v>
      </c>
      <c r="F1120" s="4">
        <v>1.0</v>
      </c>
      <c r="G1120" s="4">
        <v>724.74</v>
      </c>
      <c r="H1120" s="4">
        <v>0.15</v>
      </c>
      <c r="I1120" s="4" t="s">
        <v>1961</v>
      </c>
      <c r="J1120" s="4">
        <v>616.029</v>
      </c>
    </row>
    <row r="1121" ht="14.25" customHeight="1">
      <c r="A1121" s="4" t="s">
        <v>3080</v>
      </c>
      <c r="B1121" s="5">
        <v>45271.0</v>
      </c>
      <c r="C1121" s="4" t="s">
        <v>1429</v>
      </c>
      <c r="D1121" s="4" t="s">
        <v>1638</v>
      </c>
      <c r="E1121" s="4" t="s">
        <v>1904</v>
      </c>
      <c r="F1121" s="4">
        <v>2.0</v>
      </c>
      <c r="G1121" s="4">
        <v>961.84</v>
      </c>
      <c r="H1121" s="4">
        <v>0.25</v>
      </c>
      <c r="I1121" s="4" t="s">
        <v>1961</v>
      </c>
      <c r="J1121" s="4">
        <v>1442.76</v>
      </c>
    </row>
    <row r="1122" ht="14.25" customHeight="1">
      <c r="A1122" s="4" t="s">
        <v>3081</v>
      </c>
      <c r="B1122" s="5">
        <v>45446.0</v>
      </c>
      <c r="C1122" s="4" t="s">
        <v>105</v>
      </c>
      <c r="D1122" s="4" t="s">
        <v>1689</v>
      </c>
      <c r="E1122" s="4" t="s">
        <v>1939</v>
      </c>
      <c r="F1122" s="4">
        <v>4.0</v>
      </c>
      <c r="G1122" s="4">
        <v>21.12</v>
      </c>
      <c r="H1122" s="4">
        <v>0.18</v>
      </c>
      <c r="I1122" s="4" t="s">
        <v>1964</v>
      </c>
      <c r="J1122" s="4">
        <v>69.2736</v>
      </c>
    </row>
    <row r="1123" ht="14.25" customHeight="1">
      <c r="A1123" s="4" t="s">
        <v>3082</v>
      </c>
      <c r="B1123" s="5">
        <v>45579.0</v>
      </c>
      <c r="C1123" s="4" t="s">
        <v>1028</v>
      </c>
      <c r="D1123" s="4" t="s">
        <v>1555</v>
      </c>
      <c r="E1123" s="4" t="s">
        <v>1904</v>
      </c>
      <c r="F1123" s="4">
        <v>3.0</v>
      </c>
      <c r="G1123" s="4">
        <v>819.93</v>
      </c>
      <c r="H1123" s="4">
        <v>0.08</v>
      </c>
      <c r="I1123" s="4" t="s">
        <v>1961</v>
      </c>
      <c r="J1123" s="4">
        <v>2263.0068</v>
      </c>
    </row>
    <row r="1124" ht="14.25" customHeight="1">
      <c r="A1124" s="4" t="s">
        <v>3083</v>
      </c>
      <c r="B1124" s="5">
        <v>45725.0</v>
      </c>
      <c r="C1124" s="4" t="s">
        <v>955</v>
      </c>
      <c r="D1124" s="4" t="s">
        <v>1706</v>
      </c>
      <c r="E1124" s="4" t="s">
        <v>1887</v>
      </c>
      <c r="F1124" s="4">
        <v>2.0</v>
      </c>
      <c r="G1124" s="4">
        <v>700.95</v>
      </c>
      <c r="H1124" s="4">
        <v>0.18</v>
      </c>
      <c r="I1124" s="4" t="s">
        <v>1959</v>
      </c>
      <c r="J1124" s="4">
        <v>1149.558</v>
      </c>
    </row>
    <row r="1125" ht="14.25" customHeight="1">
      <c r="A1125" s="4" t="s">
        <v>3084</v>
      </c>
      <c r="B1125" s="5">
        <v>45910.0</v>
      </c>
      <c r="C1125" s="4" t="s">
        <v>497</v>
      </c>
      <c r="D1125" s="4" t="s">
        <v>1625</v>
      </c>
      <c r="E1125" s="4" t="s">
        <v>1934</v>
      </c>
      <c r="F1125" s="4">
        <v>2.0</v>
      </c>
      <c r="G1125" s="4">
        <v>456.38</v>
      </c>
      <c r="H1125" s="4">
        <v>0.12</v>
      </c>
      <c r="I1125" s="4" t="s">
        <v>1959</v>
      </c>
      <c r="J1125" s="4">
        <v>803.2288</v>
      </c>
    </row>
    <row r="1126" ht="14.25" customHeight="1">
      <c r="A1126" s="4" t="s">
        <v>3085</v>
      </c>
      <c r="B1126" s="5">
        <v>45447.0</v>
      </c>
      <c r="C1126" s="4" t="s">
        <v>1154</v>
      </c>
      <c r="D1126" s="4" t="s">
        <v>1811</v>
      </c>
      <c r="E1126" s="4" t="s">
        <v>1934</v>
      </c>
      <c r="F1126" s="4">
        <v>3.0</v>
      </c>
      <c r="G1126" s="4">
        <v>291.05</v>
      </c>
      <c r="H1126" s="4">
        <v>0.3</v>
      </c>
      <c r="I1126" s="4" t="s">
        <v>1959</v>
      </c>
      <c r="J1126" s="4">
        <v>611.205</v>
      </c>
    </row>
    <row r="1127" ht="14.25" customHeight="1">
      <c r="A1127" s="4" t="s">
        <v>3086</v>
      </c>
      <c r="B1127" s="5">
        <v>45307.0</v>
      </c>
      <c r="C1127" s="4" t="s">
        <v>772</v>
      </c>
      <c r="D1127" s="4" t="s">
        <v>1868</v>
      </c>
      <c r="E1127" s="4" t="s">
        <v>1936</v>
      </c>
      <c r="F1127" s="4">
        <v>2.0</v>
      </c>
      <c r="G1127" s="4">
        <v>463.52</v>
      </c>
      <c r="H1127" s="4">
        <v>0.27</v>
      </c>
      <c r="I1127" s="4" t="s">
        <v>1961</v>
      </c>
      <c r="J1127" s="4">
        <v>676.7392</v>
      </c>
    </row>
    <row r="1128" ht="14.25" customHeight="1">
      <c r="A1128" s="4" t="s">
        <v>3087</v>
      </c>
      <c r="B1128" s="5">
        <v>45653.0</v>
      </c>
      <c r="C1128" s="4" t="s">
        <v>1208</v>
      </c>
      <c r="D1128" s="4" t="s">
        <v>1555</v>
      </c>
      <c r="E1128" s="4" t="s">
        <v>1942</v>
      </c>
      <c r="F1128" s="4">
        <v>3.0</v>
      </c>
      <c r="G1128" s="4">
        <v>241.64</v>
      </c>
      <c r="H1128" s="4">
        <v>0.29</v>
      </c>
      <c r="I1128" s="4" t="s">
        <v>1961</v>
      </c>
      <c r="J1128" s="4">
        <v>514.6931999999999</v>
      </c>
    </row>
    <row r="1129" ht="14.25" customHeight="1">
      <c r="A1129" s="4" t="s">
        <v>3088</v>
      </c>
      <c r="B1129" s="5">
        <v>45817.0</v>
      </c>
      <c r="C1129" s="4" t="s">
        <v>1508</v>
      </c>
      <c r="D1129" s="4" t="s">
        <v>1667</v>
      </c>
      <c r="E1129" s="4" t="s">
        <v>1924</v>
      </c>
      <c r="F1129" s="4">
        <v>2.0</v>
      </c>
      <c r="G1129" s="4">
        <v>47.86</v>
      </c>
      <c r="H1129" s="4">
        <v>0.03</v>
      </c>
      <c r="I1129" s="4" t="s">
        <v>1961</v>
      </c>
      <c r="J1129" s="4">
        <v>92.8484</v>
      </c>
    </row>
    <row r="1130" ht="14.25" customHeight="1">
      <c r="A1130" s="4" t="s">
        <v>3089</v>
      </c>
      <c r="B1130" s="5">
        <v>45509.0</v>
      </c>
      <c r="C1130" s="4" t="s">
        <v>1103</v>
      </c>
      <c r="D1130" s="4" t="s">
        <v>1859</v>
      </c>
      <c r="E1130" s="4" t="s">
        <v>1901</v>
      </c>
      <c r="F1130" s="4">
        <v>1.0</v>
      </c>
      <c r="G1130" s="4">
        <v>805.07</v>
      </c>
      <c r="H1130" s="4">
        <v>0.06</v>
      </c>
      <c r="I1130" s="4" t="s">
        <v>1964</v>
      </c>
      <c r="J1130" s="4">
        <v>756.7658</v>
      </c>
    </row>
    <row r="1131" ht="14.25" customHeight="1">
      <c r="A1131" s="4" t="s">
        <v>3090</v>
      </c>
      <c r="B1131" s="5">
        <v>45753.0</v>
      </c>
      <c r="C1131" s="4" t="s">
        <v>1190</v>
      </c>
      <c r="D1131" s="4" t="s">
        <v>1680</v>
      </c>
      <c r="E1131" s="4" t="s">
        <v>1892</v>
      </c>
      <c r="F1131" s="4">
        <v>3.0</v>
      </c>
      <c r="G1131" s="4">
        <v>848.48</v>
      </c>
      <c r="H1131" s="4">
        <v>0.0</v>
      </c>
      <c r="I1131" s="4" t="s">
        <v>1964</v>
      </c>
      <c r="J1131" s="4">
        <v>2545.44</v>
      </c>
    </row>
    <row r="1132" ht="14.25" customHeight="1">
      <c r="A1132" s="4" t="s">
        <v>3091</v>
      </c>
      <c r="B1132" s="5">
        <v>45512.0</v>
      </c>
      <c r="C1132" s="4" t="s">
        <v>805</v>
      </c>
      <c r="D1132" s="4" t="s">
        <v>1741</v>
      </c>
      <c r="E1132" s="4" t="s">
        <v>1917</v>
      </c>
      <c r="F1132" s="4">
        <v>2.0</v>
      </c>
      <c r="G1132" s="4">
        <v>568.95</v>
      </c>
      <c r="H1132" s="4">
        <v>0.22</v>
      </c>
      <c r="I1132" s="4" t="s">
        <v>1959</v>
      </c>
      <c r="J1132" s="4">
        <v>887.5620000000001</v>
      </c>
    </row>
    <row r="1133" ht="14.25" customHeight="1">
      <c r="A1133" s="4" t="s">
        <v>3092</v>
      </c>
      <c r="B1133" s="5">
        <v>45764.0</v>
      </c>
      <c r="C1133" s="4" t="s">
        <v>560</v>
      </c>
      <c r="D1133" s="4" t="s">
        <v>1741</v>
      </c>
      <c r="E1133" s="4" t="s">
        <v>1927</v>
      </c>
      <c r="F1133" s="4">
        <v>3.0</v>
      </c>
      <c r="G1133" s="4">
        <v>269.84</v>
      </c>
      <c r="H1133" s="4">
        <v>0.05</v>
      </c>
      <c r="I1133" s="4" t="s">
        <v>1961</v>
      </c>
      <c r="J1133" s="4">
        <v>769.044</v>
      </c>
    </row>
    <row r="1134" ht="14.25" customHeight="1">
      <c r="A1134" s="4" t="s">
        <v>3093</v>
      </c>
      <c r="B1134" s="5">
        <v>45746.0</v>
      </c>
      <c r="C1134" s="4" t="s">
        <v>998</v>
      </c>
      <c r="D1134" s="4" t="s">
        <v>1768</v>
      </c>
      <c r="E1134" s="4" t="s">
        <v>1932</v>
      </c>
      <c r="F1134" s="4">
        <v>4.0</v>
      </c>
      <c r="G1134" s="4">
        <v>267.36</v>
      </c>
      <c r="H1134" s="4">
        <v>0.27</v>
      </c>
      <c r="I1134" s="4" t="s">
        <v>1961</v>
      </c>
      <c r="J1134" s="4">
        <v>780.6912</v>
      </c>
    </row>
    <row r="1135" ht="14.25" customHeight="1">
      <c r="A1135" s="4" t="s">
        <v>3094</v>
      </c>
      <c r="B1135" s="5">
        <v>45647.0</v>
      </c>
      <c r="C1135" s="4" t="s">
        <v>415</v>
      </c>
      <c r="D1135" s="4" t="s">
        <v>1689</v>
      </c>
      <c r="E1135" s="4" t="s">
        <v>1892</v>
      </c>
      <c r="F1135" s="4">
        <v>1.0</v>
      </c>
      <c r="G1135" s="4">
        <v>438.41</v>
      </c>
      <c r="H1135" s="4">
        <v>0.09</v>
      </c>
      <c r="I1135" s="4" t="s">
        <v>1959</v>
      </c>
      <c r="J1135" s="4">
        <v>398.9531000000001</v>
      </c>
    </row>
    <row r="1136" ht="14.25" customHeight="1">
      <c r="A1136" s="4" t="s">
        <v>3095</v>
      </c>
      <c r="B1136" s="5">
        <v>45443.0</v>
      </c>
      <c r="C1136" s="4" t="s">
        <v>566</v>
      </c>
      <c r="D1136" s="4" t="s">
        <v>1735</v>
      </c>
      <c r="E1136" s="4" t="s">
        <v>1945</v>
      </c>
      <c r="F1136" s="4">
        <v>2.0</v>
      </c>
      <c r="G1136" s="4">
        <v>86.72</v>
      </c>
      <c r="H1136" s="4">
        <v>0.28</v>
      </c>
      <c r="I1136" s="4" t="s">
        <v>1964</v>
      </c>
      <c r="J1136" s="4">
        <v>124.8768</v>
      </c>
    </row>
    <row r="1137" ht="14.25" customHeight="1">
      <c r="A1137" s="4" t="s">
        <v>3096</v>
      </c>
      <c r="B1137" s="5">
        <v>45722.0</v>
      </c>
      <c r="C1137" s="4" t="s">
        <v>1343</v>
      </c>
      <c r="D1137" s="4" t="s">
        <v>1850</v>
      </c>
      <c r="E1137" s="4" t="s">
        <v>1911</v>
      </c>
      <c r="F1137" s="4">
        <v>4.0</v>
      </c>
      <c r="G1137" s="4">
        <v>630.21</v>
      </c>
      <c r="H1137" s="4">
        <v>0.14</v>
      </c>
      <c r="I1137" s="4" t="s">
        <v>1964</v>
      </c>
      <c r="J1137" s="4">
        <v>2167.9224</v>
      </c>
    </row>
    <row r="1138" ht="14.25" customHeight="1">
      <c r="A1138" s="4" t="s">
        <v>3097</v>
      </c>
      <c r="B1138" s="5">
        <v>45575.0</v>
      </c>
      <c r="C1138" s="4" t="s">
        <v>1148</v>
      </c>
      <c r="D1138" s="4" t="s">
        <v>1759</v>
      </c>
      <c r="E1138" s="4" t="s">
        <v>1911</v>
      </c>
      <c r="F1138" s="4">
        <v>3.0</v>
      </c>
      <c r="G1138" s="4">
        <v>180.84</v>
      </c>
      <c r="H1138" s="4">
        <v>0.03</v>
      </c>
      <c r="I1138" s="4" t="s">
        <v>1961</v>
      </c>
      <c r="J1138" s="4">
        <v>526.2443999999999</v>
      </c>
    </row>
    <row r="1139" ht="14.25" customHeight="1">
      <c r="A1139" s="4" t="s">
        <v>3098</v>
      </c>
      <c r="B1139" s="5">
        <v>45441.0</v>
      </c>
      <c r="C1139" s="4" t="s">
        <v>46</v>
      </c>
      <c r="D1139" s="4" t="s">
        <v>1774</v>
      </c>
      <c r="E1139" s="4" t="s">
        <v>1939</v>
      </c>
      <c r="F1139" s="4">
        <v>1.0</v>
      </c>
      <c r="G1139" s="4">
        <v>453.41</v>
      </c>
      <c r="H1139" s="4">
        <v>0.04</v>
      </c>
      <c r="I1139" s="4" t="s">
        <v>1964</v>
      </c>
      <c r="J1139" s="4">
        <v>435.2736</v>
      </c>
    </row>
    <row r="1140" ht="14.25" customHeight="1">
      <c r="A1140" s="4" t="s">
        <v>3099</v>
      </c>
      <c r="B1140" s="5">
        <v>45940.0</v>
      </c>
      <c r="C1140" s="4" t="s">
        <v>120</v>
      </c>
      <c r="D1140" s="4" t="s">
        <v>1735</v>
      </c>
      <c r="E1140" s="4" t="s">
        <v>1911</v>
      </c>
      <c r="F1140" s="4">
        <v>1.0</v>
      </c>
      <c r="G1140" s="4">
        <v>629.09</v>
      </c>
      <c r="H1140" s="4">
        <v>0.02</v>
      </c>
      <c r="I1140" s="4" t="s">
        <v>1959</v>
      </c>
      <c r="J1140" s="4">
        <v>616.5082</v>
      </c>
    </row>
    <row r="1141" ht="14.25" customHeight="1">
      <c r="A1141" s="4" t="s">
        <v>3100</v>
      </c>
      <c r="B1141" s="5">
        <v>45518.0</v>
      </c>
      <c r="C1141" s="4" t="s">
        <v>113</v>
      </c>
      <c r="D1141" s="4" t="s">
        <v>1814</v>
      </c>
      <c r="E1141" s="4" t="s">
        <v>1896</v>
      </c>
      <c r="F1141" s="4">
        <v>2.0</v>
      </c>
      <c r="G1141" s="4">
        <v>257.45</v>
      </c>
      <c r="H1141" s="4">
        <v>0.0</v>
      </c>
      <c r="I1141" s="4" t="s">
        <v>1964</v>
      </c>
      <c r="J1141" s="4">
        <v>514.9</v>
      </c>
    </row>
    <row r="1142" ht="14.25" customHeight="1">
      <c r="A1142" s="4" t="s">
        <v>3101</v>
      </c>
      <c r="B1142" s="5">
        <v>45861.0</v>
      </c>
      <c r="C1142" s="4" t="s">
        <v>612</v>
      </c>
      <c r="D1142" s="4" t="s">
        <v>1680</v>
      </c>
      <c r="E1142" s="4" t="s">
        <v>1936</v>
      </c>
      <c r="F1142" s="4">
        <v>2.0</v>
      </c>
      <c r="G1142" s="4">
        <v>696.61</v>
      </c>
      <c r="H1142" s="4">
        <v>0.17</v>
      </c>
      <c r="I1142" s="4" t="s">
        <v>1961</v>
      </c>
      <c r="J1142" s="4">
        <v>1156.3726</v>
      </c>
    </row>
    <row r="1143" ht="14.25" customHeight="1">
      <c r="A1143" s="4" t="s">
        <v>3102</v>
      </c>
      <c r="B1143" s="5">
        <v>45416.0</v>
      </c>
      <c r="C1143" s="4" t="s">
        <v>1190</v>
      </c>
      <c r="D1143" s="4" t="s">
        <v>1718</v>
      </c>
      <c r="E1143" s="4" t="s">
        <v>1914</v>
      </c>
      <c r="F1143" s="4">
        <v>2.0</v>
      </c>
      <c r="G1143" s="4">
        <v>143.79</v>
      </c>
      <c r="H1143" s="4">
        <v>0.1</v>
      </c>
      <c r="I1143" s="4" t="s">
        <v>1961</v>
      </c>
      <c r="J1143" s="4">
        <v>258.822</v>
      </c>
    </row>
    <row r="1144" ht="14.25" customHeight="1">
      <c r="A1144" s="4" t="s">
        <v>3103</v>
      </c>
      <c r="B1144" s="5">
        <v>45608.0</v>
      </c>
      <c r="C1144" s="4" t="s">
        <v>960</v>
      </c>
      <c r="D1144" s="4" t="s">
        <v>1832</v>
      </c>
      <c r="E1144" s="4" t="s">
        <v>1892</v>
      </c>
      <c r="F1144" s="4">
        <v>3.0</v>
      </c>
      <c r="G1144" s="4">
        <v>460.93</v>
      </c>
      <c r="H1144" s="4">
        <v>0.19</v>
      </c>
      <c r="I1144" s="4" t="s">
        <v>1964</v>
      </c>
      <c r="J1144" s="4">
        <v>1120.0599</v>
      </c>
    </row>
    <row r="1145" ht="14.25" customHeight="1">
      <c r="A1145" s="4" t="s">
        <v>3104</v>
      </c>
      <c r="B1145" s="5">
        <v>45301.0</v>
      </c>
      <c r="C1145" s="4" t="s">
        <v>25</v>
      </c>
      <c r="D1145" s="4" t="s">
        <v>1661</v>
      </c>
      <c r="E1145" s="4" t="s">
        <v>1921</v>
      </c>
      <c r="F1145" s="4">
        <v>2.0</v>
      </c>
      <c r="G1145" s="4">
        <v>67.55</v>
      </c>
      <c r="H1145" s="4">
        <v>0.03</v>
      </c>
      <c r="I1145" s="4" t="s">
        <v>1959</v>
      </c>
      <c r="J1145" s="4">
        <v>131.047</v>
      </c>
    </row>
    <row r="1146" ht="14.25" customHeight="1">
      <c r="A1146" s="4" t="s">
        <v>3105</v>
      </c>
      <c r="B1146" s="5">
        <v>45433.0</v>
      </c>
      <c r="C1146" s="4" t="s">
        <v>704</v>
      </c>
      <c r="D1146" s="4" t="s">
        <v>1728</v>
      </c>
      <c r="E1146" s="4" t="s">
        <v>1892</v>
      </c>
      <c r="F1146" s="4">
        <v>3.0</v>
      </c>
      <c r="G1146" s="4">
        <v>803.31</v>
      </c>
      <c r="H1146" s="4">
        <v>0.1</v>
      </c>
      <c r="I1146" s="4" t="s">
        <v>1961</v>
      </c>
      <c r="J1146" s="4">
        <v>2168.937</v>
      </c>
    </row>
    <row r="1147" ht="14.25" customHeight="1">
      <c r="A1147" s="4" t="s">
        <v>3106</v>
      </c>
      <c r="B1147" s="5">
        <v>45821.0</v>
      </c>
      <c r="C1147" s="4" t="s">
        <v>1364</v>
      </c>
      <c r="D1147" s="4" t="s">
        <v>1621</v>
      </c>
      <c r="E1147" s="4" t="s">
        <v>1932</v>
      </c>
      <c r="F1147" s="4">
        <v>4.0</v>
      </c>
      <c r="G1147" s="4">
        <v>254.71</v>
      </c>
      <c r="H1147" s="4">
        <v>0.2</v>
      </c>
      <c r="I1147" s="4" t="s">
        <v>1964</v>
      </c>
      <c r="J1147" s="4">
        <v>815.0720000000001</v>
      </c>
    </row>
    <row r="1148" ht="14.25" customHeight="1">
      <c r="A1148" s="4" t="s">
        <v>3107</v>
      </c>
      <c r="B1148" s="5">
        <v>45508.0</v>
      </c>
      <c r="C1148" s="4" t="s">
        <v>211</v>
      </c>
      <c r="D1148" s="4" t="s">
        <v>1732</v>
      </c>
      <c r="E1148" s="4" t="s">
        <v>1904</v>
      </c>
      <c r="F1148" s="4">
        <v>4.0</v>
      </c>
      <c r="G1148" s="4">
        <v>594.89</v>
      </c>
      <c r="H1148" s="4">
        <v>0.3</v>
      </c>
      <c r="I1148" s="4" t="s">
        <v>1961</v>
      </c>
      <c r="J1148" s="4">
        <v>1665.692</v>
      </c>
    </row>
    <row r="1149" ht="14.25" customHeight="1">
      <c r="A1149" s="4" t="s">
        <v>3108</v>
      </c>
      <c r="B1149" s="5">
        <v>45854.0</v>
      </c>
      <c r="C1149" s="4" t="s">
        <v>731</v>
      </c>
      <c r="D1149" s="4" t="s">
        <v>1856</v>
      </c>
      <c r="E1149" s="4" t="s">
        <v>1887</v>
      </c>
      <c r="F1149" s="4">
        <v>2.0</v>
      </c>
      <c r="G1149" s="4">
        <v>844.31</v>
      </c>
      <c r="H1149" s="4">
        <v>0.07</v>
      </c>
      <c r="I1149" s="4" t="s">
        <v>1961</v>
      </c>
      <c r="J1149" s="4">
        <v>1570.4166</v>
      </c>
    </row>
    <row r="1150" ht="14.25" customHeight="1">
      <c r="A1150" s="4" t="s">
        <v>3109</v>
      </c>
      <c r="B1150" s="5">
        <v>45569.0</v>
      </c>
      <c r="C1150" s="4" t="s">
        <v>477</v>
      </c>
      <c r="D1150" s="4" t="s">
        <v>1617</v>
      </c>
      <c r="E1150" s="4" t="s">
        <v>1911</v>
      </c>
      <c r="F1150" s="4">
        <v>4.0</v>
      </c>
      <c r="G1150" s="4">
        <v>101.33</v>
      </c>
      <c r="H1150" s="4">
        <v>0.0</v>
      </c>
      <c r="I1150" s="4" t="s">
        <v>1959</v>
      </c>
      <c r="J1150" s="4">
        <v>405.32</v>
      </c>
    </row>
    <row r="1151" ht="14.25" customHeight="1">
      <c r="A1151" s="4" t="s">
        <v>3110</v>
      </c>
      <c r="B1151" s="5">
        <v>45824.0</v>
      </c>
      <c r="C1151" s="4" t="s">
        <v>468</v>
      </c>
      <c r="D1151" s="4" t="s">
        <v>1655</v>
      </c>
      <c r="E1151" s="4" t="s">
        <v>1917</v>
      </c>
      <c r="F1151" s="4">
        <v>3.0</v>
      </c>
      <c r="G1151" s="4">
        <v>922.56</v>
      </c>
      <c r="H1151" s="4">
        <v>0.18</v>
      </c>
      <c r="I1151" s="4" t="s">
        <v>1961</v>
      </c>
      <c r="J1151" s="4">
        <v>2269.4976</v>
      </c>
    </row>
    <row r="1152" ht="14.25" customHeight="1">
      <c r="A1152" s="4" t="s">
        <v>3111</v>
      </c>
      <c r="B1152" s="5">
        <v>45352.0</v>
      </c>
      <c r="C1152" s="4" t="s">
        <v>1364</v>
      </c>
      <c r="D1152" s="4" t="s">
        <v>1693</v>
      </c>
      <c r="E1152" s="4" t="s">
        <v>1934</v>
      </c>
      <c r="F1152" s="4">
        <v>4.0</v>
      </c>
      <c r="G1152" s="4">
        <v>867.19</v>
      </c>
      <c r="H1152" s="4">
        <v>0.07</v>
      </c>
      <c r="I1152" s="4" t="s">
        <v>1964</v>
      </c>
      <c r="J1152" s="4">
        <v>3225.9468</v>
      </c>
    </row>
    <row r="1153" ht="14.25" customHeight="1">
      <c r="A1153" s="4" t="s">
        <v>3112</v>
      </c>
      <c r="B1153" s="5">
        <v>45454.0</v>
      </c>
      <c r="C1153" s="4" t="s">
        <v>54</v>
      </c>
      <c r="D1153" s="4" t="s">
        <v>1832</v>
      </c>
      <c r="E1153" s="4" t="s">
        <v>1942</v>
      </c>
      <c r="F1153" s="4">
        <v>3.0</v>
      </c>
      <c r="G1153" s="4">
        <v>816.87</v>
      </c>
      <c r="H1153" s="4">
        <v>0.14</v>
      </c>
      <c r="I1153" s="4" t="s">
        <v>1961</v>
      </c>
      <c r="J1153" s="4">
        <v>2107.5246</v>
      </c>
    </row>
    <row r="1154" ht="14.25" customHeight="1">
      <c r="A1154" s="4" t="s">
        <v>3113</v>
      </c>
      <c r="B1154" s="5">
        <v>45924.0</v>
      </c>
      <c r="C1154" s="4" t="s">
        <v>1499</v>
      </c>
      <c r="D1154" s="4" t="s">
        <v>1777</v>
      </c>
      <c r="E1154" s="4" t="s">
        <v>1901</v>
      </c>
      <c r="F1154" s="4">
        <v>3.0</v>
      </c>
      <c r="G1154" s="4">
        <v>258.06</v>
      </c>
      <c r="H1154" s="4">
        <v>0.0</v>
      </c>
      <c r="I1154" s="4" t="s">
        <v>1961</v>
      </c>
      <c r="J1154" s="4">
        <v>774.1800000000001</v>
      </c>
    </row>
    <row r="1155" ht="14.25" customHeight="1">
      <c r="A1155" s="4" t="s">
        <v>3114</v>
      </c>
      <c r="B1155" s="5">
        <v>45694.0</v>
      </c>
      <c r="C1155" s="4" t="s">
        <v>1007</v>
      </c>
      <c r="D1155" s="4" t="s">
        <v>1693</v>
      </c>
      <c r="E1155" s="4" t="s">
        <v>1934</v>
      </c>
      <c r="F1155" s="4">
        <v>2.0</v>
      </c>
      <c r="G1155" s="4">
        <v>574.58</v>
      </c>
      <c r="H1155" s="4">
        <v>0.06</v>
      </c>
      <c r="I1155" s="4" t="s">
        <v>1959</v>
      </c>
      <c r="J1155" s="4">
        <v>1080.2104</v>
      </c>
    </row>
    <row r="1156" ht="14.25" customHeight="1">
      <c r="A1156" s="4" t="s">
        <v>3115</v>
      </c>
      <c r="B1156" s="5">
        <v>45587.0</v>
      </c>
      <c r="C1156" s="4" t="s">
        <v>113</v>
      </c>
      <c r="D1156" s="4" t="s">
        <v>1832</v>
      </c>
      <c r="E1156" s="4" t="s">
        <v>1911</v>
      </c>
      <c r="F1156" s="4">
        <v>2.0</v>
      </c>
      <c r="G1156" s="4">
        <v>472.18</v>
      </c>
      <c r="H1156" s="4">
        <v>0.27</v>
      </c>
      <c r="I1156" s="4" t="s">
        <v>1961</v>
      </c>
      <c r="J1156" s="4">
        <v>689.3828</v>
      </c>
    </row>
    <row r="1157" ht="14.25" customHeight="1">
      <c r="A1157" s="4" t="s">
        <v>3116</v>
      </c>
      <c r="B1157" s="5">
        <v>45556.0</v>
      </c>
      <c r="C1157" s="4" t="s">
        <v>1091</v>
      </c>
      <c r="D1157" s="4" t="s">
        <v>1703</v>
      </c>
      <c r="E1157" s="4" t="s">
        <v>1908</v>
      </c>
      <c r="F1157" s="4">
        <v>2.0</v>
      </c>
      <c r="G1157" s="4">
        <v>20.47</v>
      </c>
      <c r="H1157" s="4">
        <v>0.12</v>
      </c>
      <c r="I1157" s="4" t="s">
        <v>1964</v>
      </c>
      <c r="J1157" s="4">
        <v>36.0272</v>
      </c>
    </row>
    <row r="1158" ht="14.25" customHeight="1">
      <c r="A1158" s="4" t="s">
        <v>3117</v>
      </c>
      <c r="B1158" s="5">
        <v>45923.0</v>
      </c>
      <c r="C1158" s="4" t="s">
        <v>117</v>
      </c>
      <c r="D1158" s="4" t="s">
        <v>1642</v>
      </c>
      <c r="E1158" s="4" t="s">
        <v>1914</v>
      </c>
      <c r="F1158" s="4">
        <v>3.0</v>
      </c>
      <c r="G1158" s="4">
        <v>235.41</v>
      </c>
      <c r="H1158" s="4">
        <v>0.15</v>
      </c>
      <c r="I1158" s="4" t="s">
        <v>1961</v>
      </c>
      <c r="J1158" s="4">
        <v>600.2955</v>
      </c>
    </row>
    <row r="1159" ht="14.25" customHeight="1">
      <c r="A1159" s="4" t="s">
        <v>3118</v>
      </c>
      <c r="B1159" s="5">
        <v>45811.0</v>
      </c>
      <c r="C1159" s="4" t="s">
        <v>763</v>
      </c>
      <c r="D1159" s="4" t="s">
        <v>1817</v>
      </c>
      <c r="E1159" s="4" t="s">
        <v>1914</v>
      </c>
      <c r="F1159" s="4">
        <v>3.0</v>
      </c>
      <c r="G1159" s="4">
        <v>744.9</v>
      </c>
      <c r="H1159" s="4">
        <v>0.27</v>
      </c>
      <c r="I1159" s="4" t="s">
        <v>1961</v>
      </c>
      <c r="J1159" s="4">
        <v>1631.331</v>
      </c>
    </row>
    <row r="1160" ht="14.25" customHeight="1">
      <c r="A1160" s="4" t="s">
        <v>3119</v>
      </c>
      <c r="B1160" s="5">
        <v>45559.0</v>
      </c>
      <c r="C1160" s="4" t="s">
        <v>197</v>
      </c>
      <c r="D1160" s="4" t="s">
        <v>1628</v>
      </c>
      <c r="E1160" s="4" t="s">
        <v>1901</v>
      </c>
      <c r="F1160" s="4">
        <v>2.0</v>
      </c>
      <c r="G1160" s="4">
        <v>382.2</v>
      </c>
      <c r="H1160" s="4">
        <v>0.15</v>
      </c>
      <c r="I1160" s="4" t="s">
        <v>1959</v>
      </c>
      <c r="J1160" s="4">
        <v>649.74</v>
      </c>
    </row>
    <row r="1161" ht="14.25" customHeight="1">
      <c r="A1161" s="4" t="s">
        <v>3120</v>
      </c>
      <c r="B1161" s="5">
        <v>45881.0</v>
      </c>
      <c r="C1161" s="4" t="s">
        <v>1109</v>
      </c>
      <c r="D1161" s="4" t="s">
        <v>1853</v>
      </c>
      <c r="E1161" s="4" t="s">
        <v>1939</v>
      </c>
      <c r="F1161" s="4">
        <v>1.0</v>
      </c>
      <c r="G1161" s="4">
        <v>269.25</v>
      </c>
      <c r="H1161" s="4">
        <v>0.14</v>
      </c>
      <c r="I1161" s="4" t="s">
        <v>1961</v>
      </c>
      <c r="J1161" s="4">
        <v>231.555</v>
      </c>
    </row>
    <row r="1162" ht="14.25" customHeight="1">
      <c r="A1162" s="4" t="s">
        <v>3121</v>
      </c>
      <c r="B1162" s="5">
        <v>45367.0</v>
      </c>
      <c r="C1162" s="4" t="s">
        <v>1166</v>
      </c>
      <c r="D1162" s="4" t="s">
        <v>1667</v>
      </c>
      <c r="E1162" s="4" t="s">
        <v>1927</v>
      </c>
      <c r="F1162" s="4">
        <v>2.0</v>
      </c>
      <c r="G1162" s="4">
        <v>723.75</v>
      </c>
      <c r="H1162" s="4">
        <v>0.03</v>
      </c>
      <c r="I1162" s="4" t="s">
        <v>1961</v>
      </c>
      <c r="J1162" s="4">
        <v>1404.075</v>
      </c>
    </row>
    <row r="1163" ht="14.25" customHeight="1">
      <c r="A1163" s="4" t="s">
        <v>3122</v>
      </c>
      <c r="B1163" s="5">
        <v>45832.0</v>
      </c>
      <c r="C1163" s="4" t="s">
        <v>916</v>
      </c>
      <c r="D1163" s="4" t="s">
        <v>1631</v>
      </c>
      <c r="E1163" s="4" t="s">
        <v>1948</v>
      </c>
      <c r="F1163" s="4">
        <v>4.0</v>
      </c>
      <c r="G1163" s="4">
        <v>58.92</v>
      </c>
      <c r="H1163" s="4">
        <v>0.18</v>
      </c>
      <c r="I1163" s="4" t="s">
        <v>1959</v>
      </c>
      <c r="J1163" s="4">
        <v>193.2576</v>
      </c>
    </row>
    <row r="1164" ht="14.25" customHeight="1">
      <c r="A1164" s="4" t="s">
        <v>3123</v>
      </c>
      <c r="B1164" s="5">
        <v>45438.0</v>
      </c>
      <c r="C1164" s="4" t="s">
        <v>639</v>
      </c>
      <c r="D1164" s="4" t="s">
        <v>1796</v>
      </c>
      <c r="E1164" s="4" t="s">
        <v>1924</v>
      </c>
      <c r="F1164" s="4">
        <v>2.0</v>
      </c>
      <c r="G1164" s="4">
        <v>913.08</v>
      </c>
      <c r="H1164" s="4">
        <v>0.26</v>
      </c>
      <c r="I1164" s="4" t="s">
        <v>1959</v>
      </c>
      <c r="J1164" s="4">
        <v>1351.3584</v>
      </c>
    </row>
    <row r="1165" ht="14.25" customHeight="1">
      <c r="A1165" s="4" t="s">
        <v>3124</v>
      </c>
      <c r="B1165" s="5">
        <v>45691.0</v>
      </c>
      <c r="C1165" s="4" t="s">
        <v>799</v>
      </c>
      <c r="D1165" s="4" t="s">
        <v>1826</v>
      </c>
      <c r="E1165" s="4" t="s">
        <v>1892</v>
      </c>
      <c r="F1165" s="4">
        <v>1.0</v>
      </c>
      <c r="G1165" s="4">
        <v>791.83</v>
      </c>
      <c r="H1165" s="4">
        <v>0.28</v>
      </c>
      <c r="I1165" s="4" t="s">
        <v>1961</v>
      </c>
      <c r="J1165" s="4">
        <v>570.1176</v>
      </c>
    </row>
    <row r="1166" ht="14.25" customHeight="1">
      <c r="A1166" s="4" t="s">
        <v>3125</v>
      </c>
      <c r="B1166" s="5">
        <v>45506.0</v>
      </c>
      <c r="C1166" s="4" t="s">
        <v>1473</v>
      </c>
      <c r="D1166" s="4" t="s">
        <v>1569</v>
      </c>
      <c r="E1166" s="4" t="s">
        <v>1936</v>
      </c>
      <c r="F1166" s="4">
        <v>1.0</v>
      </c>
      <c r="G1166" s="4">
        <v>74.29</v>
      </c>
      <c r="H1166" s="4">
        <v>0.3</v>
      </c>
      <c r="I1166" s="4" t="s">
        <v>1964</v>
      </c>
      <c r="J1166" s="4">
        <v>52.003</v>
      </c>
    </row>
    <row r="1167" ht="14.25" customHeight="1">
      <c r="A1167" s="4" t="s">
        <v>3126</v>
      </c>
      <c r="B1167" s="5">
        <v>45251.0</v>
      </c>
      <c r="C1167" s="4" t="s">
        <v>802</v>
      </c>
      <c r="D1167" s="4" t="s">
        <v>1683</v>
      </c>
      <c r="E1167" s="4" t="s">
        <v>1887</v>
      </c>
      <c r="F1167" s="4">
        <v>2.0</v>
      </c>
      <c r="G1167" s="4">
        <v>961.68</v>
      </c>
      <c r="H1167" s="4">
        <v>0.27</v>
      </c>
      <c r="I1167" s="4" t="s">
        <v>1961</v>
      </c>
      <c r="J1167" s="4">
        <v>1404.0528</v>
      </c>
    </row>
    <row r="1168" ht="14.25" customHeight="1">
      <c r="A1168" s="4" t="s">
        <v>3127</v>
      </c>
      <c r="B1168" s="5">
        <v>45722.0</v>
      </c>
      <c r="C1168" s="4" t="s">
        <v>1533</v>
      </c>
      <c r="D1168" s="4" t="s">
        <v>1631</v>
      </c>
      <c r="E1168" s="4" t="s">
        <v>1934</v>
      </c>
      <c r="F1168" s="4">
        <v>1.0</v>
      </c>
      <c r="G1168" s="4">
        <v>90.72</v>
      </c>
      <c r="H1168" s="4">
        <v>0.1</v>
      </c>
      <c r="I1168" s="4" t="s">
        <v>1961</v>
      </c>
      <c r="J1168" s="4">
        <v>81.648</v>
      </c>
    </row>
    <row r="1169" ht="14.25" customHeight="1">
      <c r="A1169" s="4" t="s">
        <v>3128</v>
      </c>
      <c r="B1169" s="5">
        <v>45689.0</v>
      </c>
      <c r="C1169" s="4" t="s">
        <v>240</v>
      </c>
      <c r="D1169" s="4" t="s">
        <v>1756</v>
      </c>
      <c r="E1169" s="4" t="s">
        <v>1914</v>
      </c>
      <c r="F1169" s="4">
        <v>1.0</v>
      </c>
      <c r="G1169" s="4">
        <v>458.69</v>
      </c>
      <c r="H1169" s="4">
        <v>0.16</v>
      </c>
      <c r="I1169" s="4" t="s">
        <v>1961</v>
      </c>
      <c r="J1169" s="4">
        <v>385.2996</v>
      </c>
    </row>
    <row r="1170" ht="14.25" customHeight="1">
      <c r="A1170" s="4" t="s">
        <v>3129</v>
      </c>
      <c r="B1170" s="5">
        <v>45346.0</v>
      </c>
      <c r="C1170" s="4" t="s">
        <v>766</v>
      </c>
      <c r="D1170" s="4" t="s">
        <v>1680</v>
      </c>
      <c r="E1170" s="4" t="s">
        <v>1914</v>
      </c>
      <c r="F1170" s="4">
        <v>1.0</v>
      </c>
      <c r="G1170" s="4">
        <v>168.29</v>
      </c>
      <c r="H1170" s="4">
        <v>0.05</v>
      </c>
      <c r="I1170" s="4" t="s">
        <v>1961</v>
      </c>
      <c r="J1170" s="4">
        <v>159.8755</v>
      </c>
    </row>
    <row r="1171" ht="14.25" customHeight="1">
      <c r="A1171" s="4" t="s">
        <v>3130</v>
      </c>
      <c r="B1171" s="5">
        <v>45549.0</v>
      </c>
      <c r="C1171" s="4" t="s">
        <v>707</v>
      </c>
      <c r="D1171" s="4" t="s">
        <v>1625</v>
      </c>
      <c r="E1171" s="4" t="s">
        <v>1942</v>
      </c>
      <c r="F1171" s="4">
        <v>1.0</v>
      </c>
      <c r="G1171" s="4">
        <v>391.77</v>
      </c>
      <c r="H1171" s="4">
        <v>0.1</v>
      </c>
      <c r="I1171" s="4" t="s">
        <v>1961</v>
      </c>
      <c r="J1171" s="4">
        <v>352.593</v>
      </c>
    </row>
    <row r="1172" ht="14.25" customHeight="1">
      <c r="A1172" s="4" t="s">
        <v>3131</v>
      </c>
      <c r="B1172" s="5">
        <v>45900.0</v>
      </c>
      <c r="C1172" s="4" t="s">
        <v>1100</v>
      </c>
      <c r="D1172" s="4" t="s">
        <v>1606</v>
      </c>
      <c r="E1172" s="4" t="s">
        <v>1934</v>
      </c>
      <c r="F1172" s="4">
        <v>1.0</v>
      </c>
      <c r="G1172" s="4">
        <v>424.83</v>
      </c>
      <c r="H1172" s="4">
        <v>0.05</v>
      </c>
      <c r="I1172" s="4" t="s">
        <v>1964</v>
      </c>
      <c r="J1172" s="4">
        <v>403.5885</v>
      </c>
    </row>
    <row r="1173" ht="14.25" customHeight="1">
      <c r="A1173" s="4" t="s">
        <v>3132</v>
      </c>
      <c r="B1173" s="5">
        <v>45308.0</v>
      </c>
      <c r="C1173" s="4" t="s">
        <v>218</v>
      </c>
      <c r="D1173" s="4" t="s">
        <v>1603</v>
      </c>
      <c r="E1173" s="4" t="s">
        <v>1901</v>
      </c>
      <c r="F1173" s="4">
        <v>1.0</v>
      </c>
      <c r="G1173" s="4">
        <v>499.46</v>
      </c>
      <c r="H1173" s="4">
        <v>0.1</v>
      </c>
      <c r="I1173" s="4" t="s">
        <v>1959</v>
      </c>
      <c r="J1173" s="4">
        <v>449.514</v>
      </c>
    </row>
    <row r="1174" ht="14.25" customHeight="1">
      <c r="A1174" s="4" t="s">
        <v>3133</v>
      </c>
      <c r="B1174" s="5">
        <v>45336.0</v>
      </c>
      <c r="C1174" s="4" t="s">
        <v>101</v>
      </c>
      <c r="D1174" s="4" t="s">
        <v>1880</v>
      </c>
      <c r="E1174" s="4" t="s">
        <v>1892</v>
      </c>
      <c r="F1174" s="4">
        <v>2.0</v>
      </c>
      <c r="G1174" s="4">
        <v>698.34</v>
      </c>
      <c r="H1174" s="4">
        <v>0.15</v>
      </c>
      <c r="I1174" s="4" t="s">
        <v>1961</v>
      </c>
      <c r="J1174" s="4">
        <v>1187.178</v>
      </c>
    </row>
    <row r="1175" ht="14.25" customHeight="1">
      <c r="A1175" s="4" t="s">
        <v>3134</v>
      </c>
      <c r="B1175" s="5">
        <v>45213.0</v>
      </c>
      <c r="C1175" s="4" t="s">
        <v>922</v>
      </c>
      <c r="D1175" s="4" t="s">
        <v>1750</v>
      </c>
      <c r="E1175" s="4" t="s">
        <v>1939</v>
      </c>
      <c r="F1175" s="4">
        <v>2.0</v>
      </c>
      <c r="G1175" s="4">
        <v>805.08</v>
      </c>
      <c r="H1175" s="4">
        <v>0.27</v>
      </c>
      <c r="I1175" s="4" t="s">
        <v>1961</v>
      </c>
      <c r="J1175" s="4">
        <v>1175.4168</v>
      </c>
    </row>
    <row r="1176" ht="14.25" customHeight="1">
      <c r="A1176" s="4" t="s">
        <v>3135</v>
      </c>
      <c r="B1176" s="5">
        <v>45742.0</v>
      </c>
      <c r="C1176" s="4" t="s">
        <v>1458</v>
      </c>
      <c r="D1176" s="4" t="s">
        <v>1811</v>
      </c>
      <c r="E1176" s="4" t="s">
        <v>1896</v>
      </c>
      <c r="F1176" s="4">
        <v>4.0</v>
      </c>
      <c r="G1176" s="4">
        <v>934.79</v>
      </c>
      <c r="H1176" s="4">
        <v>0.08</v>
      </c>
      <c r="I1176" s="4" t="s">
        <v>1961</v>
      </c>
      <c r="J1176" s="4">
        <v>3440.0272</v>
      </c>
    </row>
    <row r="1177" ht="14.25" customHeight="1">
      <c r="A1177" s="4" t="s">
        <v>3136</v>
      </c>
      <c r="B1177" s="5">
        <v>45932.0</v>
      </c>
      <c r="C1177" s="4" t="s">
        <v>101</v>
      </c>
      <c r="D1177" s="4" t="s">
        <v>1762</v>
      </c>
      <c r="E1177" s="4" t="s">
        <v>1892</v>
      </c>
      <c r="F1177" s="4">
        <v>2.0</v>
      </c>
      <c r="G1177" s="4">
        <v>424.54</v>
      </c>
      <c r="H1177" s="4">
        <v>0.24</v>
      </c>
      <c r="I1177" s="4" t="s">
        <v>1961</v>
      </c>
      <c r="J1177" s="4">
        <v>645.3008000000001</v>
      </c>
    </row>
    <row r="1178" ht="14.25" customHeight="1">
      <c r="A1178" s="4" t="s">
        <v>3137</v>
      </c>
      <c r="B1178" s="5">
        <v>45462.0</v>
      </c>
      <c r="C1178" s="4" t="s">
        <v>1052</v>
      </c>
      <c r="D1178" s="4" t="s">
        <v>1835</v>
      </c>
      <c r="E1178" s="4" t="s">
        <v>1942</v>
      </c>
      <c r="F1178" s="4">
        <v>1.0</v>
      </c>
      <c r="G1178" s="4">
        <v>235.44</v>
      </c>
      <c r="H1178" s="4">
        <v>0.19</v>
      </c>
      <c r="I1178" s="4" t="s">
        <v>1964</v>
      </c>
      <c r="J1178" s="4">
        <v>190.7064</v>
      </c>
    </row>
    <row r="1179" ht="14.25" customHeight="1">
      <c r="A1179" s="4" t="s">
        <v>3138</v>
      </c>
      <c r="B1179" s="5">
        <v>45568.0</v>
      </c>
      <c r="C1179" s="4" t="s">
        <v>886</v>
      </c>
      <c r="D1179" s="4" t="s">
        <v>1728</v>
      </c>
      <c r="E1179" s="4" t="s">
        <v>1932</v>
      </c>
      <c r="F1179" s="4">
        <v>2.0</v>
      </c>
      <c r="G1179" s="4">
        <v>620.71</v>
      </c>
      <c r="H1179" s="4">
        <v>0.27</v>
      </c>
      <c r="I1179" s="4" t="s">
        <v>1959</v>
      </c>
      <c r="J1179" s="4">
        <v>906.2366000000001</v>
      </c>
    </row>
    <row r="1180" ht="14.25" customHeight="1">
      <c r="A1180" s="4" t="s">
        <v>3139</v>
      </c>
      <c r="B1180" s="5">
        <v>45397.0</v>
      </c>
      <c r="C1180" s="4" t="s">
        <v>418</v>
      </c>
      <c r="D1180" s="4" t="s">
        <v>1621</v>
      </c>
      <c r="E1180" s="4" t="s">
        <v>1927</v>
      </c>
      <c r="F1180" s="4">
        <v>2.0</v>
      </c>
      <c r="G1180" s="4">
        <v>851.77</v>
      </c>
      <c r="H1180" s="4">
        <v>0.13</v>
      </c>
      <c r="I1180" s="4" t="s">
        <v>1961</v>
      </c>
      <c r="J1180" s="4">
        <v>1482.0798</v>
      </c>
    </row>
    <row r="1181" ht="14.25" customHeight="1">
      <c r="A1181" s="4" t="s">
        <v>3140</v>
      </c>
      <c r="B1181" s="5">
        <v>45569.0</v>
      </c>
      <c r="C1181" s="4" t="s">
        <v>578</v>
      </c>
      <c r="D1181" s="4" t="s">
        <v>1715</v>
      </c>
      <c r="E1181" s="4" t="s">
        <v>1892</v>
      </c>
      <c r="F1181" s="4">
        <v>3.0</v>
      </c>
      <c r="G1181" s="4">
        <v>876.01</v>
      </c>
      <c r="H1181" s="4">
        <v>0.2</v>
      </c>
      <c r="I1181" s="4" t="s">
        <v>1959</v>
      </c>
      <c r="J1181" s="4">
        <v>2102.424</v>
      </c>
    </row>
    <row r="1182" ht="14.25" customHeight="1">
      <c r="A1182" s="4" t="s">
        <v>3141</v>
      </c>
      <c r="B1182" s="5">
        <v>45353.0</v>
      </c>
      <c r="C1182" s="4" t="s">
        <v>901</v>
      </c>
      <c r="D1182" s="4" t="s">
        <v>1658</v>
      </c>
      <c r="E1182" s="4" t="s">
        <v>1921</v>
      </c>
      <c r="F1182" s="4">
        <v>2.0</v>
      </c>
      <c r="G1182" s="4">
        <v>717.21</v>
      </c>
      <c r="H1182" s="4">
        <v>0.15</v>
      </c>
      <c r="I1182" s="4" t="s">
        <v>1964</v>
      </c>
      <c r="J1182" s="4">
        <v>1219.257</v>
      </c>
    </row>
    <row r="1183" ht="14.25" customHeight="1">
      <c r="A1183" s="4" t="s">
        <v>3142</v>
      </c>
      <c r="B1183" s="5">
        <v>45343.0</v>
      </c>
      <c r="C1183" s="4" t="s">
        <v>227</v>
      </c>
      <c r="D1183" s="4" t="s">
        <v>1703</v>
      </c>
      <c r="E1183" s="4" t="s">
        <v>1917</v>
      </c>
      <c r="F1183" s="4">
        <v>2.0</v>
      </c>
      <c r="G1183" s="4">
        <v>871.43</v>
      </c>
      <c r="H1183" s="4">
        <v>0.05</v>
      </c>
      <c r="I1183" s="4" t="s">
        <v>1959</v>
      </c>
      <c r="J1183" s="4">
        <v>1655.717</v>
      </c>
    </row>
    <row r="1184" ht="14.25" customHeight="1">
      <c r="A1184" s="4" t="s">
        <v>3143</v>
      </c>
      <c r="B1184" s="5">
        <v>45321.0</v>
      </c>
      <c r="C1184" s="4" t="s">
        <v>1424</v>
      </c>
      <c r="D1184" s="4" t="s">
        <v>1686</v>
      </c>
      <c r="E1184" s="4" t="s">
        <v>1914</v>
      </c>
      <c r="F1184" s="4">
        <v>1.0</v>
      </c>
      <c r="G1184" s="4">
        <v>514.65</v>
      </c>
      <c r="H1184" s="4">
        <v>0.18</v>
      </c>
      <c r="I1184" s="4" t="s">
        <v>1959</v>
      </c>
      <c r="J1184" s="4">
        <v>422.013</v>
      </c>
    </row>
    <row r="1185" ht="14.25" customHeight="1">
      <c r="A1185" s="4" t="s">
        <v>3144</v>
      </c>
      <c r="B1185" s="5">
        <v>45650.0</v>
      </c>
      <c r="C1185" s="4" t="s">
        <v>1441</v>
      </c>
      <c r="D1185" s="4" t="s">
        <v>1768</v>
      </c>
      <c r="E1185" s="4" t="s">
        <v>1939</v>
      </c>
      <c r="F1185" s="4">
        <v>3.0</v>
      </c>
      <c r="G1185" s="4">
        <v>198.76</v>
      </c>
      <c r="H1185" s="4">
        <v>0.28</v>
      </c>
      <c r="I1185" s="4" t="s">
        <v>1964</v>
      </c>
      <c r="J1185" s="4">
        <v>429.3216</v>
      </c>
    </row>
    <row r="1186" ht="14.25" customHeight="1">
      <c r="A1186" s="4" t="s">
        <v>3145</v>
      </c>
      <c r="B1186" s="5">
        <v>45811.0</v>
      </c>
      <c r="C1186" s="4" t="s">
        <v>750</v>
      </c>
      <c r="D1186" s="4" t="s">
        <v>1771</v>
      </c>
      <c r="E1186" s="4" t="s">
        <v>1901</v>
      </c>
      <c r="F1186" s="4">
        <v>2.0</v>
      </c>
      <c r="G1186" s="4">
        <v>975.72</v>
      </c>
      <c r="H1186" s="4">
        <v>0.16</v>
      </c>
      <c r="I1186" s="4" t="s">
        <v>1964</v>
      </c>
      <c r="J1186" s="4">
        <v>1639.2096</v>
      </c>
    </row>
    <row r="1187" ht="14.25" customHeight="1">
      <c r="A1187" s="4" t="s">
        <v>3146</v>
      </c>
      <c r="B1187" s="5">
        <v>45505.0</v>
      </c>
      <c r="C1187" s="4" t="s">
        <v>1328</v>
      </c>
      <c r="D1187" s="4" t="s">
        <v>1617</v>
      </c>
      <c r="E1187" s="4" t="s">
        <v>1892</v>
      </c>
      <c r="F1187" s="4">
        <v>1.0</v>
      </c>
      <c r="G1187" s="4">
        <v>86.03</v>
      </c>
      <c r="H1187" s="4">
        <v>0.01</v>
      </c>
      <c r="I1187" s="4" t="s">
        <v>1959</v>
      </c>
      <c r="J1187" s="4">
        <v>85.1697</v>
      </c>
    </row>
    <row r="1188" ht="14.25" customHeight="1">
      <c r="A1188" s="4" t="s">
        <v>3147</v>
      </c>
      <c r="B1188" s="5">
        <v>45897.0</v>
      </c>
      <c r="C1188" s="4" t="s">
        <v>330</v>
      </c>
      <c r="D1188" s="4" t="s">
        <v>1744</v>
      </c>
      <c r="E1188" s="4" t="s">
        <v>1929</v>
      </c>
      <c r="F1188" s="4">
        <v>4.0</v>
      </c>
      <c r="G1188" s="4">
        <v>705.12</v>
      </c>
      <c r="H1188" s="4">
        <v>0.15</v>
      </c>
      <c r="I1188" s="4" t="s">
        <v>1961</v>
      </c>
      <c r="J1188" s="4">
        <v>2397.408</v>
      </c>
    </row>
    <row r="1189" ht="14.25" customHeight="1">
      <c r="A1189" s="4" t="s">
        <v>3148</v>
      </c>
      <c r="B1189" s="5">
        <v>45602.0</v>
      </c>
      <c r="C1189" s="4" t="s">
        <v>1184</v>
      </c>
      <c r="D1189" s="4" t="s">
        <v>1628</v>
      </c>
      <c r="E1189" s="4" t="s">
        <v>1929</v>
      </c>
      <c r="F1189" s="4">
        <v>3.0</v>
      </c>
      <c r="G1189" s="4">
        <v>99.77</v>
      </c>
      <c r="H1189" s="4">
        <v>0.01</v>
      </c>
      <c r="I1189" s="4" t="s">
        <v>1961</v>
      </c>
      <c r="J1189" s="4">
        <v>296.3169</v>
      </c>
    </row>
    <row r="1190" ht="14.25" customHeight="1">
      <c r="A1190" s="4" t="s">
        <v>3149</v>
      </c>
      <c r="B1190" s="5">
        <v>45530.0</v>
      </c>
      <c r="C1190" s="4" t="s">
        <v>701</v>
      </c>
      <c r="D1190" s="4" t="s">
        <v>1680</v>
      </c>
      <c r="E1190" s="4" t="s">
        <v>1921</v>
      </c>
      <c r="F1190" s="4">
        <v>2.0</v>
      </c>
      <c r="G1190" s="4">
        <v>166.26</v>
      </c>
      <c r="H1190" s="4">
        <v>0.14</v>
      </c>
      <c r="I1190" s="4" t="s">
        <v>1961</v>
      </c>
      <c r="J1190" s="4">
        <v>285.9672</v>
      </c>
    </row>
    <row r="1191" ht="14.25" customHeight="1">
      <c r="A1191" s="4" t="s">
        <v>3150</v>
      </c>
      <c r="B1191" s="5">
        <v>45729.0</v>
      </c>
      <c r="C1191" s="4" t="s">
        <v>1441</v>
      </c>
      <c r="D1191" s="4" t="s">
        <v>1655</v>
      </c>
      <c r="E1191" s="4" t="s">
        <v>1908</v>
      </c>
      <c r="F1191" s="4">
        <v>1.0</v>
      </c>
      <c r="G1191" s="4">
        <v>429.25</v>
      </c>
      <c r="H1191" s="4">
        <v>0.29</v>
      </c>
      <c r="I1191" s="4" t="s">
        <v>1959</v>
      </c>
      <c r="J1191" s="4">
        <v>304.7675</v>
      </c>
    </row>
    <row r="1192" ht="14.25" customHeight="1">
      <c r="A1192" s="4" t="s">
        <v>3151</v>
      </c>
      <c r="B1192" s="5">
        <v>45468.0</v>
      </c>
      <c r="C1192" s="4" t="s">
        <v>1395</v>
      </c>
      <c r="D1192" s="4" t="s">
        <v>1555</v>
      </c>
      <c r="E1192" s="4" t="s">
        <v>1921</v>
      </c>
      <c r="F1192" s="4">
        <v>2.0</v>
      </c>
      <c r="G1192" s="4">
        <v>540.48</v>
      </c>
      <c r="H1192" s="4">
        <v>0.29</v>
      </c>
      <c r="I1192" s="4" t="s">
        <v>1959</v>
      </c>
      <c r="J1192" s="4">
        <v>767.4816</v>
      </c>
    </row>
    <row r="1193" ht="14.25" customHeight="1">
      <c r="A1193" s="4" t="s">
        <v>3152</v>
      </c>
      <c r="B1193" s="5">
        <v>45936.0</v>
      </c>
      <c r="C1193" s="4" t="s">
        <v>880</v>
      </c>
      <c r="D1193" s="4" t="s">
        <v>1759</v>
      </c>
      <c r="E1193" s="4" t="s">
        <v>1934</v>
      </c>
      <c r="F1193" s="4">
        <v>2.0</v>
      </c>
      <c r="G1193" s="4">
        <v>579.52</v>
      </c>
      <c r="H1193" s="4">
        <v>0.01</v>
      </c>
      <c r="I1193" s="4" t="s">
        <v>1961</v>
      </c>
      <c r="J1193" s="4">
        <v>1147.4496</v>
      </c>
    </row>
    <row r="1194" ht="14.25" customHeight="1">
      <c r="A1194" s="4" t="s">
        <v>3153</v>
      </c>
      <c r="B1194" s="5">
        <v>45622.0</v>
      </c>
      <c r="C1194" s="4" t="s">
        <v>127</v>
      </c>
      <c r="D1194" s="4" t="s">
        <v>1790</v>
      </c>
      <c r="E1194" s="4" t="s">
        <v>1942</v>
      </c>
      <c r="F1194" s="4">
        <v>4.0</v>
      </c>
      <c r="G1194" s="4">
        <v>477.52</v>
      </c>
      <c r="H1194" s="4">
        <v>0.07</v>
      </c>
      <c r="I1194" s="4" t="s">
        <v>1961</v>
      </c>
      <c r="J1194" s="4">
        <v>1776.3744</v>
      </c>
    </row>
    <row r="1195" ht="14.25" customHeight="1">
      <c r="A1195" s="4" t="s">
        <v>3154</v>
      </c>
      <c r="B1195" s="5">
        <v>45705.0</v>
      </c>
      <c r="C1195" s="4" t="s">
        <v>850</v>
      </c>
      <c r="D1195" s="4" t="s">
        <v>1856</v>
      </c>
      <c r="E1195" s="4" t="s">
        <v>1911</v>
      </c>
      <c r="F1195" s="4">
        <v>3.0</v>
      </c>
      <c r="G1195" s="4">
        <v>242.58</v>
      </c>
      <c r="H1195" s="4">
        <v>0.25</v>
      </c>
      <c r="I1195" s="4" t="s">
        <v>1959</v>
      </c>
      <c r="J1195" s="4">
        <v>545.8050000000001</v>
      </c>
    </row>
    <row r="1196" ht="14.25" customHeight="1">
      <c r="A1196" s="4" t="s">
        <v>3155</v>
      </c>
      <c r="B1196" s="5">
        <v>45250.0</v>
      </c>
      <c r="C1196" s="4" t="s">
        <v>1172</v>
      </c>
      <c r="D1196" s="4" t="s">
        <v>1655</v>
      </c>
      <c r="E1196" s="4" t="s">
        <v>1942</v>
      </c>
      <c r="F1196" s="4">
        <v>2.0</v>
      </c>
      <c r="G1196" s="4">
        <v>519.3</v>
      </c>
      <c r="H1196" s="4">
        <v>0.09</v>
      </c>
      <c r="I1196" s="4" t="s">
        <v>1961</v>
      </c>
      <c r="J1196" s="4">
        <v>945.126</v>
      </c>
    </row>
    <row r="1197" ht="14.25" customHeight="1">
      <c r="A1197" s="4" t="s">
        <v>3156</v>
      </c>
      <c r="B1197" s="5">
        <v>45684.0</v>
      </c>
      <c r="C1197" s="4" t="s">
        <v>20</v>
      </c>
      <c r="D1197" s="4" t="s">
        <v>1865</v>
      </c>
      <c r="E1197" s="4" t="s">
        <v>1927</v>
      </c>
      <c r="F1197" s="4">
        <v>3.0</v>
      </c>
      <c r="G1197" s="4">
        <v>845.67</v>
      </c>
      <c r="H1197" s="4">
        <v>0.12</v>
      </c>
      <c r="I1197" s="4" t="s">
        <v>1964</v>
      </c>
      <c r="J1197" s="4">
        <v>2232.5688</v>
      </c>
    </row>
    <row r="1198" ht="14.25" customHeight="1">
      <c r="A1198" s="4" t="s">
        <v>3157</v>
      </c>
      <c r="B1198" s="5">
        <v>45395.0</v>
      </c>
      <c r="C1198" s="4" t="s">
        <v>986</v>
      </c>
      <c r="D1198" s="4" t="s">
        <v>1747</v>
      </c>
      <c r="E1198" s="4" t="s">
        <v>1939</v>
      </c>
      <c r="F1198" s="4">
        <v>4.0</v>
      </c>
      <c r="G1198" s="4">
        <v>750.26</v>
      </c>
      <c r="H1198" s="4">
        <v>0.01</v>
      </c>
      <c r="I1198" s="4" t="s">
        <v>1961</v>
      </c>
      <c r="J1198" s="4">
        <v>2971.0296</v>
      </c>
    </row>
    <row r="1199" ht="14.25" customHeight="1">
      <c r="A1199" s="4" t="s">
        <v>3158</v>
      </c>
      <c r="B1199" s="5">
        <v>45382.0</v>
      </c>
      <c r="C1199" s="4" t="s">
        <v>1067</v>
      </c>
      <c r="D1199" s="4" t="s">
        <v>1859</v>
      </c>
      <c r="E1199" s="4" t="s">
        <v>1929</v>
      </c>
      <c r="F1199" s="4">
        <v>4.0</v>
      </c>
      <c r="G1199" s="4">
        <v>294.38</v>
      </c>
      <c r="H1199" s="4">
        <v>0.2</v>
      </c>
      <c r="I1199" s="4" t="s">
        <v>1959</v>
      </c>
      <c r="J1199" s="4">
        <v>942.0160000000001</v>
      </c>
    </row>
    <row r="1200" ht="14.25" customHeight="1">
      <c r="A1200" s="4" t="s">
        <v>3159</v>
      </c>
      <c r="B1200" s="5">
        <v>45919.0</v>
      </c>
      <c r="C1200" s="4" t="s">
        <v>363</v>
      </c>
      <c r="D1200" s="4" t="s">
        <v>1871</v>
      </c>
      <c r="E1200" s="4" t="s">
        <v>1896</v>
      </c>
      <c r="F1200" s="4">
        <v>3.0</v>
      </c>
      <c r="G1200" s="4">
        <v>583.52</v>
      </c>
      <c r="H1200" s="4">
        <v>0.07</v>
      </c>
      <c r="I1200" s="4" t="s">
        <v>1961</v>
      </c>
      <c r="J1200" s="4">
        <v>1628.0208</v>
      </c>
    </row>
    <row r="1201" ht="14.25" customHeight="1">
      <c r="A1201" s="4" t="s">
        <v>3160</v>
      </c>
      <c r="B1201" s="5">
        <v>45453.0</v>
      </c>
      <c r="C1201" s="4" t="s">
        <v>1470</v>
      </c>
      <c r="D1201" s="4" t="s">
        <v>1850</v>
      </c>
      <c r="E1201" s="4" t="s">
        <v>1939</v>
      </c>
      <c r="F1201" s="4">
        <v>2.0</v>
      </c>
      <c r="G1201" s="4">
        <v>635.22</v>
      </c>
      <c r="H1201" s="4">
        <v>0.3</v>
      </c>
      <c r="I1201" s="4" t="s">
        <v>1964</v>
      </c>
      <c r="J1201" s="4">
        <v>889.308</v>
      </c>
    </row>
    <row r="1202" ht="14.25" customHeight="1">
      <c r="A1202" s="4" t="s">
        <v>3161</v>
      </c>
      <c r="B1202" s="5">
        <v>45313.0</v>
      </c>
      <c r="C1202" s="4" t="s">
        <v>1352</v>
      </c>
      <c r="D1202" s="4" t="s">
        <v>1780</v>
      </c>
      <c r="E1202" s="4" t="s">
        <v>1896</v>
      </c>
      <c r="F1202" s="4">
        <v>1.0</v>
      </c>
      <c r="G1202" s="4">
        <v>743.55</v>
      </c>
      <c r="H1202" s="4">
        <v>0.11</v>
      </c>
      <c r="I1202" s="4" t="s">
        <v>1964</v>
      </c>
      <c r="J1202" s="4">
        <v>661.7595</v>
      </c>
    </row>
    <row r="1203" ht="14.25" customHeight="1">
      <c r="A1203" s="4" t="s">
        <v>3162</v>
      </c>
      <c r="B1203" s="5">
        <v>45377.0</v>
      </c>
      <c r="C1203" s="4" t="s">
        <v>376</v>
      </c>
      <c r="D1203" s="4" t="s">
        <v>1712</v>
      </c>
      <c r="E1203" s="4" t="s">
        <v>1901</v>
      </c>
      <c r="F1203" s="4">
        <v>4.0</v>
      </c>
      <c r="G1203" s="4">
        <v>530.45</v>
      </c>
      <c r="H1203" s="4">
        <v>0.13</v>
      </c>
      <c r="I1203" s="4" t="s">
        <v>1959</v>
      </c>
      <c r="J1203" s="4">
        <v>1845.966</v>
      </c>
    </row>
    <row r="1204" ht="14.25" customHeight="1">
      <c r="A1204" s="4" t="s">
        <v>3163</v>
      </c>
      <c r="B1204" s="5">
        <v>45371.0</v>
      </c>
      <c r="C1204" s="4" t="s">
        <v>865</v>
      </c>
      <c r="D1204" s="4" t="s">
        <v>1780</v>
      </c>
      <c r="E1204" s="4" t="s">
        <v>1921</v>
      </c>
      <c r="F1204" s="4">
        <v>2.0</v>
      </c>
      <c r="G1204" s="4">
        <v>972.4</v>
      </c>
      <c r="H1204" s="4">
        <v>0.06</v>
      </c>
      <c r="I1204" s="4" t="s">
        <v>1964</v>
      </c>
      <c r="J1204" s="4">
        <v>1828.112</v>
      </c>
    </row>
    <row r="1205" ht="14.25" customHeight="1">
      <c r="A1205" s="4" t="s">
        <v>3164</v>
      </c>
      <c r="B1205" s="5">
        <v>45797.0</v>
      </c>
      <c r="C1205" s="4" t="s">
        <v>1205</v>
      </c>
      <c r="D1205" s="4" t="s">
        <v>1617</v>
      </c>
      <c r="E1205" s="4" t="s">
        <v>1945</v>
      </c>
      <c r="F1205" s="4">
        <v>3.0</v>
      </c>
      <c r="G1205" s="4">
        <v>197.93</v>
      </c>
      <c r="H1205" s="4">
        <v>0.0</v>
      </c>
      <c r="I1205" s="4" t="s">
        <v>1964</v>
      </c>
      <c r="J1205" s="4">
        <v>593.79</v>
      </c>
    </row>
    <row r="1206" ht="14.25" customHeight="1">
      <c r="A1206" s="4" t="s">
        <v>3165</v>
      </c>
      <c r="B1206" s="5">
        <v>45575.0</v>
      </c>
      <c r="C1206" s="4" t="s">
        <v>1097</v>
      </c>
      <c r="D1206" s="4" t="s">
        <v>1844</v>
      </c>
      <c r="E1206" s="4" t="s">
        <v>1927</v>
      </c>
      <c r="F1206" s="4">
        <v>4.0</v>
      </c>
      <c r="G1206" s="4">
        <v>565.51</v>
      </c>
      <c r="H1206" s="4">
        <v>0.16</v>
      </c>
      <c r="I1206" s="4" t="s">
        <v>1961</v>
      </c>
      <c r="J1206" s="4">
        <v>1900.1136</v>
      </c>
    </row>
    <row r="1207" ht="14.25" customHeight="1">
      <c r="A1207" s="4" t="s">
        <v>3166</v>
      </c>
      <c r="B1207" s="5">
        <v>45566.0</v>
      </c>
      <c r="C1207" s="4" t="s">
        <v>1270</v>
      </c>
      <c r="D1207" s="4" t="s">
        <v>1696</v>
      </c>
      <c r="E1207" s="4" t="s">
        <v>1904</v>
      </c>
      <c r="F1207" s="4">
        <v>4.0</v>
      </c>
      <c r="G1207" s="4">
        <v>983.38</v>
      </c>
      <c r="H1207" s="4">
        <v>0.25</v>
      </c>
      <c r="I1207" s="4" t="s">
        <v>1964</v>
      </c>
      <c r="J1207" s="4">
        <v>2950.14</v>
      </c>
    </row>
    <row r="1208" ht="14.25" customHeight="1">
      <c r="A1208" s="4" t="s">
        <v>3167</v>
      </c>
      <c r="B1208" s="5">
        <v>45252.0</v>
      </c>
      <c r="C1208" s="4" t="s">
        <v>775</v>
      </c>
      <c r="D1208" s="4" t="s">
        <v>1880</v>
      </c>
      <c r="E1208" s="4" t="s">
        <v>1921</v>
      </c>
      <c r="F1208" s="4">
        <v>1.0</v>
      </c>
      <c r="G1208" s="4">
        <v>955.06</v>
      </c>
      <c r="H1208" s="4">
        <v>0.14</v>
      </c>
      <c r="I1208" s="4" t="s">
        <v>1959</v>
      </c>
      <c r="J1208" s="4">
        <v>821.3516</v>
      </c>
    </row>
    <row r="1209" ht="14.25" customHeight="1">
      <c r="A1209" s="4" t="s">
        <v>3168</v>
      </c>
      <c r="B1209" s="5">
        <v>45693.0</v>
      </c>
      <c r="C1209" s="4" t="s">
        <v>1127</v>
      </c>
      <c r="D1209" s="4" t="s">
        <v>1759</v>
      </c>
      <c r="E1209" s="4" t="s">
        <v>1936</v>
      </c>
      <c r="F1209" s="4">
        <v>3.0</v>
      </c>
      <c r="G1209" s="4">
        <v>597.46</v>
      </c>
      <c r="H1209" s="4">
        <v>0.02</v>
      </c>
      <c r="I1209" s="4" t="s">
        <v>1961</v>
      </c>
      <c r="J1209" s="4">
        <v>1756.5324</v>
      </c>
    </row>
    <row r="1210" ht="14.25" customHeight="1">
      <c r="A1210" s="4" t="s">
        <v>3169</v>
      </c>
      <c r="B1210" s="5">
        <v>45446.0</v>
      </c>
      <c r="C1210" s="4" t="s">
        <v>1022</v>
      </c>
      <c r="D1210" s="4" t="s">
        <v>1590</v>
      </c>
      <c r="E1210" s="4" t="s">
        <v>1939</v>
      </c>
      <c r="F1210" s="4">
        <v>3.0</v>
      </c>
      <c r="G1210" s="4">
        <v>581.09</v>
      </c>
      <c r="H1210" s="4">
        <v>0.1</v>
      </c>
      <c r="I1210" s="4" t="s">
        <v>1964</v>
      </c>
      <c r="J1210" s="4">
        <v>1568.943</v>
      </c>
    </row>
    <row r="1211" ht="14.25" customHeight="1">
      <c r="A1211" s="4" t="s">
        <v>3170</v>
      </c>
      <c r="B1211" s="5">
        <v>45862.0</v>
      </c>
      <c r="C1211" s="4" t="s">
        <v>221</v>
      </c>
      <c r="D1211" s="4" t="s">
        <v>1667</v>
      </c>
      <c r="E1211" s="4" t="s">
        <v>1904</v>
      </c>
      <c r="F1211" s="4">
        <v>4.0</v>
      </c>
      <c r="G1211" s="4">
        <v>153.95</v>
      </c>
      <c r="H1211" s="4">
        <v>0.11</v>
      </c>
      <c r="I1211" s="4" t="s">
        <v>1961</v>
      </c>
      <c r="J1211" s="4">
        <v>548.062</v>
      </c>
    </row>
    <row r="1212" ht="14.25" customHeight="1">
      <c r="A1212" s="4" t="s">
        <v>3171</v>
      </c>
      <c r="B1212" s="5">
        <v>45530.0</v>
      </c>
      <c r="C1212" s="4" t="s">
        <v>311</v>
      </c>
      <c r="D1212" s="4" t="s">
        <v>1686</v>
      </c>
      <c r="E1212" s="4" t="s">
        <v>1917</v>
      </c>
      <c r="F1212" s="4">
        <v>4.0</v>
      </c>
      <c r="G1212" s="4">
        <v>271.04</v>
      </c>
      <c r="H1212" s="4">
        <v>0.12</v>
      </c>
      <c r="I1212" s="4" t="s">
        <v>1964</v>
      </c>
      <c r="J1212" s="4">
        <v>954.0608000000001</v>
      </c>
    </row>
    <row r="1213" ht="14.25" customHeight="1">
      <c r="A1213" s="4" t="s">
        <v>3172</v>
      </c>
      <c r="B1213" s="5">
        <v>45558.0</v>
      </c>
      <c r="C1213" s="4" t="s">
        <v>88</v>
      </c>
      <c r="D1213" s="4" t="s">
        <v>1683</v>
      </c>
      <c r="E1213" s="4" t="s">
        <v>1911</v>
      </c>
      <c r="F1213" s="4">
        <v>4.0</v>
      </c>
      <c r="G1213" s="4">
        <v>328.27</v>
      </c>
      <c r="H1213" s="4">
        <v>0.09</v>
      </c>
      <c r="I1213" s="4" t="s">
        <v>1961</v>
      </c>
      <c r="J1213" s="4">
        <v>1194.9028</v>
      </c>
    </row>
    <row r="1214" ht="14.25" customHeight="1">
      <c r="A1214" s="4" t="s">
        <v>3173</v>
      </c>
      <c r="B1214" s="5">
        <v>45472.0</v>
      </c>
      <c r="C1214" s="4" t="s">
        <v>1533</v>
      </c>
      <c r="D1214" s="4" t="s">
        <v>1625</v>
      </c>
      <c r="E1214" s="4" t="s">
        <v>1934</v>
      </c>
      <c r="F1214" s="4">
        <v>4.0</v>
      </c>
      <c r="G1214" s="4">
        <v>884.71</v>
      </c>
      <c r="H1214" s="4">
        <v>0.09</v>
      </c>
      <c r="I1214" s="4" t="s">
        <v>1961</v>
      </c>
      <c r="J1214" s="4">
        <v>3220.3444</v>
      </c>
    </row>
    <row r="1215" ht="14.25" customHeight="1">
      <c r="A1215" s="4" t="s">
        <v>3174</v>
      </c>
      <c r="B1215" s="5">
        <v>45809.0</v>
      </c>
      <c r="C1215" s="4" t="s">
        <v>820</v>
      </c>
      <c r="D1215" s="4" t="s">
        <v>1799</v>
      </c>
      <c r="E1215" s="4" t="s">
        <v>1904</v>
      </c>
      <c r="F1215" s="4">
        <v>1.0</v>
      </c>
      <c r="G1215" s="4">
        <v>41.39</v>
      </c>
      <c r="H1215" s="4">
        <v>0.01</v>
      </c>
      <c r="I1215" s="4" t="s">
        <v>1959</v>
      </c>
      <c r="J1215" s="4">
        <v>40.9761</v>
      </c>
    </row>
    <row r="1216" ht="14.25" customHeight="1">
      <c r="A1216" s="4" t="s">
        <v>3175</v>
      </c>
      <c r="B1216" s="5">
        <v>45783.0</v>
      </c>
      <c r="C1216" s="4" t="s">
        <v>569</v>
      </c>
      <c r="D1216" s="4" t="s">
        <v>1753</v>
      </c>
      <c r="E1216" s="4" t="s">
        <v>1921</v>
      </c>
      <c r="F1216" s="4">
        <v>4.0</v>
      </c>
      <c r="G1216" s="4">
        <v>64.06</v>
      </c>
      <c r="H1216" s="4">
        <v>0.26</v>
      </c>
      <c r="I1216" s="4" t="s">
        <v>1959</v>
      </c>
      <c r="J1216" s="4">
        <v>189.6176</v>
      </c>
    </row>
    <row r="1217" ht="14.25" customHeight="1">
      <c r="A1217" s="4" t="s">
        <v>3176</v>
      </c>
      <c r="B1217" s="5">
        <v>45849.0</v>
      </c>
      <c r="C1217" s="4" t="s">
        <v>1109</v>
      </c>
      <c r="D1217" s="4" t="s">
        <v>1718</v>
      </c>
      <c r="E1217" s="4" t="s">
        <v>1921</v>
      </c>
      <c r="F1217" s="4">
        <v>2.0</v>
      </c>
      <c r="G1217" s="4">
        <v>152.25</v>
      </c>
      <c r="H1217" s="4">
        <v>0.13</v>
      </c>
      <c r="I1217" s="4" t="s">
        <v>1959</v>
      </c>
      <c r="J1217" s="4">
        <v>264.915</v>
      </c>
    </row>
    <row r="1218" ht="14.25" customHeight="1">
      <c r="A1218" s="4" t="s">
        <v>3177</v>
      </c>
      <c r="B1218" s="5">
        <v>45281.0</v>
      </c>
      <c r="C1218" s="4" t="s">
        <v>372</v>
      </c>
      <c r="D1218" s="4" t="s">
        <v>1610</v>
      </c>
      <c r="E1218" s="4" t="s">
        <v>1948</v>
      </c>
      <c r="F1218" s="4">
        <v>2.0</v>
      </c>
      <c r="G1218" s="4">
        <v>889.04</v>
      </c>
      <c r="H1218" s="4">
        <v>0.23</v>
      </c>
      <c r="I1218" s="4" t="s">
        <v>1959</v>
      </c>
      <c r="J1218" s="4">
        <v>1369.1216</v>
      </c>
    </row>
    <row r="1219" ht="14.25" customHeight="1">
      <c r="A1219" s="4" t="s">
        <v>3178</v>
      </c>
      <c r="B1219" s="5">
        <v>45322.0</v>
      </c>
      <c r="C1219" s="4" t="s">
        <v>557</v>
      </c>
      <c r="D1219" s="4" t="s">
        <v>1689</v>
      </c>
      <c r="E1219" s="4" t="s">
        <v>1924</v>
      </c>
      <c r="F1219" s="4">
        <v>3.0</v>
      </c>
      <c r="G1219" s="4">
        <v>145.25</v>
      </c>
      <c r="H1219" s="4">
        <v>0.24</v>
      </c>
      <c r="I1219" s="4" t="s">
        <v>1961</v>
      </c>
      <c r="J1219" s="4">
        <v>331.17</v>
      </c>
    </row>
    <row r="1220" ht="14.25" customHeight="1">
      <c r="A1220" s="4" t="s">
        <v>3179</v>
      </c>
      <c r="B1220" s="5">
        <v>45560.0</v>
      </c>
      <c r="C1220" s="4" t="s">
        <v>227</v>
      </c>
      <c r="D1220" s="4" t="s">
        <v>1847</v>
      </c>
      <c r="E1220" s="4" t="s">
        <v>1896</v>
      </c>
      <c r="F1220" s="4">
        <v>2.0</v>
      </c>
      <c r="G1220" s="4">
        <v>898.45</v>
      </c>
      <c r="H1220" s="4">
        <v>0.29</v>
      </c>
      <c r="I1220" s="4" t="s">
        <v>1964</v>
      </c>
      <c r="J1220" s="4">
        <v>1275.799</v>
      </c>
    </row>
    <row r="1221" ht="14.25" customHeight="1">
      <c r="A1221" s="4" t="s">
        <v>3180</v>
      </c>
      <c r="B1221" s="5">
        <v>45905.0</v>
      </c>
      <c r="C1221" s="4" t="s">
        <v>141</v>
      </c>
      <c r="D1221" s="4" t="s">
        <v>1683</v>
      </c>
      <c r="E1221" s="4" t="s">
        <v>1936</v>
      </c>
      <c r="F1221" s="4">
        <v>4.0</v>
      </c>
      <c r="G1221" s="4">
        <v>642.05</v>
      </c>
      <c r="H1221" s="4">
        <v>0.25</v>
      </c>
      <c r="I1221" s="4" t="s">
        <v>1959</v>
      </c>
      <c r="J1221" s="4">
        <v>1926.15</v>
      </c>
    </row>
    <row r="1222" ht="14.25" customHeight="1">
      <c r="A1222" s="4" t="s">
        <v>3181</v>
      </c>
      <c r="B1222" s="5">
        <v>45531.0</v>
      </c>
      <c r="C1222" s="4" t="s">
        <v>1010</v>
      </c>
      <c r="D1222" s="4" t="s">
        <v>1835</v>
      </c>
      <c r="E1222" s="4" t="s">
        <v>1914</v>
      </c>
      <c r="F1222" s="4">
        <v>4.0</v>
      </c>
      <c r="G1222" s="4">
        <v>450.83</v>
      </c>
      <c r="H1222" s="4">
        <v>0.24</v>
      </c>
      <c r="I1222" s="4" t="s">
        <v>1959</v>
      </c>
      <c r="J1222" s="4">
        <v>1370.5232</v>
      </c>
    </row>
    <row r="1223" ht="14.25" customHeight="1">
      <c r="A1223" s="4" t="s">
        <v>3182</v>
      </c>
      <c r="B1223" s="5">
        <v>45216.0</v>
      </c>
      <c r="C1223" s="4" t="s">
        <v>69</v>
      </c>
      <c r="D1223" s="4" t="s">
        <v>1738</v>
      </c>
      <c r="E1223" s="4" t="s">
        <v>1948</v>
      </c>
      <c r="F1223" s="4">
        <v>2.0</v>
      </c>
      <c r="G1223" s="4">
        <v>441.03</v>
      </c>
      <c r="H1223" s="4">
        <v>0.23</v>
      </c>
      <c r="I1223" s="4" t="s">
        <v>1964</v>
      </c>
      <c r="J1223" s="4">
        <v>679.1862</v>
      </c>
    </row>
    <row r="1224" ht="14.25" customHeight="1">
      <c r="A1224" s="4" t="s">
        <v>3183</v>
      </c>
      <c r="B1224" s="5">
        <v>45384.0</v>
      </c>
      <c r="C1224" s="4" t="s">
        <v>314</v>
      </c>
      <c r="D1224" s="4" t="s">
        <v>1652</v>
      </c>
      <c r="E1224" s="4" t="s">
        <v>1896</v>
      </c>
      <c r="F1224" s="4">
        <v>3.0</v>
      </c>
      <c r="G1224" s="4">
        <v>377.69</v>
      </c>
      <c r="H1224" s="4">
        <v>0.07</v>
      </c>
      <c r="I1224" s="4" t="s">
        <v>1961</v>
      </c>
      <c r="J1224" s="4">
        <v>1053.7551</v>
      </c>
    </row>
    <row r="1225" ht="14.25" customHeight="1">
      <c r="A1225" s="4" t="s">
        <v>3184</v>
      </c>
      <c r="B1225" s="5">
        <v>45416.0</v>
      </c>
      <c r="C1225" s="4" t="s">
        <v>554</v>
      </c>
      <c r="D1225" s="4" t="s">
        <v>1599</v>
      </c>
      <c r="E1225" s="4" t="s">
        <v>1914</v>
      </c>
      <c r="F1225" s="4">
        <v>1.0</v>
      </c>
      <c r="G1225" s="4">
        <v>457.33</v>
      </c>
      <c r="H1225" s="4">
        <v>0.27</v>
      </c>
      <c r="I1225" s="4" t="s">
        <v>1959</v>
      </c>
      <c r="J1225" s="4">
        <v>333.8509</v>
      </c>
    </row>
    <row r="1226" ht="14.25" customHeight="1">
      <c r="A1226" s="4" t="s">
        <v>3185</v>
      </c>
      <c r="B1226" s="5">
        <v>45880.0</v>
      </c>
      <c r="C1226" s="4" t="s">
        <v>805</v>
      </c>
      <c r="D1226" s="4" t="s">
        <v>1811</v>
      </c>
      <c r="E1226" s="4" t="s">
        <v>1911</v>
      </c>
      <c r="F1226" s="4">
        <v>4.0</v>
      </c>
      <c r="G1226" s="4">
        <v>218.01</v>
      </c>
      <c r="H1226" s="4">
        <v>0.06</v>
      </c>
      <c r="I1226" s="4" t="s">
        <v>1959</v>
      </c>
      <c r="J1226" s="4">
        <v>819.7176</v>
      </c>
    </row>
    <row r="1227" ht="14.25" customHeight="1">
      <c r="A1227" s="4" t="s">
        <v>3186</v>
      </c>
      <c r="B1227" s="5">
        <v>45933.0</v>
      </c>
      <c r="C1227" s="4" t="s">
        <v>728</v>
      </c>
      <c r="D1227" s="4" t="s">
        <v>1859</v>
      </c>
      <c r="E1227" s="4" t="s">
        <v>1945</v>
      </c>
      <c r="F1227" s="4">
        <v>2.0</v>
      </c>
      <c r="G1227" s="4">
        <v>682.7</v>
      </c>
      <c r="H1227" s="4">
        <v>0.13</v>
      </c>
      <c r="I1227" s="4" t="s">
        <v>1959</v>
      </c>
      <c r="J1227" s="4">
        <v>1187.898</v>
      </c>
    </row>
    <row r="1228" ht="14.25" customHeight="1">
      <c r="A1228" s="4" t="s">
        <v>3187</v>
      </c>
      <c r="B1228" s="5">
        <v>45345.0</v>
      </c>
      <c r="C1228" s="4" t="s">
        <v>1040</v>
      </c>
      <c r="D1228" s="4" t="s">
        <v>1631</v>
      </c>
      <c r="E1228" s="4" t="s">
        <v>1945</v>
      </c>
      <c r="F1228" s="4">
        <v>3.0</v>
      </c>
      <c r="G1228" s="4">
        <v>726.97</v>
      </c>
      <c r="H1228" s="4">
        <v>0.04</v>
      </c>
      <c r="I1228" s="4" t="s">
        <v>1961</v>
      </c>
      <c r="J1228" s="4">
        <v>2093.6736</v>
      </c>
    </row>
    <row r="1229" ht="14.25" customHeight="1">
      <c r="A1229" s="4" t="s">
        <v>3188</v>
      </c>
      <c r="B1229" s="5">
        <v>45681.0</v>
      </c>
      <c r="C1229" s="4" t="s">
        <v>1293</v>
      </c>
      <c r="D1229" s="4" t="s">
        <v>1759</v>
      </c>
      <c r="E1229" s="4" t="s">
        <v>1921</v>
      </c>
      <c r="F1229" s="4">
        <v>2.0</v>
      </c>
      <c r="G1229" s="4">
        <v>107.97</v>
      </c>
      <c r="H1229" s="4">
        <v>0.06</v>
      </c>
      <c r="I1229" s="4" t="s">
        <v>1959</v>
      </c>
      <c r="J1229" s="4">
        <v>202.9836</v>
      </c>
    </row>
    <row r="1230" ht="14.25" customHeight="1">
      <c r="A1230" s="4" t="s">
        <v>3189</v>
      </c>
      <c r="B1230" s="5">
        <v>45785.0</v>
      </c>
      <c r="C1230" s="4" t="s">
        <v>57</v>
      </c>
      <c r="D1230" s="4" t="s">
        <v>1576</v>
      </c>
      <c r="E1230" s="4" t="s">
        <v>1934</v>
      </c>
      <c r="F1230" s="4">
        <v>1.0</v>
      </c>
      <c r="G1230" s="4">
        <v>38.88</v>
      </c>
      <c r="H1230" s="4">
        <v>0.16</v>
      </c>
      <c r="I1230" s="4" t="s">
        <v>1964</v>
      </c>
      <c r="J1230" s="4">
        <v>32.6592</v>
      </c>
    </row>
    <row r="1231" ht="14.25" customHeight="1">
      <c r="A1231" s="4" t="s">
        <v>3190</v>
      </c>
      <c r="B1231" s="5">
        <v>45823.0</v>
      </c>
      <c r="C1231" s="4" t="s">
        <v>300</v>
      </c>
      <c r="D1231" s="4" t="s">
        <v>1621</v>
      </c>
      <c r="E1231" s="4" t="s">
        <v>1942</v>
      </c>
      <c r="F1231" s="4">
        <v>3.0</v>
      </c>
      <c r="G1231" s="4">
        <v>484.39</v>
      </c>
      <c r="H1231" s="4">
        <v>0.29</v>
      </c>
      <c r="I1231" s="4" t="s">
        <v>1964</v>
      </c>
      <c r="J1231" s="4">
        <v>1031.7507</v>
      </c>
    </row>
    <row r="1232" ht="14.25" customHeight="1">
      <c r="A1232" s="4" t="s">
        <v>3191</v>
      </c>
      <c r="B1232" s="5">
        <v>45572.0</v>
      </c>
      <c r="C1232" s="4" t="s">
        <v>98</v>
      </c>
      <c r="D1232" s="4" t="s">
        <v>1823</v>
      </c>
      <c r="E1232" s="4" t="s">
        <v>1936</v>
      </c>
      <c r="F1232" s="4">
        <v>2.0</v>
      </c>
      <c r="G1232" s="4">
        <v>949.3</v>
      </c>
      <c r="H1232" s="4">
        <v>0.08</v>
      </c>
      <c r="I1232" s="4" t="s">
        <v>1964</v>
      </c>
      <c r="J1232" s="4">
        <v>1746.712</v>
      </c>
    </row>
    <row r="1233" ht="14.25" customHeight="1">
      <c r="A1233" s="4" t="s">
        <v>3192</v>
      </c>
      <c r="B1233" s="5">
        <v>45259.0</v>
      </c>
      <c r="C1233" s="4" t="s">
        <v>1367</v>
      </c>
      <c r="D1233" s="4" t="s">
        <v>1796</v>
      </c>
      <c r="E1233" s="4" t="s">
        <v>1911</v>
      </c>
      <c r="F1233" s="4">
        <v>3.0</v>
      </c>
      <c r="G1233" s="4">
        <v>664.75</v>
      </c>
      <c r="H1233" s="4">
        <v>0.12</v>
      </c>
      <c r="I1233" s="4" t="s">
        <v>1959</v>
      </c>
      <c r="J1233" s="4">
        <v>1754.94</v>
      </c>
    </row>
    <row r="1234" ht="14.25" customHeight="1">
      <c r="A1234" s="4" t="s">
        <v>3193</v>
      </c>
      <c r="B1234" s="5">
        <v>45740.0</v>
      </c>
      <c r="C1234" s="4" t="s">
        <v>919</v>
      </c>
      <c r="D1234" s="4" t="s">
        <v>1793</v>
      </c>
      <c r="E1234" s="4" t="s">
        <v>1942</v>
      </c>
      <c r="F1234" s="4">
        <v>3.0</v>
      </c>
      <c r="G1234" s="4">
        <v>190.04</v>
      </c>
      <c r="H1234" s="4">
        <v>0.07</v>
      </c>
      <c r="I1234" s="4" t="s">
        <v>1961</v>
      </c>
      <c r="J1234" s="4">
        <v>530.2116</v>
      </c>
    </row>
    <row r="1235" ht="14.25" customHeight="1">
      <c r="A1235" s="4" t="s">
        <v>3194</v>
      </c>
      <c r="B1235" s="5">
        <v>45869.0</v>
      </c>
      <c r="C1235" s="4" t="s">
        <v>904</v>
      </c>
      <c r="D1235" s="4" t="s">
        <v>1585</v>
      </c>
      <c r="E1235" s="4" t="s">
        <v>1936</v>
      </c>
      <c r="F1235" s="4">
        <v>3.0</v>
      </c>
      <c r="G1235" s="4">
        <v>754.02</v>
      </c>
      <c r="H1235" s="4">
        <v>0.1</v>
      </c>
      <c r="I1235" s="4" t="s">
        <v>1964</v>
      </c>
      <c r="J1235" s="4">
        <v>2035.854</v>
      </c>
    </row>
    <row r="1236" ht="14.25" customHeight="1">
      <c r="A1236" s="4" t="s">
        <v>3195</v>
      </c>
      <c r="B1236" s="5">
        <v>45526.0</v>
      </c>
      <c r="C1236" s="4" t="s">
        <v>1223</v>
      </c>
      <c r="D1236" s="4" t="s">
        <v>1680</v>
      </c>
      <c r="E1236" s="4" t="s">
        <v>1929</v>
      </c>
      <c r="F1236" s="4">
        <v>4.0</v>
      </c>
      <c r="G1236" s="4">
        <v>94.13</v>
      </c>
      <c r="H1236" s="4">
        <v>0.04</v>
      </c>
      <c r="I1236" s="4" t="s">
        <v>1964</v>
      </c>
      <c r="J1236" s="4">
        <v>361.4592</v>
      </c>
    </row>
    <row r="1237" ht="14.25" customHeight="1">
      <c r="A1237" s="4" t="s">
        <v>3196</v>
      </c>
      <c r="B1237" s="5">
        <v>45489.0</v>
      </c>
      <c r="C1237" s="4" t="s">
        <v>1464</v>
      </c>
      <c r="D1237" s="4" t="s">
        <v>1560</v>
      </c>
      <c r="E1237" s="4" t="s">
        <v>1936</v>
      </c>
      <c r="F1237" s="4">
        <v>3.0</v>
      </c>
      <c r="G1237" s="4">
        <v>402.3</v>
      </c>
      <c r="H1237" s="4">
        <v>0.21</v>
      </c>
      <c r="I1237" s="4" t="s">
        <v>1961</v>
      </c>
      <c r="J1237" s="4">
        <v>953.4510000000001</v>
      </c>
    </row>
    <row r="1238" ht="14.25" customHeight="1">
      <c r="A1238" s="4" t="s">
        <v>3197</v>
      </c>
      <c r="B1238" s="5">
        <v>45908.0</v>
      </c>
      <c r="C1238" s="4" t="s">
        <v>790</v>
      </c>
      <c r="D1238" s="4" t="s">
        <v>1841</v>
      </c>
      <c r="E1238" s="4" t="s">
        <v>1914</v>
      </c>
      <c r="F1238" s="4">
        <v>1.0</v>
      </c>
      <c r="G1238" s="4">
        <v>729.05</v>
      </c>
      <c r="H1238" s="4">
        <v>0.06</v>
      </c>
      <c r="I1238" s="4" t="s">
        <v>1964</v>
      </c>
      <c r="J1238" s="4">
        <v>685.3069999999999</v>
      </c>
    </row>
    <row r="1239" ht="14.25" customHeight="1">
      <c r="A1239" s="4" t="s">
        <v>3198</v>
      </c>
      <c r="B1239" s="5">
        <v>45912.0</v>
      </c>
      <c r="C1239" s="4" t="s">
        <v>477</v>
      </c>
      <c r="D1239" s="4" t="s">
        <v>1853</v>
      </c>
      <c r="E1239" s="4" t="s">
        <v>1932</v>
      </c>
      <c r="F1239" s="4">
        <v>1.0</v>
      </c>
      <c r="G1239" s="4">
        <v>822.6</v>
      </c>
      <c r="H1239" s="4">
        <v>0.29</v>
      </c>
      <c r="I1239" s="4" t="s">
        <v>1961</v>
      </c>
      <c r="J1239" s="4">
        <v>584.0459999999999</v>
      </c>
    </row>
    <row r="1240" ht="14.25" customHeight="1">
      <c r="A1240" s="4" t="s">
        <v>3199</v>
      </c>
      <c r="B1240" s="5">
        <v>45771.0</v>
      </c>
      <c r="C1240" s="4" t="s">
        <v>654</v>
      </c>
      <c r="D1240" s="4" t="s">
        <v>1832</v>
      </c>
      <c r="E1240" s="4" t="s">
        <v>1917</v>
      </c>
      <c r="F1240" s="4">
        <v>2.0</v>
      </c>
      <c r="G1240" s="4">
        <v>327.25</v>
      </c>
      <c r="H1240" s="4">
        <v>0.19</v>
      </c>
      <c r="I1240" s="4" t="s">
        <v>1961</v>
      </c>
      <c r="J1240" s="4">
        <v>530.145</v>
      </c>
    </row>
    <row r="1241" ht="14.25" customHeight="1">
      <c r="A1241" s="4" t="s">
        <v>3200</v>
      </c>
      <c r="B1241" s="5">
        <v>45619.0</v>
      </c>
      <c r="C1241" s="4" t="s">
        <v>320</v>
      </c>
      <c r="D1241" s="4" t="s">
        <v>1793</v>
      </c>
      <c r="E1241" s="4" t="s">
        <v>1921</v>
      </c>
      <c r="F1241" s="4">
        <v>4.0</v>
      </c>
      <c r="G1241" s="4">
        <v>930.38</v>
      </c>
      <c r="H1241" s="4">
        <v>0.0</v>
      </c>
      <c r="I1241" s="4" t="s">
        <v>1964</v>
      </c>
      <c r="J1241" s="4">
        <v>3721.52</v>
      </c>
    </row>
    <row r="1242" ht="14.25" customHeight="1">
      <c r="A1242" s="4" t="s">
        <v>3201</v>
      </c>
      <c r="B1242" s="5">
        <v>45394.0</v>
      </c>
      <c r="C1242" s="4" t="s">
        <v>506</v>
      </c>
      <c r="D1242" s="4" t="s">
        <v>1658</v>
      </c>
      <c r="E1242" s="4" t="s">
        <v>1908</v>
      </c>
      <c r="F1242" s="4">
        <v>2.0</v>
      </c>
      <c r="G1242" s="4">
        <v>437.84</v>
      </c>
      <c r="H1242" s="4">
        <v>0.24</v>
      </c>
      <c r="I1242" s="4" t="s">
        <v>1959</v>
      </c>
      <c r="J1242" s="4">
        <v>665.5168</v>
      </c>
    </row>
    <row r="1243" ht="14.25" customHeight="1">
      <c r="A1243" s="4" t="s">
        <v>3202</v>
      </c>
      <c r="B1243" s="5">
        <v>45786.0</v>
      </c>
      <c r="C1243" s="4" t="s">
        <v>274</v>
      </c>
      <c r="D1243" s="4" t="s">
        <v>1621</v>
      </c>
      <c r="E1243" s="4" t="s">
        <v>1939</v>
      </c>
      <c r="F1243" s="4">
        <v>2.0</v>
      </c>
      <c r="G1243" s="4">
        <v>126.02</v>
      </c>
      <c r="H1243" s="4">
        <v>0.09</v>
      </c>
      <c r="I1243" s="4" t="s">
        <v>1964</v>
      </c>
      <c r="J1243" s="4">
        <v>229.3564</v>
      </c>
    </row>
    <row r="1244" ht="14.25" customHeight="1">
      <c r="A1244" s="4" t="s">
        <v>3203</v>
      </c>
      <c r="B1244" s="5">
        <v>45692.0</v>
      </c>
      <c r="C1244" s="4" t="s">
        <v>1379</v>
      </c>
      <c r="D1244" s="4" t="s">
        <v>1832</v>
      </c>
      <c r="E1244" s="4" t="s">
        <v>1936</v>
      </c>
      <c r="F1244" s="4">
        <v>1.0</v>
      </c>
      <c r="G1244" s="4">
        <v>860.84</v>
      </c>
      <c r="H1244" s="4">
        <v>0.07</v>
      </c>
      <c r="I1244" s="4" t="s">
        <v>1961</v>
      </c>
      <c r="J1244" s="4">
        <v>800.5812</v>
      </c>
    </row>
    <row r="1245" ht="14.25" customHeight="1">
      <c r="A1245" s="4" t="s">
        <v>3204</v>
      </c>
      <c r="B1245" s="5">
        <v>45677.0</v>
      </c>
      <c r="C1245" s="4" t="s">
        <v>351</v>
      </c>
      <c r="D1245" s="4" t="s">
        <v>1725</v>
      </c>
      <c r="E1245" s="4" t="s">
        <v>1932</v>
      </c>
      <c r="F1245" s="4">
        <v>1.0</v>
      </c>
      <c r="G1245" s="4">
        <v>161.8</v>
      </c>
      <c r="H1245" s="4">
        <v>0.24</v>
      </c>
      <c r="I1245" s="4" t="s">
        <v>1961</v>
      </c>
      <c r="J1245" s="4">
        <v>122.968</v>
      </c>
    </row>
    <row r="1246" ht="14.25" customHeight="1">
      <c r="A1246" s="4" t="s">
        <v>3205</v>
      </c>
      <c r="B1246" s="5">
        <v>45669.0</v>
      </c>
      <c r="C1246" s="4" t="s">
        <v>1226</v>
      </c>
      <c r="D1246" s="4" t="s">
        <v>1693</v>
      </c>
      <c r="E1246" s="4" t="s">
        <v>1942</v>
      </c>
      <c r="F1246" s="4">
        <v>4.0</v>
      </c>
      <c r="G1246" s="4">
        <v>347.82</v>
      </c>
      <c r="H1246" s="4">
        <v>0.02</v>
      </c>
      <c r="I1246" s="4" t="s">
        <v>1964</v>
      </c>
      <c r="J1246" s="4">
        <v>1363.4544</v>
      </c>
    </row>
    <row r="1247" ht="14.25" customHeight="1">
      <c r="A1247" s="4" t="s">
        <v>3206</v>
      </c>
      <c r="B1247" s="5">
        <v>45299.0</v>
      </c>
      <c r="C1247" s="4" t="s">
        <v>1424</v>
      </c>
      <c r="D1247" s="4" t="s">
        <v>1838</v>
      </c>
      <c r="E1247" s="4" t="s">
        <v>1939</v>
      </c>
      <c r="F1247" s="4">
        <v>3.0</v>
      </c>
      <c r="G1247" s="4">
        <v>416.44</v>
      </c>
      <c r="H1247" s="4">
        <v>0.27</v>
      </c>
      <c r="I1247" s="4" t="s">
        <v>1959</v>
      </c>
      <c r="J1247" s="4">
        <v>912.0035999999999</v>
      </c>
    </row>
    <row r="1248" ht="14.25" customHeight="1">
      <c r="A1248" s="4" t="s">
        <v>3207</v>
      </c>
      <c r="B1248" s="5">
        <v>45893.0</v>
      </c>
      <c r="C1248" s="4" t="s">
        <v>51</v>
      </c>
      <c r="D1248" s="4" t="s">
        <v>1768</v>
      </c>
      <c r="E1248" s="4" t="s">
        <v>1887</v>
      </c>
      <c r="F1248" s="4">
        <v>1.0</v>
      </c>
      <c r="G1248" s="4">
        <v>147.96</v>
      </c>
      <c r="H1248" s="4">
        <v>0.24</v>
      </c>
      <c r="I1248" s="4" t="s">
        <v>1964</v>
      </c>
      <c r="J1248" s="4">
        <v>112.4496</v>
      </c>
    </row>
    <row r="1249" ht="14.25" customHeight="1">
      <c r="A1249" s="4" t="s">
        <v>3208</v>
      </c>
      <c r="B1249" s="5">
        <v>45560.0</v>
      </c>
      <c r="C1249" s="4" t="s">
        <v>1401</v>
      </c>
      <c r="D1249" s="4" t="s">
        <v>1628</v>
      </c>
      <c r="E1249" s="4" t="s">
        <v>1917</v>
      </c>
      <c r="F1249" s="4">
        <v>3.0</v>
      </c>
      <c r="G1249" s="4">
        <v>550.26</v>
      </c>
      <c r="H1249" s="4">
        <v>0.22</v>
      </c>
      <c r="I1249" s="4" t="s">
        <v>1959</v>
      </c>
      <c r="J1249" s="4">
        <v>1287.6084</v>
      </c>
    </row>
    <row r="1250" ht="14.25" customHeight="1">
      <c r="A1250" s="4" t="s">
        <v>3209</v>
      </c>
      <c r="B1250" s="5">
        <v>45267.0</v>
      </c>
      <c r="C1250" s="4" t="s">
        <v>1184</v>
      </c>
      <c r="D1250" s="4" t="s">
        <v>1874</v>
      </c>
      <c r="E1250" s="4" t="s">
        <v>1914</v>
      </c>
      <c r="F1250" s="4">
        <v>4.0</v>
      </c>
      <c r="G1250" s="4">
        <v>938.21</v>
      </c>
      <c r="H1250" s="4">
        <v>0.04</v>
      </c>
      <c r="I1250" s="4" t="s">
        <v>1961</v>
      </c>
      <c r="J1250" s="4">
        <v>3602.7264</v>
      </c>
    </row>
    <row r="1251" ht="14.25" customHeight="1">
      <c r="A1251" s="4" t="s">
        <v>3210</v>
      </c>
      <c r="B1251" s="5">
        <v>45467.0</v>
      </c>
      <c r="C1251" s="4" t="s">
        <v>477</v>
      </c>
      <c r="D1251" s="4" t="s">
        <v>1865</v>
      </c>
      <c r="E1251" s="4" t="s">
        <v>1939</v>
      </c>
      <c r="F1251" s="4">
        <v>3.0</v>
      </c>
      <c r="G1251" s="4">
        <v>517.98</v>
      </c>
      <c r="H1251" s="4">
        <v>0.01</v>
      </c>
      <c r="I1251" s="4" t="s">
        <v>1961</v>
      </c>
      <c r="J1251" s="4">
        <v>1538.4006</v>
      </c>
    </row>
    <row r="1252" ht="14.25" customHeight="1">
      <c r="A1252" s="4" t="s">
        <v>3211</v>
      </c>
      <c r="B1252" s="5">
        <v>45847.0</v>
      </c>
      <c r="C1252" s="4" t="s">
        <v>161</v>
      </c>
      <c r="D1252" s="4" t="s">
        <v>1580</v>
      </c>
      <c r="E1252" s="4" t="s">
        <v>1917</v>
      </c>
      <c r="F1252" s="4">
        <v>1.0</v>
      </c>
      <c r="G1252" s="4">
        <v>98.27</v>
      </c>
      <c r="H1252" s="4">
        <v>0.16</v>
      </c>
      <c r="I1252" s="4" t="s">
        <v>1961</v>
      </c>
      <c r="J1252" s="4">
        <v>82.54679999999999</v>
      </c>
    </row>
    <row r="1253" ht="14.25" customHeight="1">
      <c r="A1253" s="4" t="s">
        <v>3212</v>
      </c>
      <c r="B1253" s="5">
        <v>45480.0</v>
      </c>
      <c r="C1253" s="4" t="s">
        <v>826</v>
      </c>
      <c r="D1253" s="4" t="s">
        <v>1725</v>
      </c>
      <c r="E1253" s="4" t="s">
        <v>1927</v>
      </c>
      <c r="F1253" s="4">
        <v>2.0</v>
      </c>
      <c r="G1253" s="4">
        <v>875.2</v>
      </c>
      <c r="H1253" s="4">
        <v>0.19</v>
      </c>
      <c r="I1253" s="4" t="s">
        <v>1959</v>
      </c>
      <c r="J1253" s="4">
        <v>1417.824</v>
      </c>
    </row>
    <row r="1254" ht="14.25" customHeight="1">
      <c r="A1254" s="4" t="s">
        <v>3213</v>
      </c>
      <c r="B1254" s="5">
        <v>45345.0</v>
      </c>
      <c r="C1254" s="4" t="s">
        <v>986</v>
      </c>
      <c r="D1254" s="4" t="s">
        <v>1841</v>
      </c>
      <c r="E1254" s="4" t="s">
        <v>1887</v>
      </c>
      <c r="F1254" s="4">
        <v>1.0</v>
      </c>
      <c r="G1254" s="4">
        <v>227.35</v>
      </c>
      <c r="H1254" s="4">
        <v>0.06</v>
      </c>
      <c r="I1254" s="4" t="s">
        <v>1964</v>
      </c>
      <c r="J1254" s="4">
        <v>213.709</v>
      </c>
    </row>
    <row r="1255" ht="14.25" customHeight="1">
      <c r="A1255" s="4" t="s">
        <v>3214</v>
      </c>
      <c r="B1255" s="5">
        <v>45235.0</v>
      </c>
      <c r="C1255" s="4" t="s">
        <v>704</v>
      </c>
      <c r="D1255" s="4" t="s">
        <v>1805</v>
      </c>
      <c r="E1255" s="4" t="s">
        <v>1892</v>
      </c>
      <c r="F1255" s="4">
        <v>1.0</v>
      </c>
      <c r="G1255" s="4">
        <v>842.46</v>
      </c>
      <c r="H1255" s="4">
        <v>0.05</v>
      </c>
      <c r="I1255" s="4" t="s">
        <v>1964</v>
      </c>
      <c r="J1255" s="4">
        <v>800.337</v>
      </c>
    </row>
    <row r="1256" ht="14.25" customHeight="1">
      <c r="A1256" s="4" t="s">
        <v>3215</v>
      </c>
      <c r="B1256" s="5">
        <v>45543.0</v>
      </c>
      <c r="C1256" s="4" t="s">
        <v>710</v>
      </c>
      <c r="D1256" s="4" t="s">
        <v>1686</v>
      </c>
      <c r="E1256" s="4" t="s">
        <v>1927</v>
      </c>
      <c r="F1256" s="4">
        <v>3.0</v>
      </c>
      <c r="G1256" s="4">
        <v>120.67</v>
      </c>
      <c r="H1256" s="4">
        <v>0.08</v>
      </c>
      <c r="I1256" s="4" t="s">
        <v>1964</v>
      </c>
      <c r="J1256" s="4">
        <v>333.0492</v>
      </c>
    </row>
    <row r="1257" ht="14.25" customHeight="1">
      <c r="A1257" s="4" t="s">
        <v>3216</v>
      </c>
      <c r="B1257" s="5">
        <v>45402.0</v>
      </c>
      <c r="C1257" s="4" t="s">
        <v>1542</v>
      </c>
      <c r="D1257" s="4" t="s">
        <v>1635</v>
      </c>
      <c r="E1257" s="4" t="s">
        <v>1901</v>
      </c>
      <c r="F1257" s="4">
        <v>4.0</v>
      </c>
      <c r="G1257" s="4">
        <v>176.13</v>
      </c>
      <c r="H1257" s="4">
        <v>0.27</v>
      </c>
      <c r="I1257" s="4" t="s">
        <v>1961</v>
      </c>
      <c r="J1257" s="4">
        <v>514.2995999999999</v>
      </c>
    </row>
    <row r="1258" ht="14.25" customHeight="1">
      <c r="A1258" s="4" t="s">
        <v>3217</v>
      </c>
      <c r="B1258" s="5">
        <v>45671.0</v>
      </c>
      <c r="C1258" s="4" t="s">
        <v>1416</v>
      </c>
      <c r="D1258" s="4" t="s">
        <v>1771</v>
      </c>
      <c r="E1258" s="4" t="s">
        <v>1927</v>
      </c>
      <c r="F1258" s="4">
        <v>4.0</v>
      </c>
      <c r="G1258" s="4">
        <v>592.68</v>
      </c>
      <c r="H1258" s="4">
        <v>0.03</v>
      </c>
      <c r="I1258" s="4" t="s">
        <v>1959</v>
      </c>
      <c r="J1258" s="4">
        <v>2299.5984</v>
      </c>
    </row>
    <row r="1259" ht="14.25" customHeight="1">
      <c r="A1259" s="4" t="s">
        <v>3218</v>
      </c>
      <c r="B1259" s="5">
        <v>45367.0</v>
      </c>
      <c r="C1259" s="4" t="s">
        <v>602</v>
      </c>
      <c r="D1259" s="4" t="s">
        <v>1793</v>
      </c>
      <c r="E1259" s="4" t="s">
        <v>1904</v>
      </c>
      <c r="F1259" s="4">
        <v>4.0</v>
      </c>
      <c r="G1259" s="4">
        <v>662.43</v>
      </c>
      <c r="H1259" s="4">
        <v>0.24</v>
      </c>
      <c r="I1259" s="4" t="s">
        <v>1961</v>
      </c>
      <c r="J1259" s="4">
        <v>2013.7872</v>
      </c>
    </row>
    <row r="1260" ht="14.25" customHeight="1">
      <c r="A1260" s="4" t="s">
        <v>3219</v>
      </c>
      <c r="B1260" s="5">
        <v>45488.0</v>
      </c>
      <c r="C1260" s="4" t="s">
        <v>458</v>
      </c>
      <c r="D1260" s="4" t="s">
        <v>1709</v>
      </c>
      <c r="E1260" s="4" t="s">
        <v>1917</v>
      </c>
      <c r="F1260" s="4">
        <v>3.0</v>
      </c>
      <c r="G1260" s="4">
        <v>518.35</v>
      </c>
      <c r="H1260" s="4">
        <v>0.21</v>
      </c>
      <c r="I1260" s="4" t="s">
        <v>1964</v>
      </c>
      <c r="J1260" s="4">
        <v>1228.4895</v>
      </c>
    </row>
    <row r="1261" ht="14.25" customHeight="1">
      <c r="A1261" s="4" t="s">
        <v>3220</v>
      </c>
      <c r="B1261" s="5">
        <v>45509.0</v>
      </c>
      <c r="C1261" s="4" t="s">
        <v>1001</v>
      </c>
      <c r="D1261" s="4" t="s">
        <v>1765</v>
      </c>
      <c r="E1261" s="4" t="s">
        <v>1908</v>
      </c>
      <c r="F1261" s="4">
        <v>1.0</v>
      </c>
      <c r="G1261" s="4">
        <v>85.58</v>
      </c>
      <c r="H1261" s="4">
        <v>0.1</v>
      </c>
      <c r="I1261" s="4" t="s">
        <v>1964</v>
      </c>
      <c r="J1261" s="4">
        <v>77.022</v>
      </c>
    </row>
    <row r="1262" ht="14.25" customHeight="1">
      <c r="A1262" s="4" t="s">
        <v>3221</v>
      </c>
      <c r="B1262" s="5">
        <v>45323.0</v>
      </c>
      <c r="C1262" s="4" t="s">
        <v>1160</v>
      </c>
      <c r="D1262" s="4" t="s">
        <v>1844</v>
      </c>
      <c r="E1262" s="4" t="s">
        <v>1892</v>
      </c>
      <c r="F1262" s="4">
        <v>4.0</v>
      </c>
      <c r="G1262" s="4">
        <v>800.0</v>
      </c>
      <c r="H1262" s="4">
        <v>0.2</v>
      </c>
      <c r="I1262" s="4" t="s">
        <v>1959</v>
      </c>
      <c r="J1262" s="4">
        <v>2560.0</v>
      </c>
    </row>
    <row r="1263" ht="14.25" customHeight="1">
      <c r="A1263" s="4" t="s">
        <v>3222</v>
      </c>
      <c r="B1263" s="5">
        <v>45889.0</v>
      </c>
      <c r="C1263" s="4" t="s">
        <v>539</v>
      </c>
      <c r="D1263" s="4" t="s">
        <v>1762</v>
      </c>
      <c r="E1263" s="4" t="s">
        <v>1924</v>
      </c>
      <c r="F1263" s="4">
        <v>3.0</v>
      </c>
      <c r="G1263" s="4">
        <v>118.25</v>
      </c>
      <c r="H1263" s="4">
        <v>0.26</v>
      </c>
      <c r="I1263" s="4" t="s">
        <v>1961</v>
      </c>
      <c r="J1263" s="4">
        <v>262.515</v>
      </c>
    </row>
    <row r="1264" ht="14.25" customHeight="1">
      <c r="A1264" s="4" t="s">
        <v>3223</v>
      </c>
      <c r="B1264" s="5">
        <v>45253.0</v>
      </c>
      <c r="C1264" s="4" t="s">
        <v>1331</v>
      </c>
      <c r="D1264" s="4" t="s">
        <v>1674</v>
      </c>
      <c r="E1264" s="4" t="s">
        <v>1936</v>
      </c>
      <c r="F1264" s="4">
        <v>1.0</v>
      </c>
      <c r="G1264" s="4">
        <v>223.25</v>
      </c>
      <c r="H1264" s="4">
        <v>0.29</v>
      </c>
      <c r="I1264" s="4" t="s">
        <v>1959</v>
      </c>
      <c r="J1264" s="4">
        <v>158.5075</v>
      </c>
    </row>
    <row r="1265" ht="14.25" customHeight="1">
      <c r="A1265" s="4" t="s">
        <v>3224</v>
      </c>
      <c r="B1265" s="5">
        <v>45530.0</v>
      </c>
      <c r="C1265" s="4" t="s">
        <v>1349</v>
      </c>
      <c r="D1265" s="4" t="s">
        <v>1674</v>
      </c>
      <c r="E1265" s="4" t="s">
        <v>1904</v>
      </c>
      <c r="F1265" s="4">
        <v>3.0</v>
      </c>
      <c r="G1265" s="4">
        <v>918.76</v>
      </c>
      <c r="H1265" s="4">
        <v>0.2</v>
      </c>
      <c r="I1265" s="4" t="s">
        <v>1961</v>
      </c>
      <c r="J1265" s="4">
        <v>2205.024</v>
      </c>
    </row>
    <row r="1266" ht="14.25" customHeight="1">
      <c r="A1266" s="4" t="s">
        <v>3225</v>
      </c>
      <c r="B1266" s="5">
        <v>45491.0</v>
      </c>
      <c r="C1266" s="4" t="s">
        <v>913</v>
      </c>
      <c r="D1266" s="4" t="s">
        <v>1835</v>
      </c>
      <c r="E1266" s="4" t="s">
        <v>1932</v>
      </c>
      <c r="F1266" s="4">
        <v>2.0</v>
      </c>
      <c r="G1266" s="4">
        <v>905.26</v>
      </c>
      <c r="H1266" s="4">
        <v>0.15</v>
      </c>
      <c r="I1266" s="4" t="s">
        <v>1964</v>
      </c>
      <c r="J1266" s="4">
        <v>1538.942</v>
      </c>
    </row>
    <row r="1267" ht="14.25" customHeight="1">
      <c r="A1267" s="4" t="s">
        <v>3226</v>
      </c>
      <c r="B1267" s="5">
        <v>45628.0</v>
      </c>
      <c r="C1267" s="4" t="s">
        <v>1007</v>
      </c>
      <c r="D1267" s="4" t="s">
        <v>1621</v>
      </c>
      <c r="E1267" s="4" t="s">
        <v>1948</v>
      </c>
      <c r="F1267" s="4">
        <v>4.0</v>
      </c>
      <c r="G1267" s="4">
        <v>295.4</v>
      </c>
      <c r="H1267" s="4">
        <v>0.23</v>
      </c>
      <c r="I1267" s="4" t="s">
        <v>1961</v>
      </c>
      <c r="J1267" s="4">
        <v>909.832</v>
      </c>
    </row>
    <row r="1268" ht="14.25" customHeight="1">
      <c r="A1268" s="4" t="s">
        <v>3227</v>
      </c>
      <c r="B1268" s="5">
        <v>45861.0</v>
      </c>
      <c r="C1268" s="4" t="s">
        <v>330</v>
      </c>
      <c r="D1268" s="4" t="s">
        <v>1865</v>
      </c>
      <c r="E1268" s="4" t="s">
        <v>1908</v>
      </c>
      <c r="F1268" s="4">
        <v>1.0</v>
      </c>
      <c r="G1268" s="4">
        <v>252.18</v>
      </c>
      <c r="H1268" s="4">
        <v>0.23</v>
      </c>
      <c r="I1268" s="4" t="s">
        <v>1961</v>
      </c>
      <c r="J1268" s="4">
        <v>194.1786</v>
      </c>
    </row>
    <row r="1269" ht="14.25" customHeight="1">
      <c r="A1269" s="4" t="s">
        <v>3228</v>
      </c>
      <c r="B1269" s="5">
        <v>45878.0</v>
      </c>
      <c r="C1269" s="4" t="s">
        <v>530</v>
      </c>
      <c r="D1269" s="4" t="s">
        <v>1874</v>
      </c>
      <c r="E1269" s="4" t="s">
        <v>1929</v>
      </c>
      <c r="F1269" s="4">
        <v>4.0</v>
      </c>
      <c r="G1269" s="4">
        <v>792.1</v>
      </c>
      <c r="H1269" s="4">
        <v>0.19</v>
      </c>
      <c r="I1269" s="4" t="s">
        <v>1964</v>
      </c>
      <c r="J1269" s="4">
        <v>2566.404</v>
      </c>
    </row>
    <row r="1270" ht="14.25" customHeight="1">
      <c r="A1270" s="4" t="s">
        <v>3229</v>
      </c>
      <c r="B1270" s="5">
        <v>45426.0</v>
      </c>
      <c r="C1270" s="4" t="s">
        <v>294</v>
      </c>
      <c r="D1270" s="4" t="s">
        <v>1847</v>
      </c>
      <c r="E1270" s="4" t="s">
        <v>1934</v>
      </c>
      <c r="F1270" s="4">
        <v>1.0</v>
      </c>
      <c r="G1270" s="4">
        <v>883.36</v>
      </c>
      <c r="H1270" s="4">
        <v>0.11</v>
      </c>
      <c r="I1270" s="4" t="s">
        <v>1961</v>
      </c>
      <c r="J1270" s="4">
        <v>786.1904000000001</v>
      </c>
    </row>
    <row r="1271" ht="14.25" customHeight="1">
      <c r="A1271" s="4" t="s">
        <v>3230</v>
      </c>
      <c r="B1271" s="5">
        <v>45231.0</v>
      </c>
      <c r="C1271" s="4" t="s">
        <v>901</v>
      </c>
      <c r="D1271" s="4" t="s">
        <v>1790</v>
      </c>
      <c r="E1271" s="4" t="s">
        <v>1887</v>
      </c>
      <c r="F1271" s="4">
        <v>4.0</v>
      </c>
      <c r="G1271" s="4">
        <v>305.95</v>
      </c>
      <c r="H1271" s="4">
        <v>0.08</v>
      </c>
      <c r="I1271" s="4" t="s">
        <v>1961</v>
      </c>
      <c r="J1271" s="4">
        <v>1125.896</v>
      </c>
    </row>
    <row r="1272" ht="14.25" customHeight="1">
      <c r="A1272" s="4" t="s">
        <v>3231</v>
      </c>
      <c r="B1272" s="5">
        <v>45609.0</v>
      </c>
      <c r="C1272" s="4" t="s">
        <v>1273</v>
      </c>
      <c r="D1272" s="4" t="s">
        <v>1756</v>
      </c>
      <c r="E1272" s="4" t="s">
        <v>1914</v>
      </c>
      <c r="F1272" s="4">
        <v>3.0</v>
      </c>
      <c r="G1272" s="4">
        <v>742.45</v>
      </c>
      <c r="H1272" s="4">
        <v>0.23</v>
      </c>
      <c r="I1272" s="4" t="s">
        <v>1964</v>
      </c>
      <c r="J1272" s="4">
        <v>1715.0595</v>
      </c>
    </row>
    <row r="1273" ht="14.25" customHeight="1">
      <c r="A1273" s="4" t="s">
        <v>3232</v>
      </c>
      <c r="B1273" s="5">
        <v>45392.0</v>
      </c>
      <c r="C1273" s="4" t="s">
        <v>1136</v>
      </c>
      <c r="D1273" s="4" t="s">
        <v>1652</v>
      </c>
      <c r="E1273" s="4" t="s">
        <v>1945</v>
      </c>
      <c r="F1273" s="4">
        <v>3.0</v>
      </c>
      <c r="G1273" s="4">
        <v>336.1</v>
      </c>
      <c r="H1273" s="4">
        <v>0.12</v>
      </c>
      <c r="I1273" s="4" t="s">
        <v>1964</v>
      </c>
      <c r="J1273" s="4">
        <v>887.3040000000001</v>
      </c>
    </row>
    <row r="1274" ht="14.25" customHeight="1">
      <c r="A1274" s="4" t="s">
        <v>3233</v>
      </c>
      <c r="B1274" s="5">
        <v>45876.0</v>
      </c>
      <c r="C1274" s="4" t="s">
        <v>1305</v>
      </c>
      <c r="D1274" s="4" t="s">
        <v>1664</v>
      </c>
      <c r="E1274" s="4" t="s">
        <v>1914</v>
      </c>
      <c r="F1274" s="4">
        <v>3.0</v>
      </c>
      <c r="G1274" s="4">
        <v>310.36</v>
      </c>
      <c r="H1274" s="4">
        <v>0.14</v>
      </c>
      <c r="I1274" s="4" t="s">
        <v>1964</v>
      </c>
      <c r="J1274" s="4">
        <v>800.7288</v>
      </c>
    </row>
    <row r="1275" ht="14.25" customHeight="1">
      <c r="A1275" s="4" t="s">
        <v>3234</v>
      </c>
      <c r="B1275" s="5">
        <v>45772.0</v>
      </c>
      <c r="C1275" s="4" t="s">
        <v>910</v>
      </c>
      <c r="D1275" s="4" t="s">
        <v>1877</v>
      </c>
      <c r="E1275" s="4" t="s">
        <v>1917</v>
      </c>
      <c r="F1275" s="4">
        <v>3.0</v>
      </c>
      <c r="G1275" s="4">
        <v>992.81</v>
      </c>
      <c r="H1275" s="4">
        <v>0.04</v>
      </c>
      <c r="I1275" s="4" t="s">
        <v>1961</v>
      </c>
      <c r="J1275" s="4">
        <v>2859.2928</v>
      </c>
    </row>
    <row r="1276" ht="14.25" customHeight="1">
      <c r="A1276" s="4" t="s">
        <v>3235</v>
      </c>
      <c r="B1276" s="5">
        <v>45217.0</v>
      </c>
      <c r="C1276" s="4" t="s">
        <v>668</v>
      </c>
      <c r="D1276" s="4" t="s">
        <v>1762</v>
      </c>
      <c r="E1276" s="4" t="s">
        <v>1927</v>
      </c>
      <c r="F1276" s="4">
        <v>3.0</v>
      </c>
      <c r="G1276" s="4">
        <v>257.11</v>
      </c>
      <c r="H1276" s="4">
        <v>0.26</v>
      </c>
      <c r="I1276" s="4" t="s">
        <v>1964</v>
      </c>
      <c r="J1276" s="4">
        <v>570.7842</v>
      </c>
    </row>
    <row r="1277" ht="14.25" customHeight="1">
      <c r="A1277" s="4" t="s">
        <v>3236</v>
      </c>
      <c r="B1277" s="5">
        <v>45739.0</v>
      </c>
      <c r="C1277" s="4" t="s">
        <v>734</v>
      </c>
      <c r="D1277" s="4" t="s">
        <v>1868</v>
      </c>
      <c r="E1277" s="4" t="s">
        <v>1929</v>
      </c>
      <c r="F1277" s="4">
        <v>4.0</v>
      </c>
      <c r="G1277" s="4">
        <v>816.29</v>
      </c>
      <c r="H1277" s="4">
        <v>0.24</v>
      </c>
      <c r="I1277" s="4" t="s">
        <v>1961</v>
      </c>
      <c r="J1277" s="4">
        <v>2481.5216</v>
      </c>
    </row>
    <row r="1278" ht="14.25" customHeight="1">
      <c r="A1278" s="4" t="s">
        <v>3237</v>
      </c>
      <c r="B1278" s="5">
        <v>45272.0</v>
      </c>
      <c r="C1278" s="4" t="s">
        <v>439</v>
      </c>
      <c r="D1278" s="4" t="s">
        <v>1762</v>
      </c>
      <c r="E1278" s="4" t="s">
        <v>1929</v>
      </c>
      <c r="F1278" s="4">
        <v>4.0</v>
      </c>
      <c r="G1278" s="4">
        <v>755.82</v>
      </c>
      <c r="H1278" s="4">
        <v>0.22</v>
      </c>
      <c r="I1278" s="4" t="s">
        <v>1964</v>
      </c>
      <c r="J1278" s="4">
        <v>2358.1584</v>
      </c>
    </row>
    <row r="1279" ht="14.25" customHeight="1">
      <c r="A1279" s="4" t="s">
        <v>3238</v>
      </c>
      <c r="B1279" s="5">
        <v>45524.0</v>
      </c>
      <c r="C1279" s="4" t="s">
        <v>42</v>
      </c>
      <c r="D1279" s="4" t="s">
        <v>1555</v>
      </c>
      <c r="E1279" s="4" t="s">
        <v>1934</v>
      </c>
      <c r="F1279" s="4">
        <v>1.0</v>
      </c>
      <c r="G1279" s="4">
        <v>449.6</v>
      </c>
      <c r="H1279" s="4">
        <v>0.01</v>
      </c>
      <c r="I1279" s="4" t="s">
        <v>1961</v>
      </c>
      <c r="J1279" s="4">
        <v>445.104</v>
      </c>
    </row>
    <row r="1280" ht="14.25" customHeight="1">
      <c r="A1280" s="4" t="s">
        <v>3239</v>
      </c>
      <c r="B1280" s="5">
        <v>45481.0</v>
      </c>
      <c r="C1280" s="4" t="s">
        <v>1124</v>
      </c>
      <c r="D1280" s="4" t="s">
        <v>1613</v>
      </c>
      <c r="E1280" s="4" t="s">
        <v>1887</v>
      </c>
      <c r="F1280" s="4">
        <v>2.0</v>
      </c>
      <c r="G1280" s="4">
        <v>779.29</v>
      </c>
      <c r="H1280" s="4">
        <v>0.12</v>
      </c>
      <c r="I1280" s="4" t="s">
        <v>1964</v>
      </c>
      <c r="J1280" s="4">
        <v>1371.5504</v>
      </c>
    </row>
    <row r="1281" ht="14.25" customHeight="1">
      <c r="A1281" s="4" t="s">
        <v>3240</v>
      </c>
      <c r="B1281" s="5">
        <v>45267.0</v>
      </c>
      <c r="C1281" s="4" t="s">
        <v>8</v>
      </c>
      <c r="D1281" s="4" t="s">
        <v>1814</v>
      </c>
      <c r="E1281" s="4" t="s">
        <v>1942</v>
      </c>
      <c r="F1281" s="4">
        <v>1.0</v>
      </c>
      <c r="G1281" s="4">
        <v>748.75</v>
      </c>
      <c r="H1281" s="4">
        <v>0.1</v>
      </c>
      <c r="I1281" s="4" t="s">
        <v>1964</v>
      </c>
      <c r="J1281" s="4">
        <v>673.875</v>
      </c>
    </row>
    <row r="1282" ht="14.25" customHeight="1">
      <c r="A1282" s="4" t="s">
        <v>3241</v>
      </c>
      <c r="B1282" s="5">
        <v>45328.0</v>
      </c>
      <c r="C1282" s="4" t="s">
        <v>618</v>
      </c>
      <c r="D1282" s="4" t="s">
        <v>1850</v>
      </c>
      <c r="E1282" s="4" t="s">
        <v>1887</v>
      </c>
      <c r="F1282" s="4">
        <v>2.0</v>
      </c>
      <c r="G1282" s="4">
        <v>121.67</v>
      </c>
      <c r="H1282" s="4">
        <v>0.08</v>
      </c>
      <c r="I1282" s="4" t="s">
        <v>1964</v>
      </c>
      <c r="J1282" s="4">
        <v>223.8728</v>
      </c>
    </row>
    <row r="1283" ht="14.25" customHeight="1">
      <c r="A1283" s="4" t="s">
        <v>3242</v>
      </c>
      <c r="B1283" s="5">
        <v>45787.0</v>
      </c>
      <c r="C1283" s="4" t="s">
        <v>1528</v>
      </c>
      <c r="D1283" s="4" t="s">
        <v>1728</v>
      </c>
      <c r="E1283" s="4" t="s">
        <v>1936</v>
      </c>
      <c r="F1283" s="4">
        <v>3.0</v>
      </c>
      <c r="G1283" s="4">
        <v>225.14</v>
      </c>
      <c r="H1283" s="4">
        <v>0.15</v>
      </c>
      <c r="I1283" s="4" t="s">
        <v>1964</v>
      </c>
      <c r="J1283" s="4">
        <v>574.107</v>
      </c>
    </row>
    <row r="1284" ht="14.25" customHeight="1">
      <c r="A1284" s="4" t="s">
        <v>3243</v>
      </c>
      <c r="B1284" s="5">
        <v>45876.0</v>
      </c>
      <c r="C1284" s="4" t="s">
        <v>1034</v>
      </c>
      <c r="D1284" s="4" t="s">
        <v>1664</v>
      </c>
      <c r="E1284" s="4" t="s">
        <v>1948</v>
      </c>
      <c r="F1284" s="4">
        <v>1.0</v>
      </c>
      <c r="G1284" s="4">
        <v>654.18</v>
      </c>
      <c r="H1284" s="4">
        <v>0.19</v>
      </c>
      <c r="I1284" s="4" t="s">
        <v>1961</v>
      </c>
      <c r="J1284" s="4">
        <v>529.8858</v>
      </c>
    </row>
    <row r="1285" ht="14.25" customHeight="1">
      <c r="A1285" s="4" t="s">
        <v>3244</v>
      </c>
      <c r="B1285" s="5">
        <v>45552.0</v>
      </c>
      <c r="C1285" s="4" t="s">
        <v>234</v>
      </c>
      <c r="D1285" s="4" t="s">
        <v>1796</v>
      </c>
      <c r="E1285" s="4" t="s">
        <v>1908</v>
      </c>
      <c r="F1285" s="4">
        <v>2.0</v>
      </c>
      <c r="G1285" s="4">
        <v>504.98</v>
      </c>
      <c r="H1285" s="4">
        <v>0.08</v>
      </c>
      <c r="I1285" s="4" t="s">
        <v>1964</v>
      </c>
      <c r="J1285" s="4">
        <v>929.1632000000001</v>
      </c>
    </row>
    <row r="1286" ht="14.25" customHeight="1">
      <c r="A1286" s="4" t="s">
        <v>3245</v>
      </c>
      <c r="B1286" s="5">
        <v>45823.0</v>
      </c>
      <c r="C1286" s="4" t="s">
        <v>1205</v>
      </c>
      <c r="D1286" s="4" t="s">
        <v>1744</v>
      </c>
      <c r="E1286" s="4" t="s">
        <v>1917</v>
      </c>
      <c r="F1286" s="4">
        <v>2.0</v>
      </c>
      <c r="G1286" s="4">
        <v>623.2</v>
      </c>
      <c r="H1286" s="4">
        <v>0.14</v>
      </c>
      <c r="I1286" s="4" t="s">
        <v>1964</v>
      </c>
      <c r="J1286" s="4">
        <v>1071.904</v>
      </c>
    </row>
    <row r="1287" ht="14.25" customHeight="1">
      <c r="A1287" s="4" t="s">
        <v>3246</v>
      </c>
      <c r="B1287" s="5">
        <v>45622.0</v>
      </c>
      <c r="C1287" s="4" t="s">
        <v>1046</v>
      </c>
      <c r="D1287" s="4" t="s">
        <v>1576</v>
      </c>
      <c r="E1287" s="4" t="s">
        <v>1939</v>
      </c>
      <c r="F1287" s="4">
        <v>2.0</v>
      </c>
      <c r="G1287" s="4">
        <v>530.54</v>
      </c>
      <c r="H1287" s="4">
        <v>0.28</v>
      </c>
      <c r="I1287" s="4" t="s">
        <v>1964</v>
      </c>
      <c r="J1287" s="4">
        <v>763.9775999999999</v>
      </c>
    </row>
    <row r="1288" ht="14.25" customHeight="1">
      <c r="A1288" s="4" t="s">
        <v>3247</v>
      </c>
      <c r="B1288" s="5">
        <v>45810.0</v>
      </c>
      <c r="C1288" s="4" t="s">
        <v>1166</v>
      </c>
      <c r="D1288" s="4" t="s">
        <v>1555</v>
      </c>
      <c r="E1288" s="4" t="s">
        <v>1939</v>
      </c>
      <c r="F1288" s="4">
        <v>3.0</v>
      </c>
      <c r="G1288" s="4">
        <v>279.45</v>
      </c>
      <c r="H1288" s="4">
        <v>0.15</v>
      </c>
      <c r="I1288" s="4" t="s">
        <v>1964</v>
      </c>
      <c r="J1288" s="4">
        <v>712.5974999999999</v>
      </c>
    </row>
    <row r="1289" ht="14.25" customHeight="1">
      <c r="A1289" s="4" t="s">
        <v>3248</v>
      </c>
      <c r="B1289" s="5">
        <v>45645.0</v>
      </c>
      <c r="C1289" s="4" t="s">
        <v>872</v>
      </c>
      <c r="D1289" s="4" t="s">
        <v>1606</v>
      </c>
      <c r="E1289" s="4" t="s">
        <v>1917</v>
      </c>
      <c r="F1289" s="4">
        <v>3.0</v>
      </c>
      <c r="G1289" s="4">
        <v>906.99</v>
      </c>
      <c r="H1289" s="4">
        <v>0.26</v>
      </c>
      <c r="I1289" s="4" t="s">
        <v>1964</v>
      </c>
      <c r="J1289" s="4">
        <v>2013.5178</v>
      </c>
    </row>
    <row r="1290" ht="14.25" customHeight="1">
      <c r="A1290" s="4" t="s">
        <v>3249</v>
      </c>
      <c r="B1290" s="5">
        <v>45749.0</v>
      </c>
      <c r="C1290" s="4" t="s">
        <v>274</v>
      </c>
      <c r="D1290" s="4" t="s">
        <v>1823</v>
      </c>
      <c r="E1290" s="4" t="s">
        <v>1942</v>
      </c>
      <c r="F1290" s="4">
        <v>4.0</v>
      </c>
      <c r="G1290" s="4">
        <v>408.76</v>
      </c>
      <c r="H1290" s="4">
        <v>0.12</v>
      </c>
      <c r="I1290" s="4" t="s">
        <v>1964</v>
      </c>
      <c r="J1290" s="4">
        <v>1438.8352</v>
      </c>
    </row>
    <row r="1291" ht="14.25" customHeight="1">
      <c r="A1291" s="4" t="s">
        <v>3250</v>
      </c>
      <c r="B1291" s="5">
        <v>45537.0</v>
      </c>
      <c r="C1291" s="4" t="s">
        <v>605</v>
      </c>
      <c r="D1291" s="4" t="s">
        <v>1686</v>
      </c>
      <c r="E1291" s="4" t="s">
        <v>1921</v>
      </c>
      <c r="F1291" s="4">
        <v>2.0</v>
      </c>
      <c r="G1291" s="4">
        <v>117.34</v>
      </c>
      <c r="H1291" s="4">
        <v>0.09</v>
      </c>
      <c r="I1291" s="4" t="s">
        <v>1961</v>
      </c>
      <c r="J1291" s="4">
        <v>213.5588</v>
      </c>
    </row>
    <row r="1292" ht="14.25" customHeight="1">
      <c r="A1292" s="4" t="s">
        <v>3251</v>
      </c>
      <c r="B1292" s="5">
        <v>45376.0</v>
      </c>
      <c r="C1292" s="4" t="s">
        <v>578</v>
      </c>
      <c r="D1292" s="4" t="s">
        <v>1856</v>
      </c>
      <c r="E1292" s="4" t="s">
        <v>1934</v>
      </c>
      <c r="F1292" s="4">
        <v>3.0</v>
      </c>
      <c r="G1292" s="4">
        <v>690.27</v>
      </c>
      <c r="H1292" s="4">
        <v>0.07</v>
      </c>
      <c r="I1292" s="4" t="s">
        <v>1961</v>
      </c>
      <c r="J1292" s="4">
        <v>1925.8533</v>
      </c>
    </row>
    <row r="1293" ht="14.25" customHeight="1">
      <c r="A1293" s="4" t="s">
        <v>3252</v>
      </c>
      <c r="B1293" s="5">
        <v>45709.0</v>
      </c>
      <c r="C1293" s="4" t="s">
        <v>397</v>
      </c>
      <c r="D1293" s="4" t="s">
        <v>1661</v>
      </c>
      <c r="E1293" s="4" t="s">
        <v>1942</v>
      </c>
      <c r="F1293" s="4">
        <v>4.0</v>
      </c>
      <c r="G1293" s="4">
        <v>377.18</v>
      </c>
      <c r="H1293" s="4">
        <v>0.24</v>
      </c>
      <c r="I1293" s="4" t="s">
        <v>1961</v>
      </c>
      <c r="J1293" s="4">
        <v>1146.6272</v>
      </c>
    </row>
    <row r="1294" ht="14.25" customHeight="1">
      <c r="A1294" s="4" t="s">
        <v>3253</v>
      </c>
      <c r="B1294" s="5">
        <v>45446.0</v>
      </c>
      <c r="C1294" s="4" t="s">
        <v>409</v>
      </c>
      <c r="D1294" s="4" t="s">
        <v>1700</v>
      </c>
      <c r="E1294" s="4" t="s">
        <v>1887</v>
      </c>
      <c r="F1294" s="4">
        <v>1.0</v>
      </c>
      <c r="G1294" s="4">
        <v>70.52</v>
      </c>
      <c r="H1294" s="4">
        <v>0.08</v>
      </c>
      <c r="I1294" s="4" t="s">
        <v>1964</v>
      </c>
      <c r="J1294" s="4">
        <v>64.8784</v>
      </c>
    </row>
    <row r="1295" ht="14.25" customHeight="1">
      <c r="A1295" s="4" t="s">
        <v>3254</v>
      </c>
      <c r="B1295" s="5">
        <v>45330.0</v>
      </c>
      <c r="C1295" s="4" t="s">
        <v>898</v>
      </c>
      <c r="D1295" s="4" t="s">
        <v>1693</v>
      </c>
      <c r="E1295" s="4" t="s">
        <v>1921</v>
      </c>
      <c r="F1295" s="4">
        <v>1.0</v>
      </c>
      <c r="G1295" s="4">
        <v>40.25</v>
      </c>
      <c r="H1295" s="4">
        <v>0.1</v>
      </c>
      <c r="I1295" s="4" t="s">
        <v>1961</v>
      </c>
      <c r="J1295" s="4">
        <v>36.225</v>
      </c>
    </row>
    <row r="1296" ht="14.25" customHeight="1">
      <c r="A1296" s="4" t="s">
        <v>3255</v>
      </c>
      <c r="B1296" s="5">
        <v>45388.0</v>
      </c>
      <c r="C1296" s="4" t="s">
        <v>769</v>
      </c>
      <c r="D1296" s="4" t="s">
        <v>1850</v>
      </c>
      <c r="E1296" s="4" t="s">
        <v>1927</v>
      </c>
      <c r="F1296" s="4">
        <v>3.0</v>
      </c>
      <c r="G1296" s="4">
        <v>539.44</v>
      </c>
      <c r="H1296" s="4">
        <v>0.05</v>
      </c>
      <c r="I1296" s="4" t="s">
        <v>1964</v>
      </c>
      <c r="J1296" s="4">
        <v>1537.404</v>
      </c>
    </row>
    <row r="1297" ht="14.25" customHeight="1">
      <c r="A1297" s="4" t="s">
        <v>3256</v>
      </c>
      <c r="B1297" s="5">
        <v>45313.0</v>
      </c>
      <c r="C1297" s="4" t="s">
        <v>814</v>
      </c>
      <c r="D1297" s="4" t="s">
        <v>1762</v>
      </c>
      <c r="E1297" s="4" t="s">
        <v>1904</v>
      </c>
      <c r="F1297" s="4">
        <v>3.0</v>
      </c>
      <c r="G1297" s="4">
        <v>543.49</v>
      </c>
      <c r="H1297" s="4">
        <v>0.05</v>
      </c>
      <c r="I1297" s="4" t="s">
        <v>1961</v>
      </c>
      <c r="J1297" s="4">
        <v>1548.9465</v>
      </c>
    </row>
    <row r="1298" ht="14.25" customHeight="1">
      <c r="A1298" s="4" t="s">
        <v>3257</v>
      </c>
      <c r="B1298" s="5">
        <v>45221.0</v>
      </c>
      <c r="C1298" s="4" t="s">
        <v>1043</v>
      </c>
      <c r="D1298" s="4" t="s">
        <v>1585</v>
      </c>
      <c r="E1298" s="4" t="s">
        <v>1911</v>
      </c>
      <c r="F1298" s="4">
        <v>4.0</v>
      </c>
      <c r="G1298" s="4">
        <v>547.21</v>
      </c>
      <c r="H1298" s="4">
        <v>0.1</v>
      </c>
      <c r="I1298" s="4" t="s">
        <v>1964</v>
      </c>
      <c r="J1298" s="4">
        <v>1969.956</v>
      </c>
    </row>
    <row r="1299" ht="14.25" customHeight="1">
      <c r="A1299" s="4" t="s">
        <v>3258</v>
      </c>
      <c r="B1299" s="5">
        <v>45619.0</v>
      </c>
      <c r="C1299" s="4" t="s">
        <v>796</v>
      </c>
      <c r="D1299" s="4" t="s">
        <v>1777</v>
      </c>
      <c r="E1299" s="4" t="s">
        <v>1892</v>
      </c>
      <c r="F1299" s="4">
        <v>2.0</v>
      </c>
      <c r="G1299" s="4">
        <v>892.46</v>
      </c>
      <c r="H1299" s="4">
        <v>0.07</v>
      </c>
      <c r="I1299" s="4" t="s">
        <v>1961</v>
      </c>
      <c r="J1299" s="4">
        <v>1659.9756</v>
      </c>
    </row>
    <row r="1300" ht="14.25" customHeight="1">
      <c r="A1300" s="4" t="s">
        <v>3259</v>
      </c>
      <c r="B1300" s="5">
        <v>45286.0</v>
      </c>
      <c r="C1300" s="4" t="s">
        <v>1232</v>
      </c>
      <c r="D1300" s="4" t="s">
        <v>1655</v>
      </c>
      <c r="E1300" s="4" t="s">
        <v>1917</v>
      </c>
      <c r="F1300" s="4">
        <v>2.0</v>
      </c>
      <c r="G1300" s="4">
        <v>853.41</v>
      </c>
      <c r="H1300" s="4">
        <v>0.25</v>
      </c>
      <c r="I1300" s="4" t="s">
        <v>1959</v>
      </c>
      <c r="J1300" s="4">
        <v>1280.115</v>
      </c>
    </row>
    <row r="1301" ht="14.25" customHeight="1">
      <c r="A1301" s="4" t="s">
        <v>3260</v>
      </c>
      <c r="B1301" s="5">
        <v>45451.0</v>
      </c>
      <c r="C1301" s="4" t="s">
        <v>403</v>
      </c>
      <c r="D1301" s="4" t="s">
        <v>1829</v>
      </c>
      <c r="E1301" s="4" t="s">
        <v>1914</v>
      </c>
      <c r="F1301" s="4">
        <v>1.0</v>
      </c>
      <c r="G1301" s="4">
        <v>162.14</v>
      </c>
      <c r="H1301" s="4">
        <v>0.07</v>
      </c>
      <c r="I1301" s="4" t="s">
        <v>1961</v>
      </c>
      <c r="J1301" s="4">
        <v>150.7902</v>
      </c>
    </row>
    <row r="1302" ht="14.25" customHeight="1">
      <c r="A1302" s="4" t="s">
        <v>3261</v>
      </c>
      <c r="B1302" s="5">
        <v>45478.0</v>
      </c>
      <c r="C1302" s="4" t="s">
        <v>515</v>
      </c>
      <c r="D1302" s="4" t="s">
        <v>1871</v>
      </c>
      <c r="E1302" s="4" t="s">
        <v>1939</v>
      </c>
      <c r="F1302" s="4">
        <v>1.0</v>
      </c>
      <c r="G1302" s="4">
        <v>893.14</v>
      </c>
      <c r="H1302" s="4">
        <v>0.09</v>
      </c>
      <c r="I1302" s="4" t="s">
        <v>1959</v>
      </c>
      <c r="J1302" s="4">
        <v>812.7574</v>
      </c>
    </row>
    <row r="1303" ht="14.25" customHeight="1">
      <c r="A1303" s="4" t="s">
        <v>3262</v>
      </c>
      <c r="B1303" s="5">
        <v>45528.0</v>
      </c>
      <c r="C1303" s="4" t="s">
        <v>382</v>
      </c>
      <c r="D1303" s="4" t="s">
        <v>1680</v>
      </c>
      <c r="E1303" s="4" t="s">
        <v>1917</v>
      </c>
      <c r="F1303" s="4">
        <v>4.0</v>
      </c>
      <c r="G1303" s="4">
        <v>349.07</v>
      </c>
      <c r="H1303" s="4">
        <v>0.28</v>
      </c>
      <c r="I1303" s="4" t="s">
        <v>1959</v>
      </c>
      <c r="J1303" s="4">
        <v>1005.3216</v>
      </c>
    </row>
    <row r="1304" ht="14.25" customHeight="1">
      <c r="A1304" s="4" t="s">
        <v>3263</v>
      </c>
      <c r="B1304" s="5">
        <v>45418.0</v>
      </c>
      <c r="C1304" s="4" t="s">
        <v>922</v>
      </c>
      <c r="D1304" s="4" t="s">
        <v>1826</v>
      </c>
      <c r="E1304" s="4" t="s">
        <v>1932</v>
      </c>
      <c r="F1304" s="4">
        <v>1.0</v>
      </c>
      <c r="G1304" s="4">
        <v>747.9</v>
      </c>
      <c r="H1304" s="4">
        <v>0.21</v>
      </c>
      <c r="I1304" s="4" t="s">
        <v>1964</v>
      </c>
      <c r="J1304" s="4">
        <v>590.841</v>
      </c>
    </row>
    <row r="1305" ht="14.25" customHeight="1">
      <c r="A1305" s="4" t="s">
        <v>3264</v>
      </c>
      <c r="B1305" s="5">
        <v>45478.0</v>
      </c>
      <c r="C1305" s="4" t="s">
        <v>144</v>
      </c>
      <c r="D1305" s="4" t="s">
        <v>1826</v>
      </c>
      <c r="E1305" s="4" t="s">
        <v>1911</v>
      </c>
      <c r="F1305" s="4">
        <v>3.0</v>
      </c>
      <c r="G1305" s="4">
        <v>438.92</v>
      </c>
      <c r="H1305" s="4">
        <v>0.21</v>
      </c>
      <c r="I1305" s="4" t="s">
        <v>1959</v>
      </c>
      <c r="J1305" s="4">
        <v>1040.2404</v>
      </c>
    </row>
    <row r="1306" ht="14.25" customHeight="1">
      <c r="A1306" s="4" t="s">
        <v>3265</v>
      </c>
      <c r="B1306" s="5">
        <v>45232.0</v>
      </c>
      <c r="C1306" s="4" t="s">
        <v>442</v>
      </c>
      <c r="D1306" s="4" t="s">
        <v>1814</v>
      </c>
      <c r="E1306" s="4" t="s">
        <v>1904</v>
      </c>
      <c r="F1306" s="4">
        <v>4.0</v>
      </c>
      <c r="G1306" s="4">
        <v>665.38</v>
      </c>
      <c r="H1306" s="4">
        <v>0.18</v>
      </c>
      <c r="I1306" s="4" t="s">
        <v>1959</v>
      </c>
      <c r="J1306" s="4">
        <v>2182.4464</v>
      </c>
    </row>
    <row r="1307" ht="14.25" customHeight="1">
      <c r="A1307" s="4" t="s">
        <v>3266</v>
      </c>
      <c r="B1307" s="5">
        <v>45616.0</v>
      </c>
      <c r="C1307" s="4" t="s">
        <v>42</v>
      </c>
      <c r="D1307" s="4" t="s">
        <v>1762</v>
      </c>
      <c r="E1307" s="4" t="s">
        <v>1945</v>
      </c>
      <c r="F1307" s="4">
        <v>1.0</v>
      </c>
      <c r="G1307" s="4">
        <v>146.49</v>
      </c>
      <c r="H1307" s="4">
        <v>0.28</v>
      </c>
      <c r="I1307" s="4" t="s">
        <v>1959</v>
      </c>
      <c r="J1307" s="4">
        <v>105.4728</v>
      </c>
    </row>
    <row r="1308" ht="14.25" customHeight="1">
      <c r="A1308" s="4" t="s">
        <v>3267</v>
      </c>
      <c r="B1308" s="5">
        <v>45774.0</v>
      </c>
      <c r="C1308" s="4" t="s">
        <v>491</v>
      </c>
      <c r="D1308" s="4" t="s">
        <v>1693</v>
      </c>
      <c r="E1308" s="4" t="s">
        <v>1936</v>
      </c>
      <c r="F1308" s="4">
        <v>2.0</v>
      </c>
      <c r="G1308" s="4">
        <v>235.39</v>
      </c>
      <c r="H1308" s="4">
        <v>0.27</v>
      </c>
      <c r="I1308" s="4" t="s">
        <v>1964</v>
      </c>
      <c r="J1308" s="4">
        <v>343.6694</v>
      </c>
    </row>
    <row r="1309" ht="14.25" customHeight="1">
      <c r="A1309" s="4" t="s">
        <v>3268</v>
      </c>
      <c r="B1309" s="5">
        <v>45651.0</v>
      </c>
      <c r="C1309" s="4" t="s">
        <v>135</v>
      </c>
      <c r="D1309" s="4" t="s">
        <v>1765</v>
      </c>
      <c r="E1309" s="4" t="s">
        <v>1908</v>
      </c>
      <c r="F1309" s="4">
        <v>3.0</v>
      </c>
      <c r="G1309" s="4">
        <v>38.07</v>
      </c>
      <c r="H1309" s="4">
        <v>0.09</v>
      </c>
      <c r="I1309" s="4" t="s">
        <v>1961</v>
      </c>
      <c r="J1309" s="4">
        <v>103.9311</v>
      </c>
    </row>
    <row r="1310" ht="14.25" customHeight="1">
      <c r="A1310" s="4" t="s">
        <v>3269</v>
      </c>
      <c r="B1310" s="5">
        <v>45902.0</v>
      </c>
      <c r="C1310" s="4" t="s">
        <v>1278</v>
      </c>
      <c r="D1310" s="4" t="s">
        <v>1680</v>
      </c>
      <c r="E1310" s="4" t="s">
        <v>1904</v>
      </c>
      <c r="F1310" s="4">
        <v>2.0</v>
      </c>
      <c r="G1310" s="4">
        <v>511.7</v>
      </c>
      <c r="H1310" s="4">
        <v>0.12</v>
      </c>
      <c r="I1310" s="4" t="s">
        <v>1964</v>
      </c>
      <c r="J1310" s="4">
        <v>900.592</v>
      </c>
    </row>
    <row r="1311" ht="14.25" customHeight="1">
      <c r="A1311" s="4" t="s">
        <v>3270</v>
      </c>
      <c r="B1311" s="5">
        <v>45401.0</v>
      </c>
      <c r="C1311" s="4" t="s">
        <v>348</v>
      </c>
      <c r="D1311" s="4" t="s">
        <v>1808</v>
      </c>
      <c r="E1311" s="4" t="s">
        <v>1917</v>
      </c>
      <c r="F1311" s="4">
        <v>4.0</v>
      </c>
      <c r="G1311" s="4">
        <v>488.72</v>
      </c>
      <c r="H1311" s="4">
        <v>0.23</v>
      </c>
      <c r="I1311" s="4" t="s">
        <v>1961</v>
      </c>
      <c r="J1311" s="4">
        <v>1505.2576</v>
      </c>
    </row>
    <row r="1312" ht="14.25" customHeight="1">
      <c r="A1312" s="4" t="s">
        <v>3271</v>
      </c>
      <c r="B1312" s="5">
        <v>45717.0</v>
      </c>
      <c r="C1312" s="4" t="s">
        <v>1244</v>
      </c>
      <c r="D1312" s="4" t="s">
        <v>1732</v>
      </c>
      <c r="E1312" s="4" t="s">
        <v>1929</v>
      </c>
      <c r="F1312" s="4">
        <v>2.0</v>
      </c>
      <c r="G1312" s="4">
        <v>520.45</v>
      </c>
      <c r="H1312" s="4">
        <v>0.11</v>
      </c>
      <c r="I1312" s="4" t="s">
        <v>1964</v>
      </c>
      <c r="J1312" s="4">
        <v>926.4010000000001</v>
      </c>
    </row>
    <row r="1313" ht="14.25" customHeight="1">
      <c r="A1313" s="4" t="s">
        <v>3272</v>
      </c>
      <c r="B1313" s="5">
        <v>45376.0</v>
      </c>
      <c r="C1313" s="4" t="s">
        <v>1364</v>
      </c>
      <c r="D1313" s="4" t="s">
        <v>1725</v>
      </c>
      <c r="E1313" s="4" t="s">
        <v>1908</v>
      </c>
      <c r="F1313" s="4">
        <v>1.0</v>
      </c>
      <c r="G1313" s="4">
        <v>340.9</v>
      </c>
      <c r="H1313" s="4">
        <v>0.29</v>
      </c>
      <c r="I1313" s="4" t="s">
        <v>1959</v>
      </c>
      <c r="J1313" s="4">
        <v>242.039</v>
      </c>
    </row>
    <row r="1314" ht="14.25" customHeight="1">
      <c r="A1314" s="4" t="s">
        <v>3273</v>
      </c>
      <c r="B1314" s="5">
        <v>45576.0</v>
      </c>
      <c r="C1314" s="4" t="s">
        <v>1109</v>
      </c>
      <c r="D1314" s="4" t="s">
        <v>1670</v>
      </c>
      <c r="E1314" s="4" t="s">
        <v>1917</v>
      </c>
      <c r="F1314" s="4">
        <v>3.0</v>
      </c>
      <c r="G1314" s="4">
        <v>653.59</v>
      </c>
      <c r="H1314" s="4">
        <v>0.17</v>
      </c>
      <c r="I1314" s="4" t="s">
        <v>1964</v>
      </c>
      <c r="J1314" s="4">
        <v>1627.4391</v>
      </c>
    </row>
    <row r="1315" ht="14.25" customHeight="1">
      <c r="A1315" s="4" t="s">
        <v>3274</v>
      </c>
      <c r="B1315" s="5">
        <v>45906.0</v>
      </c>
      <c r="C1315" s="4" t="s">
        <v>109</v>
      </c>
      <c r="D1315" s="4" t="s">
        <v>1655</v>
      </c>
      <c r="E1315" s="4" t="s">
        <v>1945</v>
      </c>
      <c r="F1315" s="4">
        <v>1.0</v>
      </c>
      <c r="G1315" s="4">
        <v>179.77</v>
      </c>
      <c r="H1315" s="4">
        <v>0.23</v>
      </c>
      <c r="I1315" s="4" t="s">
        <v>1964</v>
      </c>
      <c r="J1315" s="4">
        <v>138.4229</v>
      </c>
    </row>
    <row r="1316" ht="14.25" customHeight="1">
      <c r="A1316" s="4" t="s">
        <v>3275</v>
      </c>
      <c r="B1316" s="5">
        <v>45523.0</v>
      </c>
      <c r="C1316" s="4" t="s">
        <v>61</v>
      </c>
      <c r="D1316" s="4" t="s">
        <v>1555</v>
      </c>
      <c r="E1316" s="4" t="s">
        <v>1921</v>
      </c>
      <c r="F1316" s="4">
        <v>2.0</v>
      </c>
      <c r="G1316" s="4">
        <v>943.8</v>
      </c>
      <c r="H1316" s="4">
        <v>0.06</v>
      </c>
      <c r="I1316" s="4" t="s">
        <v>1959</v>
      </c>
      <c r="J1316" s="4">
        <v>1774.344</v>
      </c>
    </row>
    <row r="1317" ht="14.25" customHeight="1">
      <c r="A1317" s="4" t="s">
        <v>3276</v>
      </c>
      <c r="B1317" s="5">
        <v>45234.0</v>
      </c>
      <c r="C1317" s="4" t="s">
        <v>1296</v>
      </c>
      <c r="D1317" s="4" t="s">
        <v>1796</v>
      </c>
      <c r="E1317" s="4" t="s">
        <v>1936</v>
      </c>
      <c r="F1317" s="4">
        <v>2.0</v>
      </c>
      <c r="G1317" s="4">
        <v>985.0</v>
      </c>
      <c r="H1317" s="4">
        <v>0.25</v>
      </c>
      <c r="I1317" s="4" t="s">
        <v>1959</v>
      </c>
      <c r="J1317" s="4">
        <v>1477.5</v>
      </c>
    </row>
    <row r="1318" ht="14.25" customHeight="1">
      <c r="A1318" s="4" t="s">
        <v>3277</v>
      </c>
      <c r="B1318" s="5">
        <v>45405.0</v>
      </c>
      <c r="C1318" s="4" t="s">
        <v>1513</v>
      </c>
      <c r="D1318" s="4" t="s">
        <v>1847</v>
      </c>
      <c r="E1318" s="4" t="s">
        <v>1924</v>
      </c>
      <c r="F1318" s="4">
        <v>4.0</v>
      </c>
      <c r="G1318" s="4">
        <v>216.81</v>
      </c>
      <c r="H1318" s="4">
        <v>0.29</v>
      </c>
      <c r="I1318" s="4" t="s">
        <v>1959</v>
      </c>
      <c r="J1318" s="4">
        <v>615.7404</v>
      </c>
    </row>
    <row r="1319" ht="14.25" customHeight="1">
      <c r="A1319" s="4" t="s">
        <v>3278</v>
      </c>
      <c r="B1319" s="5">
        <v>45223.0</v>
      </c>
      <c r="C1319" s="4" t="s">
        <v>424</v>
      </c>
      <c r="D1319" s="4" t="s">
        <v>1774</v>
      </c>
      <c r="E1319" s="4" t="s">
        <v>1896</v>
      </c>
      <c r="F1319" s="4">
        <v>4.0</v>
      </c>
      <c r="G1319" s="4">
        <v>950.21</v>
      </c>
      <c r="H1319" s="4">
        <v>0.27</v>
      </c>
      <c r="I1319" s="4" t="s">
        <v>1964</v>
      </c>
      <c r="J1319" s="4">
        <v>2774.6132</v>
      </c>
    </row>
    <row r="1320" ht="14.25" customHeight="1">
      <c r="A1320" s="4" t="s">
        <v>3279</v>
      </c>
      <c r="B1320" s="5">
        <v>45838.0</v>
      </c>
      <c r="C1320" s="4" t="s">
        <v>841</v>
      </c>
      <c r="D1320" s="4" t="s">
        <v>1725</v>
      </c>
      <c r="E1320" s="4" t="s">
        <v>1914</v>
      </c>
      <c r="F1320" s="4">
        <v>2.0</v>
      </c>
      <c r="G1320" s="4">
        <v>271.4</v>
      </c>
      <c r="H1320" s="4">
        <v>0.17</v>
      </c>
      <c r="I1320" s="4" t="s">
        <v>1961</v>
      </c>
      <c r="J1320" s="4">
        <v>450.5239999999999</v>
      </c>
    </row>
    <row r="1321" ht="14.25" customHeight="1">
      <c r="A1321" s="4" t="s">
        <v>3280</v>
      </c>
      <c r="B1321" s="5">
        <v>45883.0</v>
      </c>
      <c r="C1321" s="4" t="s">
        <v>578</v>
      </c>
      <c r="D1321" s="4" t="s">
        <v>1696</v>
      </c>
      <c r="E1321" s="4" t="s">
        <v>1917</v>
      </c>
      <c r="F1321" s="4">
        <v>4.0</v>
      </c>
      <c r="G1321" s="4">
        <v>708.19</v>
      </c>
      <c r="H1321" s="4">
        <v>0.1</v>
      </c>
      <c r="I1321" s="4" t="s">
        <v>1961</v>
      </c>
      <c r="J1321" s="4">
        <v>2549.484</v>
      </c>
    </row>
    <row r="1322" ht="14.25" customHeight="1">
      <c r="A1322" s="4" t="s">
        <v>3281</v>
      </c>
      <c r="B1322" s="5">
        <v>45788.0</v>
      </c>
      <c r="C1322" s="4" t="s">
        <v>1398</v>
      </c>
      <c r="D1322" s="4" t="s">
        <v>1744</v>
      </c>
      <c r="E1322" s="4" t="s">
        <v>1901</v>
      </c>
      <c r="F1322" s="4">
        <v>3.0</v>
      </c>
      <c r="G1322" s="4">
        <v>477.05</v>
      </c>
      <c r="H1322" s="4">
        <v>0.05</v>
      </c>
      <c r="I1322" s="4" t="s">
        <v>1961</v>
      </c>
      <c r="J1322" s="4">
        <v>1359.5925</v>
      </c>
    </row>
    <row r="1323" ht="14.25" customHeight="1">
      <c r="A1323" s="4" t="s">
        <v>3282</v>
      </c>
      <c r="B1323" s="5">
        <v>45383.0</v>
      </c>
      <c r="C1323" s="4" t="s">
        <v>992</v>
      </c>
      <c r="D1323" s="4" t="s">
        <v>1805</v>
      </c>
      <c r="E1323" s="4" t="s">
        <v>1921</v>
      </c>
      <c r="F1323" s="4">
        <v>3.0</v>
      </c>
      <c r="G1323" s="4">
        <v>627.29</v>
      </c>
      <c r="H1323" s="4">
        <v>0.27</v>
      </c>
      <c r="I1323" s="4" t="s">
        <v>1964</v>
      </c>
      <c r="J1323" s="4">
        <v>1373.7651</v>
      </c>
    </row>
    <row r="1324" ht="14.25" customHeight="1">
      <c r="A1324" s="4" t="s">
        <v>3283</v>
      </c>
      <c r="B1324" s="5">
        <v>45335.0</v>
      </c>
      <c r="C1324" s="4" t="s">
        <v>983</v>
      </c>
      <c r="D1324" s="4" t="s">
        <v>1865</v>
      </c>
      <c r="E1324" s="4" t="s">
        <v>1927</v>
      </c>
      <c r="F1324" s="4">
        <v>3.0</v>
      </c>
      <c r="G1324" s="4">
        <v>206.84</v>
      </c>
      <c r="H1324" s="4">
        <v>0.19</v>
      </c>
      <c r="I1324" s="4" t="s">
        <v>1961</v>
      </c>
      <c r="J1324" s="4">
        <v>502.6212</v>
      </c>
    </row>
    <row r="1325" ht="14.25" customHeight="1">
      <c r="A1325" s="4" t="s">
        <v>3284</v>
      </c>
      <c r="B1325" s="5">
        <v>45304.0</v>
      </c>
      <c r="C1325" s="4" t="s">
        <v>826</v>
      </c>
      <c r="D1325" s="4" t="s">
        <v>1667</v>
      </c>
      <c r="E1325" s="4" t="s">
        <v>1892</v>
      </c>
      <c r="F1325" s="4">
        <v>4.0</v>
      </c>
      <c r="G1325" s="4">
        <v>629.05</v>
      </c>
      <c r="H1325" s="4">
        <v>0.26</v>
      </c>
      <c r="I1325" s="4" t="s">
        <v>1959</v>
      </c>
      <c r="J1325" s="4">
        <v>1861.988</v>
      </c>
    </row>
    <row r="1326" ht="14.25" customHeight="1">
      <c r="A1326" s="4" t="s">
        <v>3285</v>
      </c>
      <c r="B1326" s="5">
        <v>45543.0</v>
      </c>
      <c r="C1326" s="4" t="s">
        <v>1381</v>
      </c>
      <c r="D1326" s="4" t="s">
        <v>1805</v>
      </c>
      <c r="E1326" s="4" t="s">
        <v>1942</v>
      </c>
      <c r="F1326" s="4">
        <v>4.0</v>
      </c>
      <c r="G1326" s="4">
        <v>529.04</v>
      </c>
      <c r="H1326" s="4">
        <v>0.1</v>
      </c>
      <c r="I1326" s="4" t="s">
        <v>1961</v>
      </c>
      <c r="J1326" s="4">
        <v>1904.544</v>
      </c>
    </row>
    <row r="1327" ht="14.25" customHeight="1">
      <c r="A1327" s="4" t="s">
        <v>3286</v>
      </c>
      <c r="B1327" s="5">
        <v>45326.0</v>
      </c>
      <c r="C1327" s="4" t="s">
        <v>1118</v>
      </c>
      <c r="D1327" s="4" t="s">
        <v>1667</v>
      </c>
      <c r="E1327" s="4" t="s">
        <v>1942</v>
      </c>
      <c r="F1327" s="4">
        <v>1.0</v>
      </c>
      <c r="G1327" s="4">
        <v>350.67</v>
      </c>
      <c r="H1327" s="4">
        <v>0.22</v>
      </c>
      <c r="I1327" s="4" t="s">
        <v>1961</v>
      </c>
      <c r="J1327" s="4">
        <v>273.5226</v>
      </c>
    </row>
    <row r="1328" ht="14.25" customHeight="1">
      <c r="A1328" s="4" t="s">
        <v>3287</v>
      </c>
      <c r="B1328" s="5">
        <v>45498.0</v>
      </c>
      <c r="C1328" s="4" t="s">
        <v>1184</v>
      </c>
      <c r="D1328" s="4" t="s">
        <v>1868</v>
      </c>
      <c r="E1328" s="4" t="s">
        <v>1892</v>
      </c>
      <c r="F1328" s="4">
        <v>1.0</v>
      </c>
      <c r="G1328" s="4">
        <v>128.93</v>
      </c>
      <c r="H1328" s="4">
        <v>0.26</v>
      </c>
      <c r="I1328" s="4" t="s">
        <v>1959</v>
      </c>
      <c r="J1328" s="4">
        <v>95.40820000000001</v>
      </c>
    </row>
    <row r="1329" ht="14.25" customHeight="1">
      <c r="A1329" s="4" t="s">
        <v>3288</v>
      </c>
      <c r="B1329" s="5">
        <v>45544.0</v>
      </c>
      <c r="C1329" s="4" t="s">
        <v>509</v>
      </c>
      <c r="D1329" s="4" t="s">
        <v>1841</v>
      </c>
      <c r="E1329" s="4" t="s">
        <v>1936</v>
      </c>
      <c r="F1329" s="4">
        <v>2.0</v>
      </c>
      <c r="G1329" s="4">
        <v>384.92</v>
      </c>
      <c r="H1329" s="4">
        <v>0.09</v>
      </c>
      <c r="I1329" s="4" t="s">
        <v>1959</v>
      </c>
      <c r="J1329" s="4">
        <v>700.5544000000001</v>
      </c>
    </row>
    <row r="1330" ht="14.25" customHeight="1">
      <c r="A1330" s="4" t="s">
        <v>3289</v>
      </c>
      <c r="B1330" s="5">
        <v>45268.0</v>
      </c>
      <c r="C1330" s="4" t="s">
        <v>1073</v>
      </c>
      <c r="D1330" s="4" t="s">
        <v>1576</v>
      </c>
      <c r="E1330" s="4" t="s">
        <v>1917</v>
      </c>
      <c r="F1330" s="4">
        <v>3.0</v>
      </c>
      <c r="G1330" s="4">
        <v>120.77</v>
      </c>
      <c r="H1330" s="4">
        <v>0.29</v>
      </c>
      <c r="I1330" s="4" t="s">
        <v>1961</v>
      </c>
      <c r="J1330" s="4">
        <v>257.2401</v>
      </c>
    </row>
    <row r="1331" ht="14.25" customHeight="1">
      <c r="A1331" s="4" t="s">
        <v>3290</v>
      </c>
      <c r="B1331" s="5">
        <v>45824.0</v>
      </c>
      <c r="C1331" s="4" t="s">
        <v>741</v>
      </c>
      <c r="D1331" s="4" t="s">
        <v>1811</v>
      </c>
      <c r="E1331" s="4" t="s">
        <v>1942</v>
      </c>
      <c r="F1331" s="4">
        <v>4.0</v>
      </c>
      <c r="G1331" s="4">
        <v>661.39</v>
      </c>
      <c r="H1331" s="4">
        <v>0.07</v>
      </c>
      <c r="I1331" s="4" t="s">
        <v>1959</v>
      </c>
      <c r="J1331" s="4">
        <v>2460.3708</v>
      </c>
    </row>
    <row r="1332" ht="14.25" customHeight="1">
      <c r="A1332" s="4" t="s">
        <v>3291</v>
      </c>
      <c r="B1332" s="5">
        <v>45261.0</v>
      </c>
      <c r="C1332" s="4" t="s">
        <v>1413</v>
      </c>
      <c r="D1332" s="4" t="s">
        <v>1768</v>
      </c>
      <c r="E1332" s="4" t="s">
        <v>1896</v>
      </c>
      <c r="F1332" s="4">
        <v>1.0</v>
      </c>
      <c r="G1332" s="4">
        <v>195.24</v>
      </c>
      <c r="H1332" s="4">
        <v>0.27</v>
      </c>
      <c r="I1332" s="4" t="s">
        <v>1961</v>
      </c>
      <c r="J1332" s="4">
        <v>142.5252</v>
      </c>
    </row>
    <row r="1333" ht="14.25" customHeight="1">
      <c r="A1333" s="4" t="s">
        <v>3292</v>
      </c>
      <c r="B1333" s="5">
        <v>45233.0</v>
      </c>
      <c r="C1333" s="4" t="s">
        <v>46</v>
      </c>
      <c r="D1333" s="4" t="s">
        <v>1859</v>
      </c>
      <c r="E1333" s="4" t="s">
        <v>1945</v>
      </c>
      <c r="F1333" s="4">
        <v>2.0</v>
      </c>
      <c r="G1333" s="4">
        <v>177.4</v>
      </c>
      <c r="H1333" s="4">
        <v>0.19</v>
      </c>
      <c r="I1333" s="4" t="s">
        <v>1961</v>
      </c>
      <c r="J1333" s="4">
        <v>287.388</v>
      </c>
    </row>
    <row r="1334" ht="14.25" customHeight="1">
      <c r="A1334" s="4" t="s">
        <v>3293</v>
      </c>
      <c r="B1334" s="5">
        <v>45673.0</v>
      </c>
      <c r="C1334" s="4" t="s">
        <v>230</v>
      </c>
      <c r="D1334" s="4" t="s">
        <v>1877</v>
      </c>
      <c r="E1334" s="4" t="s">
        <v>1927</v>
      </c>
      <c r="F1334" s="4">
        <v>4.0</v>
      </c>
      <c r="G1334" s="4">
        <v>862.67</v>
      </c>
      <c r="H1334" s="4">
        <v>0.2</v>
      </c>
      <c r="I1334" s="4" t="s">
        <v>1961</v>
      </c>
      <c r="J1334" s="4">
        <v>2760.544</v>
      </c>
    </row>
    <row r="1335" ht="14.25" customHeight="1">
      <c r="A1335" s="4" t="s">
        <v>3294</v>
      </c>
      <c r="B1335" s="5">
        <v>45565.0</v>
      </c>
      <c r="C1335" s="4" t="s">
        <v>1398</v>
      </c>
      <c r="D1335" s="4" t="s">
        <v>1625</v>
      </c>
      <c r="E1335" s="4" t="s">
        <v>1911</v>
      </c>
      <c r="F1335" s="4">
        <v>1.0</v>
      </c>
      <c r="G1335" s="4">
        <v>55.04</v>
      </c>
      <c r="H1335" s="4">
        <v>0.01</v>
      </c>
      <c r="I1335" s="4" t="s">
        <v>1964</v>
      </c>
      <c r="J1335" s="4">
        <v>54.4896</v>
      </c>
    </row>
    <row r="1336" ht="14.25" customHeight="1">
      <c r="A1336" s="4" t="s">
        <v>3295</v>
      </c>
      <c r="B1336" s="5">
        <v>45646.0</v>
      </c>
      <c r="C1336" s="4" t="s">
        <v>204</v>
      </c>
      <c r="D1336" s="4" t="s">
        <v>1715</v>
      </c>
      <c r="E1336" s="4" t="s">
        <v>1887</v>
      </c>
      <c r="F1336" s="4">
        <v>2.0</v>
      </c>
      <c r="G1336" s="4">
        <v>905.47</v>
      </c>
      <c r="H1336" s="4">
        <v>0.2</v>
      </c>
      <c r="I1336" s="4" t="s">
        <v>1964</v>
      </c>
      <c r="J1336" s="4">
        <v>1448.752</v>
      </c>
    </row>
    <row r="1337" ht="14.25" customHeight="1">
      <c r="A1337" s="4" t="s">
        <v>3296</v>
      </c>
      <c r="B1337" s="5">
        <v>45539.0</v>
      </c>
      <c r="C1337" s="4" t="s">
        <v>1446</v>
      </c>
      <c r="D1337" s="4" t="s">
        <v>1771</v>
      </c>
      <c r="E1337" s="4" t="s">
        <v>1932</v>
      </c>
      <c r="F1337" s="4">
        <v>3.0</v>
      </c>
      <c r="G1337" s="4">
        <v>217.13</v>
      </c>
      <c r="H1337" s="4">
        <v>0.28</v>
      </c>
      <c r="I1337" s="4" t="s">
        <v>1959</v>
      </c>
      <c r="J1337" s="4">
        <v>469.0008</v>
      </c>
    </row>
    <row r="1338" ht="14.25" customHeight="1">
      <c r="A1338" s="4" t="s">
        <v>3297</v>
      </c>
      <c r="B1338" s="5">
        <v>45936.0</v>
      </c>
      <c r="C1338" s="4" t="s">
        <v>1238</v>
      </c>
      <c r="D1338" s="4" t="s">
        <v>1808</v>
      </c>
      <c r="E1338" s="4" t="s">
        <v>1887</v>
      </c>
      <c r="F1338" s="4">
        <v>3.0</v>
      </c>
      <c r="G1338" s="4">
        <v>580.45</v>
      </c>
      <c r="H1338" s="4">
        <v>0.0</v>
      </c>
      <c r="I1338" s="4" t="s">
        <v>1961</v>
      </c>
      <c r="J1338" s="4">
        <v>1741.35</v>
      </c>
    </row>
    <row r="1339" ht="14.25" customHeight="1">
      <c r="A1339" s="4" t="s">
        <v>3298</v>
      </c>
      <c r="B1339" s="5">
        <v>45854.0</v>
      </c>
      <c r="C1339" s="4" t="s">
        <v>382</v>
      </c>
      <c r="D1339" s="4" t="s">
        <v>1572</v>
      </c>
      <c r="E1339" s="4" t="s">
        <v>1942</v>
      </c>
      <c r="F1339" s="4">
        <v>2.0</v>
      </c>
      <c r="G1339" s="4">
        <v>892.88</v>
      </c>
      <c r="H1339" s="4">
        <v>0.17</v>
      </c>
      <c r="I1339" s="4" t="s">
        <v>1961</v>
      </c>
      <c r="J1339" s="4">
        <v>1482.1808</v>
      </c>
    </row>
    <row r="1340" ht="14.25" customHeight="1">
      <c r="A1340" s="4" t="s">
        <v>3299</v>
      </c>
      <c r="B1340" s="5">
        <v>45936.0</v>
      </c>
      <c r="C1340" s="4" t="s">
        <v>345</v>
      </c>
      <c r="D1340" s="4" t="s">
        <v>1700</v>
      </c>
      <c r="E1340" s="4" t="s">
        <v>1945</v>
      </c>
      <c r="F1340" s="4">
        <v>2.0</v>
      </c>
      <c r="G1340" s="4">
        <v>356.28</v>
      </c>
      <c r="H1340" s="4">
        <v>0.11</v>
      </c>
      <c r="I1340" s="4" t="s">
        <v>1964</v>
      </c>
      <c r="J1340" s="4">
        <v>634.1784</v>
      </c>
    </row>
    <row r="1341" ht="14.25" customHeight="1">
      <c r="A1341" s="4" t="s">
        <v>3300</v>
      </c>
      <c r="B1341" s="5">
        <v>45921.0</v>
      </c>
      <c r="C1341" s="4" t="s">
        <v>1223</v>
      </c>
      <c r="D1341" s="4" t="s">
        <v>1823</v>
      </c>
      <c r="E1341" s="4" t="s">
        <v>1896</v>
      </c>
      <c r="F1341" s="4">
        <v>4.0</v>
      </c>
      <c r="G1341" s="4">
        <v>806.99</v>
      </c>
      <c r="H1341" s="4">
        <v>0.06</v>
      </c>
      <c r="I1341" s="4" t="s">
        <v>1959</v>
      </c>
      <c r="J1341" s="4">
        <v>3034.2824</v>
      </c>
    </row>
    <row r="1342" ht="14.25" customHeight="1">
      <c r="A1342" s="4" t="s">
        <v>3301</v>
      </c>
      <c r="B1342" s="5">
        <v>45855.0</v>
      </c>
      <c r="C1342" s="4" t="s">
        <v>1384</v>
      </c>
      <c r="D1342" s="4" t="s">
        <v>1635</v>
      </c>
      <c r="E1342" s="4" t="s">
        <v>1892</v>
      </c>
      <c r="F1342" s="4">
        <v>3.0</v>
      </c>
      <c r="G1342" s="4">
        <v>684.22</v>
      </c>
      <c r="H1342" s="4">
        <v>0.09</v>
      </c>
      <c r="I1342" s="4" t="s">
        <v>1959</v>
      </c>
      <c r="J1342" s="4">
        <v>1867.9206</v>
      </c>
    </row>
    <row r="1343" ht="14.25" customHeight="1">
      <c r="A1343" s="4" t="s">
        <v>3302</v>
      </c>
      <c r="B1343" s="5">
        <v>45837.0</v>
      </c>
      <c r="C1343" s="4" t="s">
        <v>1395</v>
      </c>
      <c r="D1343" s="4" t="s">
        <v>1862</v>
      </c>
      <c r="E1343" s="4" t="s">
        <v>1914</v>
      </c>
      <c r="F1343" s="4">
        <v>4.0</v>
      </c>
      <c r="G1343" s="4">
        <v>763.34</v>
      </c>
      <c r="H1343" s="4">
        <v>0.07</v>
      </c>
      <c r="I1343" s="4" t="s">
        <v>1961</v>
      </c>
      <c r="J1343" s="4">
        <v>2839.6248</v>
      </c>
    </row>
    <row r="1344" ht="14.25" customHeight="1">
      <c r="A1344" s="4" t="s">
        <v>3303</v>
      </c>
      <c r="B1344" s="5">
        <v>45738.0</v>
      </c>
      <c r="C1344" s="4" t="s">
        <v>1154</v>
      </c>
      <c r="D1344" s="4" t="s">
        <v>1732</v>
      </c>
      <c r="E1344" s="4" t="s">
        <v>1901</v>
      </c>
      <c r="F1344" s="4">
        <v>3.0</v>
      </c>
      <c r="G1344" s="4">
        <v>721.94</v>
      </c>
      <c r="H1344" s="4">
        <v>0.26</v>
      </c>
      <c r="I1344" s="4" t="s">
        <v>1959</v>
      </c>
      <c r="J1344" s="4">
        <v>1602.7068</v>
      </c>
    </row>
    <row r="1345" ht="14.25" customHeight="1">
      <c r="A1345" s="4" t="s">
        <v>3304</v>
      </c>
      <c r="B1345" s="5">
        <v>45323.0</v>
      </c>
      <c r="C1345" s="4" t="s">
        <v>1287</v>
      </c>
      <c r="D1345" s="4" t="s">
        <v>1874</v>
      </c>
      <c r="E1345" s="4" t="s">
        <v>1892</v>
      </c>
      <c r="F1345" s="4">
        <v>3.0</v>
      </c>
      <c r="G1345" s="4">
        <v>760.38</v>
      </c>
      <c r="H1345" s="4">
        <v>0.0</v>
      </c>
      <c r="I1345" s="4" t="s">
        <v>1964</v>
      </c>
      <c r="J1345" s="4">
        <v>2281.14</v>
      </c>
    </row>
    <row r="1346" ht="14.25" customHeight="1">
      <c r="A1346" s="4" t="s">
        <v>3305</v>
      </c>
      <c r="B1346" s="5">
        <v>45362.0</v>
      </c>
      <c r="C1346" s="4" t="s">
        <v>965</v>
      </c>
      <c r="D1346" s="4" t="s">
        <v>1874</v>
      </c>
      <c r="E1346" s="4" t="s">
        <v>1911</v>
      </c>
      <c r="F1346" s="4">
        <v>3.0</v>
      </c>
      <c r="G1346" s="4">
        <v>612.53</v>
      </c>
      <c r="H1346" s="4">
        <v>0.21</v>
      </c>
      <c r="I1346" s="4" t="s">
        <v>1964</v>
      </c>
      <c r="J1346" s="4">
        <v>1451.6961</v>
      </c>
    </row>
    <row r="1347" ht="14.25" customHeight="1">
      <c r="A1347" s="4" t="s">
        <v>3306</v>
      </c>
      <c r="B1347" s="5">
        <v>45544.0</v>
      </c>
      <c r="C1347" s="4" t="s">
        <v>177</v>
      </c>
      <c r="D1347" s="4" t="s">
        <v>1771</v>
      </c>
      <c r="E1347" s="4" t="s">
        <v>1939</v>
      </c>
      <c r="F1347" s="4">
        <v>3.0</v>
      </c>
      <c r="G1347" s="4">
        <v>841.37</v>
      </c>
      <c r="H1347" s="4">
        <v>0.29</v>
      </c>
      <c r="I1347" s="4" t="s">
        <v>1961</v>
      </c>
      <c r="J1347" s="4">
        <v>1792.1181</v>
      </c>
    </row>
    <row r="1348" ht="14.25" customHeight="1">
      <c r="A1348" s="4" t="s">
        <v>3307</v>
      </c>
      <c r="B1348" s="5">
        <v>45249.0</v>
      </c>
      <c r="C1348" s="4" t="s">
        <v>856</v>
      </c>
      <c r="D1348" s="4" t="s">
        <v>1725</v>
      </c>
      <c r="E1348" s="4" t="s">
        <v>1921</v>
      </c>
      <c r="F1348" s="4">
        <v>2.0</v>
      </c>
      <c r="G1348" s="4">
        <v>636.51</v>
      </c>
      <c r="H1348" s="4">
        <v>0.25</v>
      </c>
      <c r="I1348" s="4" t="s">
        <v>1959</v>
      </c>
      <c r="J1348" s="4">
        <v>954.765</v>
      </c>
    </row>
    <row r="1349" ht="14.25" customHeight="1">
      <c r="A1349" s="4" t="s">
        <v>3308</v>
      </c>
      <c r="B1349" s="5">
        <v>45659.0</v>
      </c>
      <c r="C1349" s="4" t="s">
        <v>345</v>
      </c>
      <c r="D1349" s="4" t="s">
        <v>1715</v>
      </c>
      <c r="E1349" s="4" t="s">
        <v>1917</v>
      </c>
      <c r="F1349" s="4">
        <v>2.0</v>
      </c>
      <c r="G1349" s="4">
        <v>732.37</v>
      </c>
      <c r="H1349" s="4">
        <v>0.22</v>
      </c>
      <c r="I1349" s="4" t="s">
        <v>1964</v>
      </c>
      <c r="J1349" s="4">
        <v>1142.4972</v>
      </c>
    </row>
    <row r="1350" ht="14.25" customHeight="1">
      <c r="A1350" s="4" t="s">
        <v>3309</v>
      </c>
      <c r="B1350" s="5">
        <v>45927.0</v>
      </c>
      <c r="C1350" s="4" t="s">
        <v>566</v>
      </c>
      <c r="D1350" s="4" t="s">
        <v>1744</v>
      </c>
      <c r="E1350" s="4" t="s">
        <v>1939</v>
      </c>
      <c r="F1350" s="4">
        <v>3.0</v>
      </c>
      <c r="G1350" s="4">
        <v>183.44</v>
      </c>
      <c r="H1350" s="4">
        <v>0.28</v>
      </c>
      <c r="I1350" s="4" t="s">
        <v>1964</v>
      </c>
      <c r="J1350" s="4">
        <v>396.2303999999999</v>
      </c>
    </row>
    <row r="1351" ht="14.25" customHeight="1">
      <c r="A1351" s="4" t="s">
        <v>3310</v>
      </c>
      <c r="B1351" s="5">
        <v>45373.0</v>
      </c>
      <c r="C1351" s="4" t="s">
        <v>257</v>
      </c>
      <c r="D1351" s="4" t="s">
        <v>1603</v>
      </c>
      <c r="E1351" s="4" t="s">
        <v>1932</v>
      </c>
      <c r="F1351" s="4">
        <v>4.0</v>
      </c>
      <c r="G1351" s="4">
        <v>898.58</v>
      </c>
      <c r="H1351" s="4">
        <v>0.16</v>
      </c>
      <c r="I1351" s="4" t="s">
        <v>1961</v>
      </c>
      <c r="J1351" s="4">
        <v>3019.2288</v>
      </c>
    </row>
    <row r="1352" ht="14.25" customHeight="1">
      <c r="A1352" s="4" t="s">
        <v>3311</v>
      </c>
      <c r="B1352" s="5">
        <v>45529.0</v>
      </c>
      <c r="C1352" s="4" t="s">
        <v>1241</v>
      </c>
      <c r="D1352" s="4" t="s">
        <v>1645</v>
      </c>
      <c r="E1352" s="4" t="s">
        <v>1896</v>
      </c>
      <c r="F1352" s="4">
        <v>3.0</v>
      </c>
      <c r="G1352" s="4">
        <v>152.41</v>
      </c>
      <c r="H1352" s="4">
        <v>0.25</v>
      </c>
      <c r="I1352" s="4" t="s">
        <v>1959</v>
      </c>
      <c r="J1352" s="4">
        <v>342.9225</v>
      </c>
    </row>
    <row r="1353" ht="14.25" customHeight="1">
      <c r="A1353" s="4" t="s">
        <v>3312</v>
      </c>
      <c r="B1353" s="5">
        <v>45872.0</v>
      </c>
      <c r="C1353" s="4" t="s">
        <v>744</v>
      </c>
      <c r="D1353" s="4" t="s">
        <v>1859</v>
      </c>
      <c r="E1353" s="4" t="s">
        <v>1934</v>
      </c>
      <c r="F1353" s="4">
        <v>3.0</v>
      </c>
      <c r="G1353" s="4">
        <v>972.58</v>
      </c>
      <c r="H1353" s="4">
        <v>0.28</v>
      </c>
      <c r="I1353" s="4" t="s">
        <v>1964</v>
      </c>
      <c r="J1353" s="4">
        <v>2100.7728</v>
      </c>
    </row>
    <row r="1354" ht="14.25" customHeight="1">
      <c r="A1354" s="4" t="s">
        <v>3313</v>
      </c>
      <c r="B1354" s="5">
        <v>45267.0</v>
      </c>
      <c r="C1354" s="4" t="s">
        <v>1458</v>
      </c>
      <c r="D1354" s="4" t="s">
        <v>1790</v>
      </c>
      <c r="E1354" s="4" t="s">
        <v>1927</v>
      </c>
      <c r="F1354" s="4">
        <v>4.0</v>
      </c>
      <c r="G1354" s="4">
        <v>136.4</v>
      </c>
      <c r="H1354" s="4">
        <v>0.04</v>
      </c>
      <c r="I1354" s="4" t="s">
        <v>1964</v>
      </c>
      <c r="J1354" s="4">
        <v>523.776</v>
      </c>
    </row>
    <row r="1355" ht="14.25" customHeight="1">
      <c r="A1355" s="4" t="s">
        <v>3314</v>
      </c>
      <c r="B1355" s="5">
        <v>45894.0</v>
      </c>
      <c r="C1355" s="4" t="s">
        <v>1270</v>
      </c>
      <c r="D1355" s="4" t="s">
        <v>1865</v>
      </c>
      <c r="E1355" s="4" t="s">
        <v>1936</v>
      </c>
      <c r="F1355" s="4">
        <v>1.0</v>
      </c>
      <c r="G1355" s="4">
        <v>509.63</v>
      </c>
      <c r="H1355" s="4">
        <v>0.27</v>
      </c>
      <c r="I1355" s="4" t="s">
        <v>1964</v>
      </c>
      <c r="J1355" s="4">
        <v>372.0299</v>
      </c>
    </row>
    <row r="1356" ht="14.25" customHeight="1">
      <c r="A1356" s="4" t="s">
        <v>3315</v>
      </c>
      <c r="B1356" s="5">
        <v>45331.0</v>
      </c>
      <c r="C1356" s="4" t="s">
        <v>42</v>
      </c>
      <c r="D1356" s="4" t="s">
        <v>1874</v>
      </c>
      <c r="E1356" s="4" t="s">
        <v>1901</v>
      </c>
      <c r="F1356" s="4">
        <v>4.0</v>
      </c>
      <c r="G1356" s="4">
        <v>360.28</v>
      </c>
      <c r="H1356" s="4">
        <v>0.09</v>
      </c>
      <c r="I1356" s="4" t="s">
        <v>1964</v>
      </c>
      <c r="J1356" s="4">
        <v>1311.4192</v>
      </c>
    </row>
    <row r="1357" ht="14.25" customHeight="1">
      <c r="A1357" s="4" t="s">
        <v>3316</v>
      </c>
      <c r="B1357" s="5">
        <v>45910.0</v>
      </c>
      <c r="C1357" s="4" t="s">
        <v>308</v>
      </c>
      <c r="D1357" s="4" t="s">
        <v>1850</v>
      </c>
      <c r="E1357" s="4" t="s">
        <v>1936</v>
      </c>
      <c r="F1357" s="4">
        <v>3.0</v>
      </c>
      <c r="G1357" s="4">
        <v>882.05</v>
      </c>
      <c r="H1357" s="4">
        <v>0.06</v>
      </c>
      <c r="I1357" s="4" t="s">
        <v>1961</v>
      </c>
      <c r="J1357" s="4">
        <v>2487.380999999999</v>
      </c>
    </row>
    <row r="1358" ht="14.25" customHeight="1">
      <c r="A1358" s="4" t="s">
        <v>3317</v>
      </c>
      <c r="B1358" s="5">
        <v>45564.0</v>
      </c>
      <c r="C1358" s="4" t="s">
        <v>660</v>
      </c>
      <c r="D1358" s="4" t="s">
        <v>1820</v>
      </c>
      <c r="E1358" s="4" t="s">
        <v>1917</v>
      </c>
      <c r="F1358" s="4">
        <v>3.0</v>
      </c>
      <c r="G1358" s="4">
        <v>141.54</v>
      </c>
      <c r="H1358" s="4">
        <v>0.12</v>
      </c>
      <c r="I1358" s="4" t="s">
        <v>1961</v>
      </c>
      <c r="J1358" s="4">
        <v>373.6656</v>
      </c>
    </row>
    <row r="1359" ht="14.25" customHeight="1">
      <c r="A1359" s="4" t="s">
        <v>3318</v>
      </c>
      <c r="B1359" s="5">
        <v>45461.0</v>
      </c>
      <c r="C1359" s="4" t="s">
        <v>185</v>
      </c>
      <c r="D1359" s="4" t="s">
        <v>1617</v>
      </c>
      <c r="E1359" s="4" t="s">
        <v>1904</v>
      </c>
      <c r="F1359" s="4">
        <v>3.0</v>
      </c>
      <c r="G1359" s="4">
        <v>83.5</v>
      </c>
      <c r="H1359" s="4">
        <v>0.23</v>
      </c>
      <c r="I1359" s="4" t="s">
        <v>1964</v>
      </c>
      <c r="J1359" s="4">
        <v>192.885</v>
      </c>
    </row>
    <row r="1360" ht="14.25" customHeight="1">
      <c r="A1360" s="4" t="s">
        <v>3319</v>
      </c>
      <c r="B1360" s="5">
        <v>45258.0</v>
      </c>
      <c r="C1360" s="4" t="s">
        <v>442</v>
      </c>
      <c r="D1360" s="4" t="s">
        <v>1613</v>
      </c>
      <c r="E1360" s="4" t="s">
        <v>1911</v>
      </c>
      <c r="F1360" s="4">
        <v>2.0</v>
      </c>
      <c r="G1360" s="4">
        <v>629.73</v>
      </c>
      <c r="H1360" s="4">
        <v>0.07</v>
      </c>
      <c r="I1360" s="4" t="s">
        <v>1961</v>
      </c>
      <c r="J1360" s="4">
        <v>1171.2978</v>
      </c>
    </row>
    <row r="1361" ht="14.25" customHeight="1">
      <c r="A1361" s="4" t="s">
        <v>3320</v>
      </c>
      <c r="B1361" s="5">
        <v>45228.0</v>
      </c>
      <c r="C1361" s="4" t="s">
        <v>76</v>
      </c>
      <c r="D1361" s="4" t="s">
        <v>1677</v>
      </c>
      <c r="E1361" s="4" t="s">
        <v>1911</v>
      </c>
      <c r="F1361" s="4">
        <v>2.0</v>
      </c>
      <c r="G1361" s="4">
        <v>159.93</v>
      </c>
      <c r="H1361" s="4">
        <v>0.2</v>
      </c>
      <c r="I1361" s="4" t="s">
        <v>1964</v>
      </c>
      <c r="J1361" s="4">
        <v>255.888</v>
      </c>
    </row>
    <row r="1362" ht="14.25" customHeight="1">
      <c r="A1362" s="4" t="s">
        <v>3321</v>
      </c>
      <c r="B1362" s="5">
        <v>45858.0</v>
      </c>
      <c r="C1362" s="4" t="s">
        <v>76</v>
      </c>
      <c r="D1362" s="4" t="s">
        <v>1715</v>
      </c>
      <c r="E1362" s="4" t="s">
        <v>1945</v>
      </c>
      <c r="F1362" s="4">
        <v>1.0</v>
      </c>
      <c r="G1362" s="4">
        <v>459.89</v>
      </c>
      <c r="H1362" s="4">
        <v>0.18</v>
      </c>
      <c r="I1362" s="4" t="s">
        <v>1964</v>
      </c>
      <c r="J1362" s="4">
        <v>377.1098</v>
      </c>
    </row>
    <row r="1363" ht="14.25" customHeight="1">
      <c r="A1363" s="4" t="s">
        <v>3322</v>
      </c>
      <c r="B1363" s="5">
        <v>45532.0</v>
      </c>
      <c r="C1363" s="4" t="s">
        <v>639</v>
      </c>
      <c r="D1363" s="4" t="s">
        <v>1677</v>
      </c>
      <c r="E1363" s="4" t="s">
        <v>1948</v>
      </c>
      <c r="F1363" s="4">
        <v>4.0</v>
      </c>
      <c r="G1363" s="4">
        <v>885.57</v>
      </c>
      <c r="H1363" s="4">
        <v>0.27</v>
      </c>
      <c r="I1363" s="4" t="s">
        <v>1959</v>
      </c>
      <c r="J1363" s="4">
        <v>2585.8644</v>
      </c>
    </row>
    <row r="1364" ht="14.25" customHeight="1">
      <c r="A1364" s="4" t="s">
        <v>3323</v>
      </c>
      <c r="B1364" s="5">
        <v>45454.0</v>
      </c>
      <c r="C1364" s="4" t="s">
        <v>1276</v>
      </c>
      <c r="D1364" s="4" t="s">
        <v>1744</v>
      </c>
      <c r="E1364" s="4" t="s">
        <v>1936</v>
      </c>
      <c r="F1364" s="4">
        <v>3.0</v>
      </c>
      <c r="G1364" s="4">
        <v>789.05</v>
      </c>
      <c r="H1364" s="4">
        <v>0.0</v>
      </c>
      <c r="I1364" s="4" t="s">
        <v>1961</v>
      </c>
      <c r="J1364" s="4">
        <v>2367.15</v>
      </c>
    </row>
    <row r="1365" ht="14.25" customHeight="1">
      <c r="A1365" s="4" t="s">
        <v>3324</v>
      </c>
      <c r="B1365" s="5">
        <v>45244.0</v>
      </c>
      <c r="C1365" s="4" t="s">
        <v>536</v>
      </c>
      <c r="D1365" s="4" t="s">
        <v>1780</v>
      </c>
      <c r="E1365" s="4" t="s">
        <v>1887</v>
      </c>
      <c r="F1365" s="4">
        <v>1.0</v>
      </c>
      <c r="G1365" s="4">
        <v>570.52</v>
      </c>
      <c r="H1365" s="4">
        <v>0.0</v>
      </c>
      <c r="I1365" s="4" t="s">
        <v>1961</v>
      </c>
      <c r="J1365" s="4">
        <v>570.52</v>
      </c>
    </row>
    <row r="1366" ht="14.25" customHeight="1">
      <c r="A1366" s="4" t="s">
        <v>3325</v>
      </c>
      <c r="B1366" s="5">
        <v>45322.0</v>
      </c>
      <c r="C1366" s="4" t="s">
        <v>612</v>
      </c>
      <c r="D1366" s="4" t="s">
        <v>1658</v>
      </c>
      <c r="E1366" s="4" t="s">
        <v>1939</v>
      </c>
      <c r="F1366" s="4">
        <v>4.0</v>
      </c>
      <c r="G1366" s="4">
        <v>310.79</v>
      </c>
      <c r="H1366" s="4">
        <v>0.22</v>
      </c>
      <c r="I1366" s="4" t="s">
        <v>1964</v>
      </c>
      <c r="J1366" s="4">
        <v>969.6648000000001</v>
      </c>
    </row>
    <row r="1367" ht="14.25" customHeight="1">
      <c r="A1367" s="4" t="s">
        <v>3326</v>
      </c>
      <c r="B1367" s="5">
        <v>45757.0</v>
      </c>
      <c r="C1367" s="4" t="s">
        <v>230</v>
      </c>
      <c r="D1367" s="4" t="s">
        <v>1786</v>
      </c>
      <c r="E1367" s="4" t="s">
        <v>1942</v>
      </c>
      <c r="F1367" s="4">
        <v>4.0</v>
      </c>
      <c r="G1367" s="4">
        <v>255.67</v>
      </c>
      <c r="H1367" s="4">
        <v>0.17</v>
      </c>
      <c r="I1367" s="4" t="s">
        <v>1959</v>
      </c>
      <c r="J1367" s="4">
        <v>848.8244</v>
      </c>
    </row>
    <row r="1368" ht="14.25" customHeight="1">
      <c r="A1368" s="4" t="s">
        <v>3327</v>
      </c>
      <c r="B1368" s="5">
        <v>45397.0</v>
      </c>
      <c r="C1368" s="4" t="s">
        <v>461</v>
      </c>
      <c r="D1368" s="4" t="s">
        <v>1658</v>
      </c>
      <c r="E1368" s="4" t="s">
        <v>1939</v>
      </c>
      <c r="F1368" s="4">
        <v>2.0</v>
      </c>
      <c r="G1368" s="4">
        <v>270.66</v>
      </c>
      <c r="H1368" s="4">
        <v>0.1</v>
      </c>
      <c r="I1368" s="4" t="s">
        <v>1964</v>
      </c>
      <c r="J1368" s="4">
        <v>487.188</v>
      </c>
    </row>
    <row r="1369" ht="14.25" customHeight="1">
      <c r="A1369" s="4" t="s">
        <v>3328</v>
      </c>
      <c r="B1369" s="5">
        <v>45914.0</v>
      </c>
      <c r="C1369" s="4" t="s">
        <v>968</v>
      </c>
      <c r="D1369" s="4" t="s">
        <v>1645</v>
      </c>
      <c r="E1369" s="4" t="s">
        <v>1942</v>
      </c>
      <c r="F1369" s="4">
        <v>3.0</v>
      </c>
      <c r="G1369" s="4">
        <v>373.35</v>
      </c>
      <c r="H1369" s="4">
        <v>0.2</v>
      </c>
      <c r="I1369" s="4" t="s">
        <v>1964</v>
      </c>
      <c r="J1369" s="4">
        <v>896.0400000000002</v>
      </c>
    </row>
    <row r="1370" ht="14.25" customHeight="1">
      <c r="A1370" s="4" t="s">
        <v>3329</v>
      </c>
      <c r="B1370" s="5">
        <v>45432.0</v>
      </c>
      <c r="C1370" s="4" t="s">
        <v>161</v>
      </c>
      <c r="D1370" s="4" t="s">
        <v>1759</v>
      </c>
      <c r="E1370" s="4" t="s">
        <v>1927</v>
      </c>
      <c r="F1370" s="4">
        <v>2.0</v>
      </c>
      <c r="G1370" s="4">
        <v>23.58</v>
      </c>
      <c r="H1370" s="4">
        <v>0.02</v>
      </c>
      <c r="I1370" s="4" t="s">
        <v>1961</v>
      </c>
      <c r="J1370" s="4">
        <v>46.2168</v>
      </c>
    </row>
    <row r="1371" ht="14.25" customHeight="1">
      <c r="A1371" s="4" t="s">
        <v>3330</v>
      </c>
      <c r="B1371" s="5">
        <v>45798.0</v>
      </c>
      <c r="C1371" s="4" t="s">
        <v>51</v>
      </c>
      <c r="D1371" s="4" t="s">
        <v>1683</v>
      </c>
      <c r="E1371" s="4" t="s">
        <v>1914</v>
      </c>
      <c r="F1371" s="4">
        <v>4.0</v>
      </c>
      <c r="G1371" s="4">
        <v>185.67</v>
      </c>
      <c r="H1371" s="4">
        <v>0.21</v>
      </c>
      <c r="I1371" s="4" t="s">
        <v>1961</v>
      </c>
      <c r="J1371" s="4">
        <v>586.7171999999999</v>
      </c>
    </row>
    <row r="1372" ht="14.25" customHeight="1">
      <c r="A1372" s="4" t="s">
        <v>3331</v>
      </c>
      <c r="B1372" s="5">
        <v>45396.0</v>
      </c>
      <c r="C1372" s="4" t="s">
        <v>433</v>
      </c>
      <c r="D1372" s="4" t="s">
        <v>1628</v>
      </c>
      <c r="E1372" s="4" t="s">
        <v>1932</v>
      </c>
      <c r="F1372" s="4">
        <v>3.0</v>
      </c>
      <c r="G1372" s="4">
        <v>928.74</v>
      </c>
      <c r="H1372" s="4">
        <v>0.27</v>
      </c>
      <c r="I1372" s="4" t="s">
        <v>1961</v>
      </c>
      <c r="J1372" s="4">
        <v>2033.9406</v>
      </c>
    </row>
    <row r="1373" ht="14.25" customHeight="1">
      <c r="A1373" s="4" t="s">
        <v>3332</v>
      </c>
      <c r="B1373" s="5">
        <v>45235.0</v>
      </c>
      <c r="C1373" s="4" t="s">
        <v>138</v>
      </c>
      <c r="D1373" s="4" t="s">
        <v>1835</v>
      </c>
      <c r="E1373" s="4" t="s">
        <v>1908</v>
      </c>
      <c r="F1373" s="4">
        <v>3.0</v>
      </c>
      <c r="G1373" s="4">
        <v>923.38</v>
      </c>
      <c r="H1373" s="4">
        <v>0.07</v>
      </c>
      <c r="I1373" s="4" t="s">
        <v>1964</v>
      </c>
      <c r="J1373" s="4">
        <v>2576.2302</v>
      </c>
    </row>
    <row r="1374" ht="14.25" customHeight="1">
      <c r="A1374" s="4" t="s">
        <v>3333</v>
      </c>
      <c r="B1374" s="5">
        <v>45499.0</v>
      </c>
      <c r="C1374" s="4" t="s">
        <v>1449</v>
      </c>
      <c r="D1374" s="4" t="s">
        <v>1572</v>
      </c>
      <c r="E1374" s="4" t="s">
        <v>1921</v>
      </c>
      <c r="F1374" s="4">
        <v>2.0</v>
      </c>
      <c r="G1374" s="4">
        <v>409.26</v>
      </c>
      <c r="H1374" s="4">
        <v>0.1</v>
      </c>
      <c r="I1374" s="4" t="s">
        <v>1961</v>
      </c>
      <c r="J1374" s="4">
        <v>736.668</v>
      </c>
    </row>
    <row r="1375" ht="14.25" customHeight="1">
      <c r="A1375" s="4" t="s">
        <v>3334</v>
      </c>
      <c r="B1375" s="5">
        <v>45272.0</v>
      </c>
      <c r="C1375" s="4" t="s">
        <v>835</v>
      </c>
      <c r="D1375" s="4" t="s">
        <v>1645</v>
      </c>
      <c r="E1375" s="4" t="s">
        <v>1914</v>
      </c>
      <c r="F1375" s="4">
        <v>2.0</v>
      </c>
      <c r="G1375" s="4">
        <v>608.46</v>
      </c>
      <c r="H1375" s="4">
        <v>0.16</v>
      </c>
      <c r="I1375" s="4" t="s">
        <v>1959</v>
      </c>
      <c r="J1375" s="4">
        <v>1022.2128</v>
      </c>
    </row>
    <row r="1376" ht="14.25" customHeight="1">
      <c r="A1376" s="4" t="s">
        <v>3335</v>
      </c>
      <c r="B1376" s="5">
        <v>45785.0</v>
      </c>
      <c r="C1376" s="4" t="s">
        <v>710</v>
      </c>
      <c r="D1376" s="4" t="s">
        <v>1706</v>
      </c>
      <c r="E1376" s="4" t="s">
        <v>1948</v>
      </c>
      <c r="F1376" s="4">
        <v>4.0</v>
      </c>
      <c r="G1376" s="4">
        <v>150.48</v>
      </c>
      <c r="H1376" s="4">
        <v>0.09</v>
      </c>
      <c r="I1376" s="4" t="s">
        <v>1959</v>
      </c>
      <c r="J1376" s="4">
        <v>547.7472</v>
      </c>
    </row>
    <row r="1377" ht="14.25" customHeight="1">
      <c r="A1377" s="4" t="s">
        <v>3336</v>
      </c>
      <c r="B1377" s="5">
        <v>45534.0</v>
      </c>
      <c r="C1377" s="4" t="s">
        <v>808</v>
      </c>
      <c r="D1377" s="4" t="s">
        <v>1786</v>
      </c>
      <c r="E1377" s="4" t="s">
        <v>1934</v>
      </c>
      <c r="F1377" s="4">
        <v>4.0</v>
      </c>
      <c r="G1377" s="4">
        <v>207.41</v>
      </c>
      <c r="H1377" s="4">
        <v>0.02</v>
      </c>
      <c r="I1377" s="4" t="s">
        <v>1959</v>
      </c>
      <c r="J1377" s="4">
        <v>813.0472</v>
      </c>
    </row>
    <row r="1378" ht="14.25" customHeight="1">
      <c r="A1378" s="4" t="s">
        <v>3337</v>
      </c>
      <c r="B1378" s="5">
        <v>45803.0</v>
      </c>
      <c r="C1378" s="4" t="s">
        <v>590</v>
      </c>
      <c r="D1378" s="4" t="s">
        <v>1603</v>
      </c>
      <c r="E1378" s="4" t="s">
        <v>1911</v>
      </c>
      <c r="F1378" s="4">
        <v>1.0</v>
      </c>
      <c r="G1378" s="4">
        <v>56.59</v>
      </c>
      <c r="H1378" s="4">
        <v>0.15</v>
      </c>
      <c r="I1378" s="4" t="s">
        <v>1961</v>
      </c>
      <c r="J1378" s="4">
        <v>48.1015</v>
      </c>
    </row>
    <row r="1379" ht="14.25" customHeight="1">
      <c r="A1379" s="4" t="s">
        <v>3338</v>
      </c>
      <c r="B1379" s="5">
        <v>45667.0</v>
      </c>
      <c r="C1379" s="4" t="s">
        <v>1284</v>
      </c>
      <c r="D1379" s="4" t="s">
        <v>1696</v>
      </c>
      <c r="E1379" s="4" t="s">
        <v>1904</v>
      </c>
      <c r="F1379" s="4">
        <v>4.0</v>
      </c>
      <c r="G1379" s="4">
        <v>995.4</v>
      </c>
      <c r="H1379" s="4">
        <v>0.27</v>
      </c>
      <c r="I1379" s="4" t="s">
        <v>1959</v>
      </c>
      <c r="J1379" s="4">
        <v>2906.568</v>
      </c>
    </row>
    <row r="1380" ht="14.25" customHeight="1">
      <c r="A1380" s="4" t="s">
        <v>3339</v>
      </c>
      <c r="B1380" s="5">
        <v>45656.0</v>
      </c>
      <c r="C1380" s="4" t="s">
        <v>254</v>
      </c>
      <c r="D1380" s="4" t="s">
        <v>1721</v>
      </c>
      <c r="E1380" s="4" t="s">
        <v>1929</v>
      </c>
      <c r="F1380" s="4">
        <v>2.0</v>
      </c>
      <c r="G1380" s="4">
        <v>591.33</v>
      </c>
      <c r="H1380" s="4">
        <v>0.24</v>
      </c>
      <c r="I1380" s="4" t="s">
        <v>1959</v>
      </c>
      <c r="J1380" s="4">
        <v>898.8216000000001</v>
      </c>
    </row>
    <row r="1381" ht="14.25" customHeight="1">
      <c r="A1381" s="4" t="s">
        <v>3340</v>
      </c>
      <c r="B1381" s="5">
        <v>45869.0</v>
      </c>
      <c r="C1381" s="4" t="s">
        <v>1205</v>
      </c>
      <c r="D1381" s="4" t="s">
        <v>1725</v>
      </c>
      <c r="E1381" s="4" t="s">
        <v>1942</v>
      </c>
      <c r="F1381" s="4">
        <v>2.0</v>
      </c>
      <c r="G1381" s="4">
        <v>204.89</v>
      </c>
      <c r="H1381" s="4">
        <v>0.24</v>
      </c>
      <c r="I1381" s="4" t="s">
        <v>1959</v>
      </c>
      <c r="J1381" s="4">
        <v>311.4328</v>
      </c>
    </row>
    <row r="1382" ht="14.25" customHeight="1">
      <c r="A1382" s="4" t="s">
        <v>3341</v>
      </c>
      <c r="B1382" s="5">
        <v>45549.0</v>
      </c>
      <c r="C1382" s="4" t="s">
        <v>341</v>
      </c>
      <c r="D1382" s="4" t="s">
        <v>1777</v>
      </c>
      <c r="E1382" s="4" t="s">
        <v>1934</v>
      </c>
      <c r="F1382" s="4">
        <v>2.0</v>
      </c>
      <c r="G1382" s="4">
        <v>546.41</v>
      </c>
      <c r="H1382" s="4">
        <v>0.08</v>
      </c>
      <c r="I1382" s="4" t="s">
        <v>1964</v>
      </c>
      <c r="J1382" s="4">
        <v>1005.3944</v>
      </c>
    </row>
    <row r="1383" ht="14.25" customHeight="1">
      <c r="A1383" s="4" t="s">
        <v>3342</v>
      </c>
      <c r="B1383" s="5">
        <v>45409.0</v>
      </c>
      <c r="C1383" s="4" t="s">
        <v>227</v>
      </c>
      <c r="D1383" s="4" t="s">
        <v>1628</v>
      </c>
      <c r="E1383" s="4" t="s">
        <v>1929</v>
      </c>
      <c r="F1383" s="4">
        <v>4.0</v>
      </c>
      <c r="G1383" s="4">
        <v>455.49</v>
      </c>
      <c r="H1383" s="4">
        <v>0.17</v>
      </c>
      <c r="I1383" s="4" t="s">
        <v>1959</v>
      </c>
      <c r="J1383" s="4">
        <v>1512.2268</v>
      </c>
    </row>
    <row r="1384" ht="14.25" customHeight="1">
      <c r="A1384" s="4" t="s">
        <v>3343</v>
      </c>
      <c r="B1384" s="5">
        <v>45374.0</v>
      </c>
      <c r="C1384" s="4" t="s">
        <v>1334</v>
      </c>
      <c r="D1384" s="4" t="s">
        <v>1599</v>
      </c>
      <c r="E1384" s="4" t="s">
        <v>1939</v>
      </c>
      <c r="F1384" s="4">
        <v>2.0</v>
      </c>
      <c r="G1384" s="4">
        <v>700.27</v>
      </c>
      <c r="H1384" s="4">
        <v>0.16</v>
      </c>
      <c r="I1384" s="4" t="s">
        <v>1959</v>
      </c>
      <c r="J1384" s="4">
        <v>1176.4536</v>
      </c>
    </row>
    <row r="1385" ht="14.25" customHeight="1">
      <c r="A1385" s="4" t="s">
        <v>3344</v>
      </c>
      <c r="B1385" s="5">
        <v>45282.0</v>
      </c>
      <c r="C1385" s="4" t="s">
        <v>1106</v>
      </c>
      <c r="D1385" s="4" t="s">
        <v>1829</v>
      </c>
      <c r="E1385" s="4" t="s">
        <v>1942</v>
      </c>
      <c r="F1385" s="4">
        <v>2.0</v>
      </c>
      <c r="G1385" s="4">
        <v>160.21</v>
      </c>
      <c r="H1385" s="4">
        <v>0.09</v>
      </c>
      <c r="I1385" s="4" t="s">
        <v>1959</v>
      </c>
      <c r="J1385" s="4">
        <v>291.5822</v>
      </c>
    </row>
    <row r="1386" ht="14.25" customHeight="1">
      <c r="A1386" s="4" t="s">
        <v>3345</v>
      </c>
      <c r="B1386" s="5">
        <v>45742.0</v>
      </c>
      <c r="C1386" s="4" t="s">
        <v>144</v>
      </c>
      <c r="D1386" s="4" t="s">
        <v>1721</v>
      </c>
      <c r="E1386" s="4" t="s">
        <v>1927</v>
      </c>
      <c r="F1386" s="4">
        <v>1.0</v>
      </c>
      <c r="G1386" s="4">
        <v>713.63</v>
      </c>
      <c r="H1386" s="4">
        <v>0.28</v>
      </c>
      <c r="I1386" s="4" t="s">
        <v>1964</v>
      </c>
      <c r="J1386" s="4">
        <v>513.8136</v>
      </c>
    </row>
    <row r="1387" ht="14.25" customHeight="1">
      <c r="A1387" s="4" t="s">
        <v>3346</v>
      </c>
      <c r="B1387" s="5">
        <v>45447.0</v>
      </c>
      <c r="C1387" s="4" t="s">
        <v>755</v>
      </c>
      <c r="D1387" s="4" t="s">
        <v>1862</v>
      </c>
      <c r="E1387" s="4" t="s">
        <v>1914</v>
      </c>
      <c r="F1387" s="4">
        <v>2.0</v>
      </c>
      <c r="G1387" s="4">
        <v>224.69</v>
      </c>
      <c r="H1387" s="4">
        <v>0.2</v>
      </c>
      <c r="I1387" s="4" t="s">
        <v>1964</v>
      </c>
      <c r="J1387" s="4">
        <v>359.504</v>
      </c>
    </row>
    <row r="1388" ht="14.25" customHeight="1">
      <c r="A1388" s="4" t="s">
        <v>3347</v>
      </c>
      <c r="B1388" s="5">
        <v>45733.0</v>
      </c>
      <c r="C1388" s="4" t="s">
        <v>1424</v>
      </c>
      <c r="D1388" s="4" t="s">
        <v>1635</v>
      </c>
      <c r="E1388" s="4" t="s">
        <v>1934</v>
      </c>
      <c r="F1388" s="4">
        <v>2.0</v>
      </c>
      <c r="G1388" s="4">
        <v>740.57</v>
      </c>
      <c r="H1388" s="4">
        <v>0.06</v>
      </c>
      <c r="I1388" s="4" t="s">
        <v>1959</v>
      </c>
      <c r="J1388" s="4">
        <v>1392.2716</v>
      </c>
    </row>
    <row r="1389" ht="14.25" customHeight="1">
      <c r="A1389" s="4" t="s">
        <v>3348</v>
      </c>
      <c r="B1389" s="5">
        <v>45373.0</v>
      </c>
      <c r="C1389" s="4" t="s">
        <v>500</v>
      </c>
      <c r="D1389" s="4" t="s">
        <v>1603</v>
      </c>
      <c r="E1389" s="4" t="s">
        <v>1901</v>
      </c>
      <c r="F1389" s="4">
        <v>3.0</v>
      </c>
      <c r="G1389" s="4">
        <v>250.14</v>
      </c>
      <c r="H1389" s="4">
        <v>0.23</v>
      </c>
      <c r="I1389" s="4" t="s">
        <v>1961</v>
      </c>
      <c r="J1389" s="4">
        <v>577.8234</v>
      </c>
    </row>
    <row r="1390" ht="14.25" customHeight="1">
      <c r="A1390" s="4" t="s">
        <v>3349</v>
      </c>
      <c r="B1390" s="5">
        <v>45655.0</v>
      </c>
      <c r="C1390" s="4" t="s">
        <v>105</v>
      </c>
      <c r="D1390" s="4" t="s">
        <v>1877</v>
      </c>
      <c r="E1390" s="4" t="s">
        <v>1948</v>
      </c>
      <c r="F1390" s="4">
        <v>3.0</v>
      </c>
      <c r="G1390" s="4">
        <v>34.97</v>
      </c>
      <c r="H1390" s="4">
        <v>0.01</v>
      </c>
      <c r="I1390" s="4" t="s">
        <v>1959</v>
      </c>
      <c r="J1390" s="4">
        <v>103.8609</v>
      </c>
    </row>
    <row r="1391" ht="14.25" customHeight="1">
      <c r="A1391" s="4" t="s">
        <v>3350</v>
      </c>
      <c r="B1391" s="5">
        <v>45868.0</v>
      </c>
      <c r="C1391" s="4" t="s">
        <v>983</v>
      </c>
      <c r="D1391" s="4" t="s">
        <v>1706</v>
      </c>
      <c r="E1391" s="4" t="s">
        <v>1939</v>
      </c>
      <c r="F1391" s="4">
        <v>1.0</v>
      </c>
      <c r="G1391" s="4">
        <v>653.91</v>
      </c>
      <c r="H1391" s="4">
        <v>0.3</v>
      </c>
      <c r="I1391" s="4" t="s">
        <v>1961</v>
      </c>
      <c r="J1391" s="4">
        <v>457.737</v>
      </c>
    </row>
    <row r="1392" ht="14.25" customHeight="1">
      <c r="A1392" s="4" t="s">
        <v>3351</v>
      </c>
      <c r="B1392" s="5">
        <v>45338.0</v>
      </c>
      <c r="C1392" s="4" t="s">
        <v>1160</v>
      </c>
      <c r="D1392" s="4" t="s">
        <v>1780</v>
      </c>
      <c r="E1392" s="4" t="s">
        <v>1901</v>
      </c>
      <c r="F1392" s="4">
        <v>1.0</v>
      </c>
      <c r="G1392" s="4">
        <v>997.87</v>
      </c>
      <c r="H1392" s="4">
        <v>0.24</v>
      </c>
      <c r="I1392" s="4" t="s">
        <v>1959</v>
      </c>
      <c r="J1392" s="4">
        <v>758.3812</v>
      </c>
    </row>
    <row r="1393" ht="14.25" customHeight="1">
      <c r="A1393" s="4" t="s">
        <v>3352</v>
      </c>
      <c r="B1393" s="5">
        <v>45349.0</v>
      </c>
      <c r="C1393" s="4" t="s">
        <v>698</v>
      </c>
      <c r="D1393" s="4" t="s">
        <v>1850</v>
      </c>
      <c r="E1393" s="4" t="s">
        <v>1934</v>
      </c>
      <c r="F1393" s="4">
        <v>1.0</v>
      </c>
      <c r="G1393" s="4">
        <v>174.27</v>
      </c>
      <c r="H1393" s="4">
        <v>0.27</v>
      </c>
      <c r="I1393" s="4" t="s">
        <v>1964</v>
      </c>
      <c r="J1393" s="4">
        <v>127.2171</v>
      </c>
    </row>
    <row r="1394" ht="14.25" customHeight="1">
      <c r="A1394" s="4" t="s">
        <v>3353</v>
      </c>
      <c r="B1394" s="5">
        <v>45368.0</v>
      </c>
      <c r="C1394" s="4" t="s">
        <v>418</v>
      </c>
      <c r="D1394" s="4" t="s">
        <v>1728</v>
      </c>
      <c r="E1394" s="4" t="s">
        <v>1914</v>
      </c>
      <c r="F1394" s="4">
        <v>3.0</v>
      </c>
      <c r="G1394" s="4">
        <v>847.44</v>
      </c>
      <c r="H1394" s="4">
        <v>0.17</v>
      </c>
      <c r="I1394" s="4" t="s">
        <v>1959</v>
      </c>
      <c r="J1394" s="4">
        <v>2110.1256</v>
      </c>
    </row>
    <row r="1395" ht="14.25" customHeight="1">
      <c r="A1395" s="4" t="s">
        <v>3354</v>
      </c>
      <c r="B1395" s="5">
        <v>45243.0</v>
      </c>
      <c r="C1395" s="4" t="s">
        <v>1352</v>
      </c>
      <c r="D1395" s="4" t="s">
        <v>1565</v>
      </c>
      <c r="E1395" s="4" t="s">
        <v>1896</v>
      </c>
      <c r="F1395" s="4">
        <v>1.0</v>
      </c>
      <c r="G1395" s="4">
        <v>493.45</v>
      </c>
      <c r="H1395" s="4">
        <v>0.09</v>
      </c>
      <c r="I1395" s="4" t="s">
        <v>1959</v>
      </c>
      <c r="J1395" s="4">
        <v>449.0395</v>
      </c>
    </row>
    <row r="1396" ht="14.25" customHeight="1">
      <c r="A1396" s="4" t="s">
        <v>3355</v>
      </c>
      <c r="B1396" s="5">
        <v>45577.0</v>
      </c>
      <c r="C1396" s="4" t="s">
        <v>769</v>
      </c>
      <c r="D1396" s="4" t="s">
        <v>1768</v>
      </c>
      <c r="E1396" s="4" t="s">
        <v>1896</v>
      </c>
      <c r="F1396" s="4">
        <v>4.0</v>
      </c>
      <c r="G1396" s="4">
        <v>111.66</v>
      </c>
      <c r="H1396" s="4">
        <v>0.14</v>
      </c>
      <c r="I1396" s="4" t="s">
        <v>1959</v>
      </c>
      <c r="J1396" s="4">
        <v>384.1104</v>
      </c>
    </row>
    <row r="1397" ht="14.25" customHeight="1">
      <c r="A1397" s="4" t="s">
        <v>3356</v>
      </c>
      <c r="B1397" s="5">
        <v>45343.0</v>
      </c>
      <c r="C1397" s="4" t="s">
        <v>907</v>
      </c>
      <c r="D1397" s="4" t="s">
        <v>1853</v>
      </c>
      <c r="E1397" s="4" t="s">
        <v>1927</v>
      </c>
      <c r="F1397" s="4">
        <v>1.0</v>
      </c>
      <c r="G1397" s="4">
        <v>413.65</v>
      </c>
      <c r="H1397" s="4">
        <v>0.1</v>
      </c>
      <c r="I1397" s="4" t="s">
        <v>1964</v>
      </c>
      <c r="J1397" s="4">
        <v>372.285</v>
      </c>
    </row>
    <row r="1398" ht="14.25" customHeight="1">
      <c r="A1398" s="4" t="s">
        <v>3357</v>
      </c>
      <c r="B1398" s="5">
        <v>45744.0</v>
      </c>
      <c r="C1398" s="4" t="s">
        <v>1485</v>
      </c>
      <c r="D1398" s="4" t="s">
        <v>1850</v>
      </c>
      <c r="E1398" s="4" t="s">
        <v>1921</v>
      </c>
      <c r="F1398" s="4">
        <v>1.0</v>
      </c>
      <c r="G1398" s="4">
        <v>317.15</v>
      </c>
      <c r="H1398" s="4">
        <v>0.24</v>
      </c>
      <c r="I1398" s="4" t="s">
        <v>1964</v>
      </c>
      <c r="J1398" s="4">
        <v>241.034</v>
      </c>
    </row>
    <row r="1399" ht="14.25" customHeight="1">
      <c r="A1399" s="4" t="s">
        <v>3358</v>
      </c>
      <c r="B1399" s="5">
        <v>45873.0</v>
      </c>
      <c r="C1399" s="4" t="s">
        <v>1148</v>
      </c>
      <c r="D1399" s="4" t="s">
        <v>1847</v>
      </c>
      <c r="E1399" s="4" t="s">
        <v>1892</v>
      </c>
      <c r="F1399" s="4">
        <v>3.0</v>
      </c>
      <c r="G1399" s="4">
        <v>642.94</v>
      </c>
      <c r="H1399" s="4">
        <v>0.05</v>
      </c>
      <c r="I1399" s="4" t="s">
        <v>1964</v>
      </c>
      <c r="J1399" s="4">
        <v>1832.379</v>
      </c>
    </row>
    <row r="1400" ht="14.25" customHeight="1">
      <c r="A1400" s="4" t="s">
        <v>3359</v>
      </c>
      <c r="B1400" s="5">
        <v>45601.0</v>
      </c>
      <c r="C1400" s="4" t="s">
        <v>474</v>
      </c>
      <c r="D1400" s="4" t="s">
        <v>1753</v>
      </c>
      <c r="E1400" s="4" t="s">
        <v>1924</v>
      </c>
      <c r="F1400" s="4">
        <v>4.0</v>
      </c>
      <c r="G1400" s="4">
        <v>559.59</v>
      </c>
      <c r="H1400" s="4">
        <v>0.19</v>
      </c>
      <c r="I1400" s="4" t="s">
        <v>1964</v>
      </c>
      <c r="J1400" s="4">
        <v>1813.0716</v>
      </c>
    </row>
    <row r="1401" ht="14.25" customHeight="1">
      <c r="A1401" s="4" t="s">
        <v>3360</v>
      </c>
      <c r="B1401" s="5">
        <v>45458.0</v>
      </c>
      <c r="C1401" s="4" t="s">
        <v>415</v>
      </c>
      <c r="D1401" s="4" t="s">
        <v>1664</v>
      </c>
      <c r="E1401" s="4" t="s">
        <v>1945</v>
      </c>
      <c r="F1401" s="4">
        <v>1.0</v>
      </c>
      <c r="G1401" s="4">
        <v>758.54</v>
      </c>
      <c r="H1401" s="4">
        <v>0.29</v>
      </c>
      <c r="I1401" s="4" t="s">
        <v>1961</v>
      </c>
      <c r="J1401" s="4">
        <v>538.5634</v>
      </c>
    </row>
    <row r="1402" ht="14.25" customHeight="1">
      <c r="A1402" s="4" t="s">
        <v>3361</v>
      </c>
      <c r="B1402" s="5">
        <v>45649.0</v>
      </c>
      <c r="C1402" s="4" t="s">
        <v>1449</v>
      </c>
      <c r="D1402" s="4" t="s">
        <v>1823</v>
      </c>
      <c r="E1402" s="4" t="s">
        <v>1936</v>
      </c>
      <c r="F1402" s="4">
        <v>4.0</v>
      </c>
      <c r="G1402" s="4">
        <v>643.96</v>
      </c>
      <c r="H1402" s="4">
        <v>0.16</v>
      </c>
      <c r="I1402" s="4" t="s">
        <v>1961</v>
      </c>
      <c r="J1402" s="4">
        <v>2163.7056</v>
      </c>
    </row>
    <row r="1403" ht="14.25" customHeight="1">
      <c r="A1403" s="4" t="s">
        <v>3362</v>
      </c>
      <c r="B1403" s="5">
        <v>45653.0</v>
      </c>
      <c r="C1403" s="4" t="s">
        <v>802</v>
      </c>
      <c r="D1403" s="4" t="s">
        <v>1648</v>
      </c>
      <c r="E1403" s="4" t="s">
        <v>1921</v>
      </c>
      <c r="F1403" s="4">
        <v>1.0</v>
      </c>
      <c r="G1403" s="4">
        <v>882.73</v>
      </c>
      <c r="H1403" s="4">
        <v>0.1</v>
      </c>
      <c r="I1403" s="4" t="s">
        <v>1959</v>
      </c>
      <c r="J1403" s="4">
        <v>794.457</v>
      </c>
    </row>
    <row r="1404" ht="14.25" customHeight="1">
      <c r="A1404" s="4" t="s">
        <v>3363</v>
      </c>
      <c r="B1404" s="5">
        <v>45378.0</v>
      </c>
      <c r="C1404" s="4" t="s">
        <v>1046</v>
      </c>
      <c r="D1404" s="4" t="s">
        <v>1856</v>
      </c>
      <c r="E1404" s="4" t="s">
        <v>1948</v>
      </c>
      <c r="F1404" s="4">
        <v>2.0</v>
      </c>
      <c r="G1404" s="4">
        <v>600.03</v>
      </c>
      <c r="H1404" s="4">
        <v>0.26</v>
      </c>
      <c r="I1404" s="4" t="s">
        <v>1961</v>
      </c>
      <c r="J1404" s="4">
        <v>888.0444</v>
      </c>
    </row>
    <row r="1405" ht="14.25" customHeight="1">
      <c r="A1405" s="4" t="s">
        <v>3364</v>
      </c>
      <c r="B1405" s="5">
        <v>45638.0</v>
      </c>
      <c r="C1405" s="4" t="s">
        <v>545</v>
      </c>
      <c r="D1405" s="4" t="s">
        <v>1744</v>
      </c>
      <c r="E1405" s="4" t="s">
        <v>1908</v>
      </c>
      <c r="F1405" s="4">
        <v>2.0</v>
      </c>
      <c r="G1405" s="4">
        <v>628.83</v>
      </c>
      <c r="H1405" s="4">
        <v>0.07</v>
      </c>
      <c r="I1405" s="4" t="s">
        <v>1961</v>
      </c>
      <c r="J1405" s="4">
        <v>1169.6238</v>
      </c>
    </row>
    <row r="1406" ht="14.25" customHeight="1">
      <c r="A1406" s="4" t="s">
        <v>3365</v>
      </c>
      <c r="B1406" s="5">
        <v>45277.0</v>
      </c>
      <c r="C1406" s="4" t="s">
        <v>599</v>
      </c>
      <c r="D1406" s="4" t="s">
        <v>1826</v>
      </c>
      <c r="E1406" s="4" t="s">
        <v>1921</v>
      </c>
      <c r="F1406" s="4">
        <v>3.0</v>
      </c>
      <c r="G1406" s="4">
        <v>113.87</v>
      </c>
      <c r="H1406" s="4">
        <v>0.21</v>
      </c>
      <c r="I1406" s="4" t="s">
        <v>1964</v>
      </c>
      <c r="J1406" s="4">
        <v>269.8719</v>
      </c>
    </row>
    <row r="1407" ht="14.25" customHeight="1">
      <c r="A1407" s="4" t="s">
        <v>3366</v>
      </c>
      <c r="B1407" s="5">
        <v>45351.0</v>
      </c>
      <c r="C1407" s="4" t="s">
        <v>1322</v>
      </c>
      <c r="D1407" s="4" t="s">
        <v>1799</v>
      </c>
      <c r="E1407" s="4" t="s">
        <v>1914</v>
      </c>
      <c r="F1407" s="4">
        <v>4.0</v>
      </c>
      <c r="G1407" s="4">
        <v>282.07</v>
      </c>
      <c r="H1407" s="4">
        <v>0.18</v>
      </c>
      <c r="I1407" s="4" t="s">
        <v>1961</v>
      </c>
      <c r="J1407" s="4">
        <v>925.1896</v>
      </c>
    </row>
    <row r="1408" ht="14.25" customHeight="1">
      <c r="A1408" s="4" t="s">
        <v>3367</v>
      </c>
      <c r="B1408" s="5">
        <v>45290.0</v>
      </c>
      <c r="C1408" s="4" t="s">
        <v>542</v>
      </c>
      <c r="D1408" s="4" t="s">
        <v>1744</v>
      </c>
      <c r="E1408" s="4" t="s">
        <v>1911</v>
      </c>
      <c r="F1408" s="4">
        <v>3.0</v>
      </c>
      <c r="G1408" s="4">
        <v>676.77</v>
      </c>
      <c r="H1408" s="4">
        <v>0.17</v>
      </c>
      <c r="I1408" s="4" t="s">
        <v>1961</v>
      </c>
      <c r="J1408" s="4">
        <v>1685.1573</v>
      </c>
    </row>
    <row r="1409" ht="14.25" customHeight="1">
      <c r="A1409" s="4" t="s">
        <v>3368</v>
      </c>
      <c r="B1409" s="5">
        <v>45638.0</v>
      </c>
      <c r="C1409" s="4" t="s">
        <v>734</v>
      </c>
      <c r="D1409" s="4" t="s">
        <v>1585</v>
      </c>
      <c r="E1409" s="4" t="s">
        <v>1939</v>
      </c>
      <c r="F1409" s="4">
        <v>2.0</v>
      </c>
      <c r="G1409" s="4">
        <v>362.7</v>
      </c>
      <c r="H1409" s="4">
        <v>0.09</v>
      </c>
      <c r="I1409" s="4" t="s">
        <v>1959</v>
      </c>
      <c r="J1409" s="4">
        <v>660.114</v>
      </c>
    </row>
    <row r="1410" ht="14.25" customHeight="1">
      <c r="A1410" s="4" t="s">
        <v>3369</v>
      </c>
      <c r="B1410" s="5">
        <v>45679.0</v>
      </c>
      <c r="C1410" s="4" t="s">
        <v>480</v>
      </c>
      <c r="D1410" s="4" t="s">
        <v>1610</v>
      </c>
      <c r="E1410" s="4" t="s">
        <v>1896</v>
      </c>
      <c r="F1410" s="4">
        <v>1.0</v>
      </c>
      <c r="G1410" s="4">
        <v>908.5</v>
      </c>
      <c r="H1410" s="4">
        <v>0.2</v>
      </c>
      <c r="I1410" s="4" t="s">
        <v>1964</v>
      </c>
      <c r="J1410" s="4">
        <v>726.8000000000001</v>
      </c>
    </row>
    <row r="1411" ht="14.25" customHeight="1">
      <c r="A1411" s="4" t="s">
        <v>3370</v>
      </c>
      <c r="B1411" s="5">
        <v>45296.0</v>
      </c>
      <c r="C1411" s="4" t="s">
        <v>263</v>
      </c>
      <c r="D1411" s="4" t="s">
        <v>1652</v>
      </c>
      <c r="E1411" s="4" t="s">
        <v>1936</v>
      </c>
      <c r="F1411" s="4">
        <v>2.0</v>
      </c>
      <c r="G1411" s="4">
        <v>795.37</v>
      </c>
      <c r="H1411" s="4">
        <v>0.2</v>
      </c>
      <c r="I1411" s="4" t="s">
        <v>1964</v>
      </c>
      <c r="J1411" s="4">
        <v>1272.592</v>
      </c>
    </row>
    <row r="1412" ht="14.25" customHeight="1">
      <c r="A1412" s="4" t="s">
        <v>3371</v>
      </c>
      <c r="B1412" s="5">
        <v>45760.0</v>
      </c>
      <c r="C1412" s="4" t="s">
        <v>506</v>
      </c>
      <c r="D1412" s="4" t="s">
        <v>1683</v>
      </c>
      <c r="E1412" s="4" t="s">
        <v>1904</v>
      </c>
      <c r="F1412" s="4">
        <v>2.0</v>
      </c>
      <c r="G1412" s="4">
        <v>326.85</v>
      </c>
      <c r="H1412" s="4">
        <v>0.17</v>
      </c>
      <c r="I1412" s="4" t="s">
        <v>1964</v>
      </c>
      <c r="J1412" s="4">
        <v>542.571</v>
      </c>
    </row>
    <row r="1413" ht="14.25" customHeight="1">
      <c r="A1413" s="4" t="s">
        <v>3372</v>
      </c>
      <c r="B1413" s="5">
        <v>45603.0</v>
      </c>
      <c r="C1413" s="4" t="s">
        <v>1121</v>
      </c>
      <c r="D1413" s="4" t="s">
        <v>1750</v>
      </c>
      <c r="E1413" s="4" t="s">
        <v>1934</v>
      </c>
      <c r="F1413" s="4">
        <v>3.0</v>
      </c>
      <c r="G1413" s="4">
        <v>169.43</v>
      </c>
      <c r="H1413" s="4">
        <v>0.19</v>
      </c>
      <c r="I1413" s="4" t="s">
        <v>1959</v>
      </c>
      <c r="J1413" s="4">
        <v>411.7149000000001</v>
      </c>
    </row>
    <row r="1414" ht="14.25" customHeight="1">
      <c r="A1414" s="4" t="s">
        <v>3373</v>
      </c>
      <c r="B1414" s="5">
        <v>45413.0</v>
      </c>
      <c r="C1414" s="4" t="s">
        <v>563</v>
      </c>
      <c r="D1414" s="4" t="s">
        <v>1832</v>
      </c>
      <c r="E1414" s="4" t="s">
        <v>1911</v>
      </c>
      <c r="F1414" s="4">
        <v>1.0</v>
      </c>
      <c r="G1414" s="4">
        <v>254.47</v>
      </c>
      <c r="H1414" s="4">
        <v>0.1</v>
      </c>
      <c r="I1414" s="4" t="s">
        <v>1959</v>
      </c>
      <c r="J1414" s="4">
        <v>229.023</v>
      </c>
    </row>
    <row r="1415" ht="14.25" customHeight="1">
      <c r="A1415" s="4" t="s">
        <v>3374</v>
      </c>
      <c r="B1415" s="5">
        <v>45506.0</v>
      </c>
      <c r="C1415" s="4" t="s">
        <v>1322</v>
      </c>
      <c r="D1415" s="4" t="s">
        <v>1652</v>
      </c>
      <c r="E1415" s="4" t="s">
        <v>1939</v>
      </c>
      <c r="F1415" s="4">
        <v>4.0</v>
      </c>
      <c r="G1415" s="4">
        <v>627.73</v>
      </c>
      <c r="H1415" s="4">
        <v>0.11</v>
      </c>
      <c r="I1415" s="4" t="s">
        <v>1964</v>
      </c>
      <c r="J1415" s="4">
        <v>2234.7188</v>
      </c>
    </row>
    <row r="1416" ht="14.25" customHeight="1">
      <c r="A1416" s="4" t="s">
        <v>3375</v>
      </c>
      <c r="B1416" s="5">
        <v>45394.0</v>
      </c>
      <c r="C1416" s="4" t="s">
        <v>1184</v>
      </c>
      <c r="D1416" s="4" t="s">
        <v>1670</v>
      </c>
      <c r="E1416" s="4" t="s">
        <v>1948</v>
      </c>
      <c r="F1416" s="4">
        <v>4.0</v>
      </c>
      <c r="G1416" s="4">
        <v>327.25</v>
      </c>
      <c r="H1416" s="4">
        <v>0.13</v>
      </c>
      <c r="I1416" s="4" t="s">
        <v>1964</v>
      </c>
      <c r="J1416" s="4">
        <v>1138.83</v>
      </c>
    </row>
    <row r="1417" ht="14.25" customHeight="1">
      <c r="A1417" s="4" t="s">
        <v>3376</v>
      </c>
      <c r="B1417" s="5">
        <v>45755.0</v>
      </c>
      <c r="C1417" s="4" t="s">
        <v>509</v>
      </c>
      <c r="D1417" s="4" t="s">
        <v>1759</v>
      </c>
      <c r="E1417" s="4" t="s">
        <v>1927</v>
      </c>
      <c r="F1417" s="4">
        <v>4.0</v>
      </c>
      <c r="G1417" s="4">
        <v>511.43</v>
      </c>
      <c r="H1417" s="4">
        <v>0.18</v>
      </c>
      <c r="I1417" s="4" t="s">
        <v>1964</v>
      </c>
      <c r="J1417" s="4">
        <v>1677.4904</v>
      </c>
    </row>
    <row r="1418" ht="14.25" customHeight="1">
      <c r="A1418" s="4" t="s">
        <v>3377</v>
      </c>
      <c r="B1418" s="5">
        <v>45473.0</v>
      </c>
      <c r="C1418" s="4" t="s">
        <v>569</v>
      </c>
      <c r="D1418" s="4" t="s">
        <v>1771</v>
      </c>
      <c r="E1418" s="4" t="s">
        <v>1942</v>
      </c>
      <c r="F1418" s="4">
        <v>4.0</v>
      </c>
      <c r="G1418" s="4">
        <v>194.67</v>
      </c>
      <c r="H1418" s="4">
        <v>0.23</v>
      </c>
      <c r="I1418" s="4" t="s">
        <v>1961</v>
      </c>
      <c r="J1418" s="4">
        <v>599.5835999999999</v>
      </c>
    </row>
    <row r="1419" ht="14.25" customHeight="1">
      <c r="A1419" s="4" t="s">
        <v>3378</v>
      </c>
      <c r="B1419" s="5">
        <v>45304.0</v>
      </c>
      <c r="C1419" s="4" t="s">
        <v>237</v>
      </c>
      <c r="D1419" s="4" t="s">
        <v>1645</v>
      </c>
      <c r="E1419" s="4" t="s">
        <v>1892</v>
      </c>
      <c r="F1419" s="4">
        <v>2.0</v>
      </c>
      <c r="G1419" s="4">
        <v>54.51</v>
      </c>
      <c r="H1419" s="4">
        <v>0.07</v>
      </c>
      <c r="I1419" s="4" t="s">
        <v>1959</v>
      </c>
      <c r="J1419" s="4">
        <v>101.3886</v>
      </c>
    </row>
    <row r="1420" ht="14.25" customHeight="1">
      <c r="A1420" s="4" t="s">
        <v>3379</v>
      </c>
      <c r="B1420" s="5">
        <v>45557.0</v>
      </c>
      <c r="C1420" s="4" t="s">
        <v>294</v>
      </c>
      <c r="D1420" s="4" t="s">
        <v>1768</v>
      </c>
      <c r="E1420" s="4" t="s">
        <v>1927</v>
      </c>
      <c r="F1420" s="4">
        <v>4.0</v>
      </c>
      <c r="G1420" s="4">
        <v>964.0</v>
      </c>
      <c r="H1420" s="4">
        <v>0.14</v>
      </c>
      <c r="I1420" s="4" t="s">
        <v>1961</v>
      </c>
      <c r="J1420" s="4">
        <v>3316.16</v>
      </c>
    </row>
    <row r="1421" ht="14.25" customHeight="1">
      <c r="A1421" s="4" t="s">
        <v>3380</v>
      </c>
      <c r="B1421" s="5">
        <v>45527.0</v>
      </c>
      <c r="C1421" s="4" t="s">
        <v>174</v>
      </c>
      <c r="D1421" s="4" t="s">
        <v>1850</v>
      </c>
      <c r="E1421" s="4" t="s">
        <v>1904</v>
      </c>
      <c r="F1421" s="4">
        <v>1.0</v>
      </c>
      <c r="G1421" s="4">
        <v>170.12</v>
      </c>
      <c r="H1421" s="4">
        <v>0.26</v>
      </c>
      <c r="I1421" s="4" t="s">
        <v>1961</v>
      </c>
      <c r="J1421" s="4">
        <v>125.8888</v>
      </c>
    </row>
    <row r="1422" ht="14.25" customHeight="1">
      <c r="A1422" s="4" t="s">
        <v>3381</v>
      </c>
      <c r="B1422" s="5">
        <v>45875.0</v>
      </c>
      <c r="C1422" s="4" t="s">
        <v>530</v>
      </c>
      <c r="D1422" s="4" t="s">
        <v>1741</v>
      </c>
      <c r="E1422" s="4" t="s">
        <v>1948</v>
      </c>
      <c r="F1422" s="4">
        <v>2.0</v>
      </c>
      <c r="G1422" s="4">
        <v>664.5</v>
      </c>
      <c r="H1422" s="4">
        <v>0.23</v>
      </c>
      <c r="I1422" s="4" t="s">
        <v>1959</v>
      </c>
      <c r="J1422" s="4">
        <v>1023.33</v>
      </c>
    </row>
    <row r="1423" ht="14.25" customHeight="1">
      <c r="A1423" s="4" t="s">
        <v>3382</v>
      </c>
      <c r="B1423" s="5">
        <v>45936.0</v>
      </c>
      <c r="C1423" s="4" t="s">
        <v>1184</v>
      </c>
      <c r="D1423" s="4" t="s">
        <v>1715</v>
      </c>
      <c r="E1423" s="4" t="s">
        <v>1924</v>
      </c>
      <c r="F1423" s="4">
        <v>4.0</v>
      </c>
      <c r="G1423" s="4">
        <v>557.51</v>
      </c>
      <c r="H1423" s="4">
        <v>0.11</v>
      </c>
      <c r="I1423" s="4" t="s">
        <v>1959</v>
      </c>
      <c r="J1423" s="4">
        <v>1984.7356</v>
      </c>
    </row>
    <row r="1424" ht="14.25" customHeight="1">
      <c r="A1424" s="4" t="s">
        <v>3383</v>
      </c>
      <c r="B1424" s="5">
        <v>45807.0</v>
      </c>
      <c r="C1424" s="4" t="s">
        <v>1262</v>
      </c>
      <c r="D1424" s="4" t="s">
        <v>1853</v>
      </c>
      <c r="E1424" s="4" t="s">
        <v>1892</v>
      </c>
      <c r="F1424" s="4">
        <v>2.0</v>
      </c>
      <c r="G1424" s="4">
        <v>410.0</v>
      </c>
      <c r="H1424" s="4">
        <v>0.13</v>
      </c>
      <c r="I1424" s="4" t="s">
        <v>1964</v>
      </c>
      <c r="J1424" s="4">
        <v>713.4</v>
      </c>
    </row>
    <row r="1425" ht="14.25" customHeight="1">
      <c r="A1425" s="4" t="s">
        <v>3384</v>
      </c>
      <c r="B1425" s="5">
        <v>45473.0</v>
      </c>
      <c r="C1425" s="4" t="s">
        <v>989</v>
      </c>
      <c r="D1425" s="4" t="s">
        <v>1832</v>
      </c>
      <c r="E1425" s="4" t="s">
        <v>1908</v>
      </c>
      <c r="F1425" s="4">
        <v>2.0</v>
      </c>
      <c r="G1425" s="4">
        <v>879.93</v>
      </c>
      <c r="H1425" s="4">
        <v>0.29</v>
      </c>
      <c r="I1425" s="4" t="s">
        <v>1964</v>
      </c>
      <c r="J1425" s="4">
        <v>1249.5006</v>
      </c>
    </row>
    <row r="1426" ht="14.25" customHeight="1">
      <c r="A1426" s="4" t="s">
        <v>3385</v>
      </c>
      <c r="B1426" s="5">
        <v>45664.0</v>
      </c>
      <c r="C1426" s="4" t="s">
        <v>57</v>
      </c>
      <c r="D1426" s="4" t="s">
        <v>1610</v>
      </c>
      <c r="E1426" s="4" t="s">
        <v>1945</v>
      </c>
      <c r="F1426" s="4">
        <v>1.0</v>
      </c>
      <c r="G1426" s="4">
        <v>350.58</v>
      </c>
      <c r="H1426" s="4">
        <v>0.03</v>
      </c>
      <c r="I1426" s="4" t="s">
        <v>1964</v>
      </c>
      <c r="J1426" s="4">
        <v>340.0626</v>
      </c>
    </row>
    <row r="1427" ht="14.25" customHeight="1">
      <c r="A1427" s="4" t="s">
        <v>3386</v>
      </c>
      <c r="B1427" s="5">
        <v>45633.0</v>
      </c>
      <c r="C1427" s="4" t="s">
        <v>1121</v>
      </c>
      <c r="D1427" s="4" t="s">
        <v>1756</v>
      </c>
      <c r="E1427" s="4" t="s">
        <v>1901</v>
      </c>
      <c r="F1427" s="4">
        <v>4.0</v>
      </c>
      <c r="G1427" s="4">
        <v>348.58</v>
      </c>
      <c r="H1427" s="4">
        <v>0.16</v>
      </c>
      <c r="I1427" s="4" t="s">
        <v>1959</v>
      </c>
      <c r="J1427" s="4">
        <v>1171.2288</v>
      </c>
    </row>
    <row r="1428" ht="14.25" customHeight="1">
      <c r="A1428" s="4" t="s">
        <v>3387</v>
      </c>
      <c r="B1428" s="5">
        <v>45548.0</v>
      </c>
      <c r="C1428" s="4" t="s">
        <v>1441</v>
      </c>
      <c r="D1428" s="4" t="s">
        <v>1652</v>
      </c>
      <c r="E1428" s="4" t="s">
        <v>1901</v>
      </c>
      <c r="F1428" s="4">
        <v>3.0</v>
      </c>
      <c r="G1428" s="4">
        <v>247.66</v>
      </c>
      <c r="H1428" s="4">
        <v>0.02</v>
      </c>
      <c r="I1428" s="4" t="s">
        <v>1964</v>
      </c>
      <c r="J1428" s="4">
        <v>728.1204</v>
      </c>
    </row>
    <row r="1429" ht="14.25" customHeight="1">
      <c r="A1429" s="4" t="s">
        <v>3388</v>
      </c>
      <c r="B1429" s="5">
        <v>45244.0</v>
      </c>
      <c r="C1429" s="4" t="s">
        <v>1235</v>
      </c>
      <c r="D1429" s="4" t="s">
        <v>1696</v>
      </c>
      <c r="E1429" s="4" t="s">
        <v>1936</v>
      </c>
      <c r="F1429" s="4">
        <v>3.0</v>
      </c>
      <c r="G1429" s="4">
        <v>836.27</v>
      </c>
      <c r="H1429" s="4">
        <v>0.16</v>
      </c>
      <c r="I1429" s="4" t="s">
        <v>1959</v>
      </c>
      <c r="J1429" s="4">
        <v>2107.4004</v>
      </c>
    </row>
    <row r="1430" ht="14.25" customHeight="1">
      <c r="A1430" s="4" t="s">
        <v>3389</v>
      </c>
      <c r="B1430" s="5">
        <v>45753.0</v>
      </c>
      <c r="C1430" s="4" t="s">
        <v>660</v>
      </c>
      <c r="D1430" s="4" t="s">
        <v>1613</v>
      </c>
      <c r="E1430" s="4" t="s">
        <v>1924</v>
      </c>
      <c r="F1430" s="4">
        <v>3.0</v>
      </c>
      <c r="G1430" s="4">
        <v>696.74</v>
      </c>
      <c r="H1430" s="4">
        <v>0.13</v>
      </c>
      <c r="I1430" s="4" t="s">
        <v>1964</v>
      </c>
      <c r="J1430" s="4">
        <v>1818.4914</v>
      </c>
    </row>
    <row r="1431" ht="14.25" customHeight="1">
      <c r="A1431" s="4" t="s">
        <v>3390</v>
      </c>
      <c r="B1431" s="5">
        <v>45804.0</v>
      </c>
      <c r="C1431" s="4" t="s">
        <v>808</v>
      </c>
      <c r="D1431" s="4" t="s">
        <v>1865</v>
      </c>
      <c r="E1431" s="4" t="s">
        <v>1932</v>
      </c>
      <c r="F1431" s="4">
        <v>2.0</v>
      </c>
      <c r="G1431" s="4">
        <v>822.59</v>
      </c>
      <c r="H1431" s="4">
        <v>0.22</v>
      </c>
      <c r="I1431" s="4" t="s">
        <v>1961</v>
      </c>
      <c r="J1431" s="4">
        <v>1283.2404</v>
      </c>
    </row>
    <row r="1432" ht="14.25" customHeight="1">
      <c r="A1432" s="4" t="s">
        <v>3391</v>
      </c>
      <c r="B1432" s="5">
        <v>45263.0</v>
      </c>
      <c r="C1432" s="4" t="s">
        <v>741</v>
      </c>
      <c r="D1432" s="4" t="s">
        <v>1820</v>
      </c>
      <c r="E1432" s="4" t="s">
        <v>1896</v>
      </c>
      <c r="F1432" s="4">
        <v>1.0</v>
      </c>
      <c r="G1432" s="4">
        <v>462.23</v>
      </c>
      <c r="H1432" s="4">
        <v>0.3</v>
      </c>
      <c r="I1432" s="4" t="s">
        <v>1961</v>
      </c>
      <c r="J1432" s="4">
        <v>323.561</v>
      </c>
    </row>
    <row r="1433" ht="14.25" customHeight="1">
      <c r="A1433" s="4" t="s">
        <v>3392</v>
      </c>
      <c r="B1433" s="5">
        <v>45906.0</v>
      </c>
      <c r="C1433" s="4" t="s">
        <v>1407</v>
      </c>
      <c r="D1433" s="4" t="s">
        <v>1706</v>
      </c>
      <c r="E1433" s="4" t="s">
        <v>1942</v>
      </c>
      <c r="F1433" s="4">
        <v>1.0</v>
      </c>
      <c r="G1433" s="4">
        <v>361.09</v>
      </c>
      <c r="H1433" s="4">
        <v>0.06</v>
      </c>
      <c r="I1433" s="4" t="s">
        <v>1961</v>
      </c>
      <c r="J1433" s="4">
        <v>339.4245999999999</v>
      </c>
    </row>
    <row r="1434" ht="14.25" customHeight="1">
      <c r="A1434" s="4" t="s">
        <v>3393</v>
      </c>
      <c r="B1434" s="5">
        <v>45243.0</v>
      </c>
      <c r="C1434" s="4" t="s">
        <v>1220</v>
      </c>
      <c r="D1434" s="4" t="s">
        <v>1802</v>
      </c>
      <c r="E1434" s="4" t="s">
        <v>1948</v>
      </c>
      <c r="F1434" s="4">
        <v>3.0</v>
      </c>
      <c r="G1434" s="4">
        <v>59.37</v>
      </c>
      <c r="H1434" s="4">
        <v>0.03</v>
      </c>
      <c r="I1434" s="4" t="s">
        <v>1961</v>
      </c>
      <c r="J1434" s="4">
        <v>172.7667</v>
      </c>
    </row>
    <row r="1435" ht="14.25" customHeight="1">
      <c r="A1435" s="4" t="s">
        <v>3394</v>
      </c>
      <c r="B1435" s="5">
        <v>45686.0</v>
      </c>
      <c r="C1435" s="4" t="s">
        <v>161</v>
      </c>
      <c r="D1435" s="4" t="s">
        <v>1700</v>
      </c>
      <c r="E1435" s="4" t="s">
        <v>1892</v>
      </c>
      <c r="F1435" s="4">
        <v>3.0</v>
      </c>
      <c r="G1435" s="4">
        <v>765.21</v>
      </c>
      <c r="H1435" s="4">
        <v>0.14</v>
      </c>
      <c r="I1435" s="4" t="s">
        <v>1964</v>
      </c>
      <c r="J1435" s="4">
        <v>1974.2418</v>
      </c>
    </row>
    <row r="1436" ht="14.25" customHeight="1">
      <c r="A1436" s="4" t="s">
        <v>3395</v>
      </c>
      <c r="B1436" s="5">
        <v>45472.0</v>
      </c>
      <c r="C1436" s="4" t="s">
        <v>802</v>
      </c>
      <c r="D1436" s="4" t="s">
        <v>1674</v>
      </c>
      <c r="E1436" s="4" t="s">
        <v>1929</v>
      </c>
      <c r="F1436" s="4">
        <v>4.0</v>
      </c>
      <c r="G1436" s="4">
        <v>303.56</v>
      </c>
      <c r="H1436" s="4">
        <v>0.2</v>
      </c>
      <c r="I1436" s="4" t="s">
        <v>1964</v>
      </c>
      <c r="J1436" s="4">
        <v>971.392</v>
      </c>
    </row>
    <row r="1437" ht="14.25" customHeight="1">
      <c r="A1437" s="4" t="s">
        <v>3396</v>
      </c>
      <c r="B1437" s="5">
        <v>45779.0</v>
      </c>
      <c r="C1437" s="4" t="s">
        <v>1395</v>
      </c>
      <c r="D1437" s="4" t="s">
        <v>1658</v>
      </c>
      <c r="E1437" s="4" t="s">
        <v>1887</v>
      </c>
      <c r="F1437" s="4">
        <v>1.0</v>
      </c>
      <c r="G1437" s="4">
        <v>640.93</v>
      </c>
      <c r="H1437" s="4">
        <v>0.19</v>
      </c>
      <c r="I1437" s="4" t="s">
        <v>1961</v>
      </c>
      <c r="J1437" s="4">
        <v>519.1533</v>
      </c>
    </row>
    <row r="1438" ht="14.25" customHeight="1">
      <c r="A1438" s="4" t="s">
        <v>3397</v>
      </c>
      <c r="B1438" s="5">
        <v>45830.0</v>
      </c>
      <c r="C1438" s="4" t="s">
        <v>596</v>
      </c>
      <c r="D1438" s="4" t="s">
        <v>1841</v>
      </c>
      <c r="E1438" s="4" t="s">
        <v>1924</v>
      </c>
      <c r="F1438" s="4">
        <v>2.0</v>
      </c>
      <c r="G1438" s="4">
        <v>611.25</v>
      </c>
      <c r="H1438" s="4">
        <v>0.22</v>
      </c>
      <c r="I1438" s="4" t="s">
        <v>1959</v>
      </c>
      <c r="J1438" s="4">
        <v>953.5500000000001</v>
      </c>
    </row>
    <row r="1439" ht="14.25" customHeight="1">
      <c r="A1439" s="4" t="s">
        <v>3398</v>
      </c>
      <c r="B1439" s="5">
        <v>45756.0</v>
      </c>
      <c r="C1439" s="4" t="s">
        <v>1446</v>
      </c>
      <c r="D1439" s="4" t="s">
        <v>1780</v>
      </c>
      <c r="E1439" s="4" t="s">
        <v>1892</v>
      </c>
      <c r="F1439" s="4">
        <v>1.0</v>
      </c>
      <c r="G1439" s="4">
        <v>209.93</v>
      </c>
      <c r="H1439" s="4">
        <v>0.21</v>
      </c>
      <c r="I1439" s="4" t="s">
        <v>1959</v>
      </c>
      <c r="J1439" s="4">
        <v>165.8447</v>
      </c>
    </row>
    <row r="1440" ht="14.25" customHeight="1">
      <c r="A1440" s="4" t="s">
        <v>3399</v>
      </c>
      <c r="B1440" s="5">
        <v>45847.0</v>
      </c>
      <c r="C1440" s="4" t="s">
        <v>403</v>
      </c>
      <c r="D1440" s="4" t="s">
        <v>1880</v>
      </c>
      <c r="E1440" s="4" t="s">
        <v>1924</v>
      </c>
      <c r="F1440" s="4">
        <v>3.0</v>
      </c>
      <c r="G1440" s="4">
        <v>130.39</v>
      </c>
      <c r="H1440" s="4">
        <v>0.24</v>
      </c>
      <c r="I1440" s="4" t="s">
        <v>1961</v>
      </c>
      <c r="J1440" s="4">
        <v>297.2892</v>
      </c>
    </row>
    <row r="1441" ht="14.25" customHeight="1">
      <c r="A1441" s="4" t="s">
        <v>3400</v>
      </c>
      <c r="B1441" s="5">
        <v>45322.0</v>
      </c>
      <c r="C1441" s="4" t="s">
        <v>946</v>
      </c>
      <c r="D1441" s="4" t="s">
        <v>1862</v>
      </c>
      <c r="E1441" s="4" t="s">
        <v>1914</v>
      </c>
      <c r="F1441" s="4">
        <v>2.0</v>
      </c>
      <c r="G1441" s="4">
        <v>846.18</v>
      </c>
      <c r="H1441" s="4">
        <v>0.1</v>
      </c>
      <c r="I1441" s="4" t="s">
        <v>1964</v>
      </c>
      <c r="J1441" s="4">
        <v>1523.124</v>
      </c>
    </row>
    <row r="1442" ht="14.25" customHeight="1">
      <c r="A1442" s="4" t="s">
        <v>3401</v>
      </c>
      <c r="B1442" s="5">
        <v>45829.0</v>
      </c>
      <c r="C1442" s="4" t="s">
        <v>1133</v>
      </c>
      <c r="D1442" s="4" t="s">
        <v>1793</v>
      </c>
      <c r="E1442" s="4" t="s">
        <v>1934</v>
      </c>
      <c r="F1442" s="4">
        <v>2.0</v>
      </c>
      <c r="G1442" s="4">
        <v>424.53</v>
      </c>
      <c r="H1442" s="4">
        <v>0.14</v>
      </c>
      <c r="I1442" s="4" t="s">
        <v>1964</v>
      </c>
      <c r="J1442" s="4">
        <v>730.1916</v>
      </c>
    </row>
    <row r="1443" ht="14.25" customHeight="1">
      <c r="A1443" s="4" t="s">
        <v>3402</v>
      </c>
      <c r="B1443" s="5">
        <v>45539.0</v>
      </c>
      <c r="C1443" s="4" t="s">
        <v>847</v>
      </c>
      <c r="D1443" s="4" t="s">
        <v>1847</v>
      </c>
      <c r="E1443" s="4" t="s">
        <v>1934</v>
      </c>
      <c r="F1443" s="4">
        <v>4.0</v>
      </c>
      <c r="G1443" s="4">
        <v>450.42</v>
      </c>
      <c r="H1443" s="4">
        <v>0.08</v>
      </c>
      <c r="I1443" s="4" t="s">
        <v>1964</v>
      </c>
      <c r="J1443" s="4">
        <v>1657.5456</v>
      </c>
    </row>
    <row r="1444" ht="14.25" customHeight="1">
      <c r="A1444" s="4" t="s">
        <v>3403</v>
      </c>
      <c r="B1444" s="5">
        <v>45893.0</v>
      </c>
      <c r="C1444" s="4" t="s">
        <v>542</v>
      </c>
      <c r="D1444" s="4" t="s">
        <v>1655</v>
      </c>
      <c r="E1444" s="4" t="s">
        <v>1921</v>
      </c>
      <c r="F1444" s="4">
        <v>4.0</v>
      </c>
      <c r="G1444" s="4">
        <v>896.91</v>
      </c>
      <c r="H1444" s="4">
        <v>0.1</v>
      </c>
      <c r="I1444" s="4" t="s">
        <v>1959</v>
      </c>
      <c r="J1444" s="4">
        <v>3228.876</v>
      </c>
    </row>
    <row r="1445" ht="14.25" customHeight="1">
      <c r="A1445" s="4" t="s">
        <v>3404</v>
      </c>
      <c r="B1445" s="5">
        <v>45814.0</v>
      </c>
      <c r="C1445" s="4" t="s">
        <v>1513</v>
      </c>
      <c r="D1445" s="4" t="s">
        <v>1874</v>
      </c>
      <c r="E1445" s="4" t="s">
        <v>1924</v>
      </c>
      <c r="F1445" s="4">
        <v>3.0</v>
      </c>
      <c r="G1445" s="4">
        <v>679.38</v>
      </c>
      <c r="H1445" s="4">
        <v>0.3</v>
      </c>
      <c r="I1445" s="4" t="s">
        <v>1964</v>
      </c>
      <c r="J1445" s="4">
        <v>1426.698</v>
      </c>
    </row>
    <row r="1446" ht="14.25" customHeight="1">
      <c r="A1446" s="4" t="s">
        <v>3405</v>
      </c>
      <c r="B1446" s="5">
        <v>45571.0</v>
      </c>
      <c r="C1446" s="4" t="s">
        <v>91</v>
      </c>
      <c r="D1446" s="4" t="s">
        <v>1823</v>
      </c>
      <c r="E1446" s="4" t="s">
        <v>1939</v>
      </c>
      <c r="F1446" s="4">
        <v>3.0</v>
      </c>
      <c r="G1446" s="4">
        <v>483.63</v>
      </c>
      <c r="H1446" s="4">
        <v>0.0</v>
      </c>
      <c r="I1446" s="4" t="s">
        <v>1959</v>
      </c>
      <c r="J1446" s="4">
        <v>1450.89</v>
      </c>
    </row>
    <row r="1447" ht="14.25" customHeight="1">
      <c r="A1447" s="4" t="s">
        <v>3406</v>
      </c>
      <c r="B1447" s="5">
        <v>45542.0</v>
      </c>
      <c r="C1447" s="4" t="s">
        <v>141</v>
      </c>
      <c r="D1447" s="4" t="s">
        <v>1696</v>
      </c>
      <c r="E1447" s="4" t="s">
        <v>1887</v>
      </c>
      <c r="F1447" s="4">
        <v>3.0</v>
      </c>
      <c r="G1447" s="4">
        <v>158.27</v>
      </c>
      <c r="H1447" s="4">
        <v>0.24</v>
      </c>
      <c r="I1447" s="4" t="s">
        <v>1964</v>
      </c>
      <c r="J1447" s="4">
        <v>360.8556</v>
      </c>
    </row>
    <row r="1448" ht="14.25" customHeight="1">
      <c r="A1448" s="4" t="s">
        <v>3407</v>
      </c>
      <c r="B1448" s="5">
        <v>45758.0</v>
      </c>
      <c r="C1448" s="4" t="s">
        <v>418</v>
      </c>
      <c r="D1448" s="4" t="s">
        <v>1565</v>
      </c>
      <c r="E1448" s="4" t="s">
        <v>1936</v>
      </c>
      <c r="F1448" s="4">
        <v>4.0</v>
      </c>
      <c r="G1448" s="4">
        <v>601.5</v>
      </c>
      <c r="H1448" s="4">
        <v>0.18</v>
      </c>
      <c r="I1448" s="4" t="s">
        <v>1959</v>
      </c>
      <c r="J1448" s="4">
        <v>1972.92</v>
      </c>
    </row>
    <row r="1449" ht="14.25" customHeight="1">
      <c r="A1449" s="4" t="s">
        <v>3408</v>
      </c>
      <c r="B1449" s="5">
        <v>45709.0</v>
      </c>
      <c r="C1449" s="4" t="s">
        <v>271</v>
      </c>
      <c r="D1449" s="4" t="s">
        <v>1670</v>
      </c>
      <c r="E1449" s="4" t="s">
        <v>1945</v>
      </c>
      <c r="F1449" s="4">
        <v>2.0</v>
      </c>
      <c r="G1449" s="4">
        <v>46.39</v>
      </c>
      <c r="H1449" s="4">
        <v>0.07</v>
      </c>
      <c r="I1449" s="4" t="s">
        <v>1959</v>
      </c>
      <c r="J1449" s="4">
        <v>86.2854</v>
      </c>
    </row>
    <row r="1450" ht="14.25" customHeight="1">
      <c r="A1450" s="4" t="s">
        <v>3409</v>
      </c>
      <c r="B1450" s="5">
        <v>45587.0</v>
      </c>
      <c r="C1450" s="4" t="s">
        <v>430</v>
      </c>
      <c r="D1450" s="4" t="s">
        <v>1829</v>
      </c>
      <c r="E1450" s="4" t="s">
        <v>1917</v>
      </c>
      <c r="F1450" s="4">
        <v>4.0</v>
      </c>
      <c r="G1450" s="4">
        <v>892.28</v>
      </c>
      <c r="H1450" s="4">
        <v>0.23</v>
      </c>
      <c r="I1450" s="4" t="s">
        <v>1959</v>
      </c>
      <c r="J1450" s="4">
        <v>2748.2224</v>
      </c>
    </row>
    <row r="1451" ht="14.25" customHeight="1">
      <c r="A1451" s="4" t="s">
        <v>3410</v>
      </c>
      <c r="B1451" s="5">
        <v>45494.0</v>
      </c>
      <c r="C1451" s="4" t="s">
        <v>738</v>
      </c>
      <c r="D1451" s="4" t="s">
        <v>1599</v>
      </c>
      <c r="E1451" s="4" t="s">
        <v>1914</v>
      </c>
      <c r="F1451" s="4">
        <v>2.0</v>
      </c>
      <c r="G1451" s="4">
        <v>164.23</v>
      </c>
      <c r="H1451" s="4">
        <v>0.17</v>
      </c>
      <c r="I1451" s="4" t="s">
        <v>1959</v>
      </c>
      <c r="J1451" s="4">
        <v>272.6218</v>
      </c>
    </row>
    <row r="1452" ht="14.25" customHeight="1">
      <c r="A1452" s="4" t="s">
        <v>3411</v>
      </c>
      <c r="B1452" s="5">
        <v>45305.0</v>
      </c>
      <c r="C1452" s="4" t="s">
        <v>1421</v>
      </c>
      <c r="D1452" s="4" t="s">
        <v>1594</v>
      </c>
      <c r="E1452" s="4" t="s">
        <v>1914</v>
      </c>
      <c r="F1452" s="4">
        <v>1.0</v>
      </c>
      <c r="G1452" s="4">
        <v>484.23</v>
      </c>
      <c r="H1452" s="4">
        <v>0.12</v>
      </c>
      <c r="I1452" s="4" t="s">
        <v>1964</v>
      </c>
      <c r="J1452" s="4">
        <v>426.1224</v>
      </c>
    </row>
    <row r="1453" ht="14.25" customHeight="1">
      <c r="A1453" s="4" t="s">
        <v>3412</v>
      </c>
      <c r="B1453" s="5">
        <v>45383.0</v>
      </c>
      <c r="C1453" s="4" t="s">
        <v>51</v>
      </c>
      <c r="D1453" s="4" t="s">
        <v>1683</v>
      </c>
      <c r="E1453" s="4" t="s">
        <v>1945</v>
      </c>
      <c r="F1453" s="4">
        <v>3.0</v>
      </c>
      <c r="G1453" s="4">
        <v>341.51</v>
      </c>
      <c r="H1453" s="4">
        <v>0.22</v>
      </c>
      <c r="I1453" s="4" t="s">
        <v>1964</v>
      </c>
      <c r="J1453" s="4">
        <v>799.1334</v>
      </c>
    </row>
    <row r="1454" ht="14.25" customHeight="1">
      <c r="A1454" s="4" t="s">
        <v>3413</v>
      </c>
      <c r="B1454" s="5">
        <v>45788.0</v>
      </c>
      <c r="C1454" s="4" t="s">
        <v>400</v>
      </c>
      <c r="D1454" s="4" t="s">
        <v>1877</v>
      </c>
      <c r="E1454" s="4" t="s">
        <v>1932</v>
      </c>
      <c r="F1454" s="4">
        <v>3.0</v>
      </c>
      <c r="G1454" s="4">
        <v>758.87</v>
      </c>
      <c r="H1454" s="4">
        <v>0.11</v>
      </c>
      <c r="I1454" s="4" t="s">
        <v>1961</v>
      </c>
      <c r="J1454" s="4">
        <v>2026.1829</v>
      </c>
    </row>
    <row r="1455" ht="14.25" customHeight="1">
      <c r="A1455" s="4" t="s">
        <v>3414</v>
      </c>
      <c r="B1455" s="5">
        <v>45855.0</v>
      </c>
      <c r="C1455" s="4" t="s">
        <v>1470</v>
      </c>
      <c r="D1455" s="4" t="s">
        <v>1750</v>
      </c>
      <c r="E1455" s="4" t="s">
        <v>1929</v>
      </c>
      <c r="F1455" s="4">
        <v>3.0</v>
      </c>
      <c r="G1455" s="4">
        <v>560.52</v>
      </c>
      <c r="H1455" s="4">
        <v>0.17</v>
      </c>
      <c r="I1455" s="4" t="s">
        <v>1959</v>
      </c>
      <c r="J1455" s="4">
        <v>1395.6948</v>
      </c>
    </row>
    <row r="1456" ht="14.25" customHeight="1">
      <c r="A1456" s="4" t="s">
        <v>3415</v>
      </c>
      <c r="B1456" s="5">
        <v>45533.0</v>
      </c>
      <c r="C1456" s="4" t="s">
        <v>1124</v>
      </c>
      <c r="D1456" s="4" t="s">
        <v>1871</v>
      </c>
      <c r="E1456" s="4" t="s">
        <v>1942</v>
      </c>
      <c r="F1456" s="4">
        <v>2.0</v>
      </c>
      <c r="G1456" s="4">
        <v>977.18</v>
      </c>
      <c r="H1456" s="4">
        <v>0.19</v>
      </c>
      <c r="I1456" s="4" t="s">
        <v>1959</v>
      </c>
      <c r="J1456" s="4">
        <v>1583.0316</v>
      </c>
    </row>
    <row r="1457" ht="14.25" customHeight="1">
      <c r="A1457" s="4" t="s">
        <v>3416</v>
      </c>
      <c r="B1457" s="5">
        <v>45763.0</v>
      </c>
      <c r="C1457" s="4" t="s">
        <v>781</v>
      </c>
      <c r="D1457" s="4" t="s">
        <v>1621</v>
      </c>
      <c r="E1457" s="4" t="s">
        <v>1934</v>
      </c>
      <c r="F1457" s="4">
        <v>4.0</v>
      </c>
      <c r="G1457" s="4">
        <v>761.35</v>
      </c>
      <c r="H1457" s="4">
        <v>0.08</v>
      </c>
      <c r="I1457" s="4" t="s">
        <v>1959</v>
      </c>
      <c r="J1457" s="4">
        <v>2801.768</v>
      </c>
    </row>
    <row r="1458" ht="14.25" customHeight="1">
      <c r="A1458" s="4" t="s">
        <v>3417</v>
      </c>
      <c r="B1458" s="5">
        <v>45900.0</v>
      </c>
      <c r="C1458" s="4" t="s">
        <v>612</v>
      </c>
      <c r="D1458" s="4" t="s">
        <v>1783</v>
      </c>
      <c r="E1458" s="4" t="s">
        <v>1945</v>
      </c>
      <c r="F1458" s="4">
        <v>2.0</v>
      </c>
      <c r="G1458" s="4">
        <v>947.56</v>
      </c>
      <c r="H1458" s="4">
        <v>0.02</v>
      </c>
      <c r="I1458" s="4" t="s">
        <v>1964</v>
      </c>
      <c r="J1458" s="4">
        <v>1857.2176</v>
      </c>
    </row>
    <row r="1459" ht="14.25" customHeight="1">
      <c r="A1459" s="4" t="s">
        <v>3418</v>
      </c>
      <c r="B1459" s="5">
        <v>45943.0</v>
      </c>
      <c r="C1459" s="4" t="s">
        <v>787</v>
      </c>
      <c r="D1459" s="4" t="s">
        <v>1709</v>
      </c>
      <c r="E1459" s="4" t="s">
        <v>1945</v>
      </c>
      <c r="F1459" s="4">
        <v>4.0</v>
      </c>
      <c r="G1459" s="4">
        <v>975.47</v>
      </c>
      <c r="H1459" s="4">
        <v>0.04</v>
      </c>
      <c r="I1459" s="4" t="s">
        <v>1959</v>
      </c>
      <c r="J1459" s="4">
        <v>3745.8048</v>
      </c>
    </row>
    <row r="1460" ht="14.25" customHeight="1">
      <c r="A1460" s="4" t="s">
        <v>3419</v>
      </c>
      <c r="B1460" s="5">
        <v>45448.0</v>
      </c>
      <c r="C1460" s="4" t="s">
        <v>1490</v>
      </c>
      <c r="D1460" s="4" t="s">
        <v>1610</v>
      </c>
      <c r="E1460" s="4" t="s">
        <v>1921</v>
      </c>
      <c r="F1460" s="4">
        <v>3.0</v>
      </c>
      <c r="G1460" s="4">
        <v>769.06</v>
      </c>
      <c r="H1460" s="4">
        <v>0.23</v>
      </c>
      <c r="I1460" s="4" t="s">
        <v>1964</v>
      </c>
      <c r="J1460" s="4">
        <v>1776.5286</v>
      </c>
    </row>
    <row r="1461" ht="14.25" customHeight="1">
      <c r="A1461" s="4" t="s">
        <v>3420</v>
      </c>
      <c r="B1461" s="5">
        <v>45929.0</v>
      </c>
      <c r="C1461" s="4" t="s">
        <v>15</v>
      </c>
      <c r="D1461" s="4" t="s">
        <v>1696</v>
      </c>
      <c r="E1461" s="4" t="s">
        <v>1896</v>
      </c>
      <c r="F1461" s="4">
        <v>3.0</v>
      </c>
      <c r="G1461" s="4">
        <v>824.75</v>
      </c>
      <c r="H1461" s="4">
        <v>0.23</v>
      </c>
      <c r="I1461" s="4" t="s">
        <v>1959</v>
      </c>
      <c r="J1461" s="4">
        <v>1905.1725</v>
      </c>
    </row>
    <row r="1462" ht="14.25" customHeight="1">
      <c r="A1462" s="4" t="s">
        <v>3421</v>
      </c>
      <c r="B1462" s="5">
        <v>45478.0</v>
      </c>
      <c r="C1462" s="4" t="s">
        <v>1273</v>
      </c>
      <c r="D1462" s="4" t="s">
        <v>1786</v>
      </c>
      <c r="E1462" s="4" t="s">
        <v>1904</v>
      </c>
      <c r="F1462" s="4">
        <v>2.0</v>
      </c>
      <c r="G1462" s="4">
        <v>821.35</v>
      </c>
      <c r="H1462" s="4">
        <v>0.11</v>
      </c>
      <c r="I1462" s="4" t="s">
        <v>1961</v>
      </c>
      <c r="J1462" s="4">
        <v>1462.003</v>
      </c>
    </row>
    <row r="1463" ht="14.25" customHeight="1">
      <c r="A1463" s="4" t="s">
        <v>3422</v>
      </c>
      <c r="B1463" s="5">
        <v>45723.0</v>
      </c>
      <c r="C1463" s="4" t="s">
        <v>1284</v>
      </c>
      <c r="D1463" s="4" t="s">
        <v>1610</v>
      </c>
      <c r="E1463" s="4" t="s">
        <v>1924</v>
      </c>
      <c r="F1463" s="4">
        <v>1.0</v>
      </c>
      <c r="G1463" s="4">
        <v>120.57</v>
      </c>
      <c r="H1463" s="4">
        <v>0.06</v>
      </c>
      <c r="I1463" s="4" t="s">
        <v>1961</v>
      </c>
      <c r="J1463" s="4">
        <v>113.3358</v>
      </c>
    </row>
    <row r="1464" ht="14.25" customHeight="1">
      <c r="A1464" s="4" t="s">
        <v>3423</v>
      </c>
      <c r="B1464" s="5">
        <v>45240.0</v>
      </c>
      <c r="C1464" s="4" t="s">
        <v>1076</v>
      </c>
      <c r="D1464" s="4" t="s">
        <v>1850</v>
      </c>
      <c r="E1464" s="4" t="s">
        <v>1892</v>
      </c>
      <c r="F1464" s="4">
        <v>1.0</v>
      </c>
      <c r="G1464" s="4">
        <v>122.27</v>
      </c>
      <c r="H1464" s="4">
        <v>0.26</v>
      </c>
      <c r="I1464" s="4" t="s">
        <v>1961</v>
      </c>
      <c r="J1464" s="4">
        <v>90.4798</v>
      </c>
    </row>
    <row r="1465" ht="14.25" customHeight="1">
      <c r="A1465" s="4" t="s">
        <v>3424</v>
      </c>
      <c r="B1465" s="5">
        <v>45890.0</v>
      </c>
      <c r="C1465" s="4" t="s">
        <v>584</v>
      </c>
      <c r="D1465" s="4" t="s">
        <v>1655</v>
      </c>
      <c r="E1465" s="4" t="s">
        <v>1896</v>
      </c>
      <c r="F1465" s="4">
        <v>2.0</v>
      </c>
      <c r="G1465" s="4">
        <v>182.89</v>
      </c>
      <c r="H1465" s="4">
        <v>0.11</v>
      </c>
      <c r="I1465" s="4" t="s">
        <v>1959</v>
      </c>
      <c r="J1465" s="4">
        <v>325.5442</v>
      </c>
    </row>
    <row r="1466" ht="14.25" customHeight="1">
      <c r="A1466" s="4" t="s">
        <v>3425</v>
      </c>
      <c r="B1466" s="5">
        <v>45796.0</v>
      </c>
      <c r="C1466" s="4" t="s">
        <v>1184</v>
      </c>
      <c r="D1466" s="4" t="s">
        <v>1718</v>
      </c>
      <c r="E1466" s="4" t="s">
        <v>1904</v>
      </c>
      <c r="F1466" s="4">
        <v>1.0</v>
      </c>
      <c r="G1466" s="4">
        <v>695.26</v>
      </c>
      <c r="H1466" s="4">
        <v>0.23</v>
      </c>
      <c r="I1466" s="4" t="s">
        <v>1961</v>
      </c>
      <c r="J1466" s="4">
        <v>535.3502</v>
      </c>
    </row>
    <row r="1467" ht="14.25" customHeight="1">
      <c r="A1467" s="4" t="s">
        <v>3426</v>
      </c>
      <c r="B1467" s="5">
        <v>45895.0</v>
      </c>
      <c r="C1467" s="4" t="s">
        <v>131</v>
      </c>
      <c r="D1467" s="4" t="s">
        <v>1664</v>
      </c>
      <c r="E1467" s="4" t="s">
        <v>1911</v>
      </c>
      <c r="F1467" s="4">
        <v>2.0</v>
      </c>
      <c r="G1467" s="4">
        <v>408.8</v>
      </c>
      <c r="H1467" s="4">
        <v>0.17</v>
      </c>
      <c r="I1467" s="4" t="s">
        <v>1964</v>
      </c>
      <c r="J1467" s="4">
        <v>678.608</v>
      </c>
    </row>
    <row r="1468" ht="14.25" customHeight="1">
      <c r="A1468" s="4" t="s">
        <v>3427</v>
      </c>
      <c r="B1468" s="5">
        <v>45676.0</v>
      </c>
      <c r="C1468" s="4" t="s">
        <v>753</v>
      </c>
      <c r="D1468" s="4" t="s">
        <v>1728</v>
      </c>
      <c r="E1468" s="4" t="s">
        <v>1917</v>
      </c>
      <c r="F1468" s="4">
        <v>3.0</v>
      </c>
      <c r="G1468" s="4">
        <v>512.15</v>
      </c>
      <c r="H1468" s="4">
        <v>0.12</v>
      </c>
      <c r="I1468" s="4" t="s">
        <v>1959</v>
      </c>
      <c r="J1468" s="4">
        <v>1352.076</v>
      </c>
    </row>
    <row r="1469" ht="14.25" customHeight="1">
      <c r="A1469" s="4" t="s">
        <v>3428</v>
      </c>
      <c r="B1469" s="5">
        <v>45568.0</v>
      </c>
      <c r="C1469" s="4" t="s">
        <v>1296</v>
      </c>
      <c r="D1469" s="4" t="s">
        <v>1594</v>
      </c>
      <c r="E1469" s="4" t="s">
        <v>1917</v>
      </c>
      <c r="F1469" s="4">
        <v>3.0</v>
      </c>
      <c r="G1469" s="4">
        <v>136.4</v>
      </c>
      <c r="H1469" s="4">
        <v>0.15</v>
      </c>
      <c r="I1469" s="4" t="s">
        <v>1961</v>
      </c>
      <c r="J1469" s="4">
        <v>347.8200000000001</v>
      </c>
    </row>
    <row r="1470" ht="14.25" customHeight="1">
      <c r="A1470" s="4" t="s">
        <v>3429</v>
      </c>
      <c r="B1470" s="5">
        <v>45272.0</v>
      </c>
      <c r="C1470" s="4" t="s">
        <v>599</v>
      </c>
      <c r="D1470" s="4" t="s">
        <v>1580</v>
      </c>
      <c r="E1470" s="4" t="s">
        <v>1901</v>
      </c>
      <c r="F1470" s="4">
        <v>2.0</v>
      </c>
      <c r="G1470" s="4">
        <v>42.51</v>
      </c>
      <c r="H1470" s="4">
        <v>0.04</v>
      </c>
      <c r="I1470" s="4" t="s">
        <v>1964</v>
      </c>
      <c r="J1470" s="4">
        <v>81.61919999999999</v>
      </c>
    </row>
    <row r="1471" ht="14.25" customHeight="1">
      <c r="A1471" s="4" t="s">
        <v>3430</v>
      </c>
      <c r="B1471" s="5">
        <v>45718.0</v>
      </c>
      <c r="C1471" s="4" t="s">
        <v>1148</v>
      </c>
      <c r="D1471" s="4" t="s">
        <v>1808</v>
      </c>
      <c r="E1471" s="4" t="s">
        <v>1914</v>
      </c>
      <c r="F1471" s="4">
        <v>3.0</v>
      </c>
      <c r="G1471" s="4">
        <v>582.1</v>
      </c>
      <c r="H1471" s="4">
        <v>0.12</v>
      </c>
      <c r="I1471" s="4" t="s">
        <v>1961</v>
      </c>
      <c r="J1471" s="4">
        <v>1536.744</v>
      </c>
    </row>
    <row r="1472" ht="14.25" customHeight="1">
      <c r="A1472" s="4" t="s">
        <v>3431</v>
      </c>
      <c r="B1472" s="5">
        <v>45356.0</v>
      </c>
      <c r="C1472" s="4" t="s">
        <v>731</v>
      </c>
      <c r="D1472" s="4" t="s">
        <v>1829</v>
      </c>
      <c r="E1472" s="4" t="s">
        <v>1942</v>
      </c>
      <c r="F1472" s="4">
        <v>4.0</v>
      </c>
      <c r="G1472" s="4">
        <v>461.52</v>
      </c>
      <c r="H1472" s="4">
        <v>0.0</v>
      </c>
      <c r="I1472" s="4" t="s">
        <v>1964</v>
      </c>
      <c r="J1472" s="4">
        <v>1846.08</v>
      </c>
    </row>
    <row r="1473" ht="14.25" customHeight="1">
      <c r="A1473" s="4" t="s">
        <v>3432</v>
      </c>
      <c r="B1473" s="5">
        <v>45552.0</v>
      </c>
      <c r="C1473" s="4" t="s">
        <v>1539</v>
      </c>
      <c r="D1473" s="4" t="s">
        <v>1621</v>
      </c>
      <c r="E1473" s="4" t="s">
        <v>1927</v>
      </c>
      <c r="F1473" s="4">
        <v>1.0</v>
      </c>
      <c r="G1473" s="4">
        <v>558.42</v>
      </c>
      <c r="H1473" s="4">
        <v>0.03</v>
      </c>
      <c r="I1473" s="4" t="s">
        <v>1959</v>
      </c>
      <c r="J1473" s="4">
        <v>541.6673999999999</v>
      </c>
    </row>
    <row r="1474" ht="14.25" customHeight="1">
      <c r="A1474" s="4" t="s">
        <v>3433</v>
      </c>
      <c r="B1474" s="5">
        <v>45288.0</v>
      </c>
      <c r="C1474" s="4" t="s">
        <v>862</v>
      </c>
      <c r="D1474" s="4" t="s">
        <v>1606</v>
      </c>
      <c r="E1474" s="4" t="s">
        <v>1945</v>
      </c>
      <c r="F1474" s="4">
        <v>4.0</v>
      </c>
      <c r="G1474" s="4">
        <v>700.98</v>
      </c>
      <c r="H1474" s="4">
        <v>0.12</v>
      </c>
      <c r="I1474" s="4" t="s">
        <v>1961</v>
      </c>
      <c r="J1474" s="4">
        <v>2467.4496</v>
      </c>
    </row>
    <row r="1475" ht="14.25" customHeight="1">
      <c r="A1475" s="4" t="s">
        <v>3434</v>
      </c>
      <c r="B1475" s="5">
        <v>45605.0</v>
      </c>
      <c r="C1475" s="4" t="s">
        <v>1284</v>
      </c>
      <c r="D1475" s="4" t="s">
        <v>1838</v>
      </c>
      <c r="E1475" s="4" t="s">
        <v>1945</v>
      </c>
      <c r="F1475" s="4">
        <v>2.0</v>
      </c>
      <c r="G1475" s="4">
        <v>227.97</v>
      </c>
      <c r="H1475" s="4">
        <v>0.08</v>
      </c>
      <c r="I1475" s="4" t="s">
        <v>1964</v>
      </c>
      <c r="J1475" s="4">
        <v>419.4648</v>
      </c>
    </row>
    <row r="1476" ht="14.25" customHeight="1">
      <c r="A1476" s="4" t="s">
        <v>3435</v>
      </c>
      <c r="B1476" s="5">
        <v>45516.0</v>
      </c>
      <c r="C1476" s="4" t="s">
        <v>1482</v>
      </c>
      <c r="D1476" s="4" t="s">
        <v>1696</v>
      </c>
      <c r="E1476" s="4" t="s">
        <v>1927</v>
      </c>
      <c r="F1476" s="4">
        <v>4.0</v>
      </c>
      <c r="G1476" s="4">
        <v>278.71</v>
      </c>
      <c r="H1476" s="4">
        <v>0.2</v>
      </c>
      <c r="I1476" s="4" t="s">
        <v>1961</v>
      </c>
      <c r="J1476" s="4">
        <v>891.872</v>
      </c>
    </row>
    <row r="1477" ht="14.25" customHeight="1">
      <c r="A1477" s="4" t="s">
        <v>3436</v>
      </c>
      <c r="B1477" s="5">
        <v>45379.0</v>
      </c>
      <c r="C1477" s="4" t="s">
        <v>850</v>
      </c>
      <c r="D1477" s="4" t="s">
        <v>1880</v>
      </c>
      <c r="E1477" s="4" t="s">
        <v>1917</v>
      </c>
      <c r="F1477" s="4">
        <v>2.0</v>
      </c>
      <c r="G1477" s="4">
        <v>916.12</v>
      </c>
      <c r="H1477" s="4">
        <v>0.05</v>
      </c>
      <c r="I1477" s="4" t="s">
        <v>1961</v>
      </c>
      <c r="J1477" s="4">
        <v>1740.628</v>
      </c>
    </row>
    <row r="1478" ht="14.25" customHeight="1">
      <c r="A1478" s="4" t="s">
        <v>3437</v>
      </c>
      <c r="B1478" s="5">
        <v>45567.0</v>
      </c>
      <c r="C1478" s="4" t="s">
        <v>474</v>
      </c>
      <c r="D1478" s="4" t="s">
        <v>1599</v>
      </c>
      <c r="E1478" s="4" t="s">
        <v>1929</v>
      </c>
      <c r="F1478" s="4">
        <v>4.0</v>
      </c>
      <c r="G1478" s="4">
        <v>228.98</v>
      </c>
      <c r="H1478" s="4">
        <v>0.22</v>
      </c>
      <c r="I1478" s="4" t="s">
        <v>1961</v>
      </c>
      <c r="J1478" s="4">
        <v>714.4176</v>
      </c>
    </row>
    <row r="1479" ht="14.25" customHeight="1">
      <c r="A1479" s="4" t="s">
        <v>3438</v>
      </c>
      <c r="B1479" s="5">
        <v>45510.0</v>
      </c>
      <c r="C1479" s="4" t="s">
        <v>775</v>
      </c>
      <c r="D1479" s="4" t="s">
        <v>1850</v>
      </c>
      <c r="E1479" s="4" t="s">
        <v>1936</v>
      </c>
      <c r="F1479" s="4">
        <v>4.0</v>
      </c>
      <c r="G1479" s="4">
        <v>904.82</v>
      </c>
      <c r="H1479" s="4">
        <v>0.09</v>
      </c>
      <c r="I1479" s="4" t="s">
        <v>1961</v>
      </c>
      <c r="J1479" s="4">
        <v>3293.5448</v>
      </c>
    </row>
    <row r="1480" ht="14.25" customHeight="1">
      <c r="A1480" s="4" t="s">
        <v>3439</v>
      </c>
      <c r="B1480" s="5">
        <v>45806.0</v>
      </c>
      <c r="C1480" s="4" t="s">
        <v>311</v>
      </c>
      <c r="D1480" s="4" t="s">
        <v>1645</v>
      </c>
      <c r="E1480" s="4" t="s">
        <v>1927</v>
      </c>
      <c r="F1480" s="4">
        <v>1.0</v>
      </c>
      <c r="G1480" s="4">
        <v>588.61</v>
      </c>
      <c r="H1480" s="4">
        <v>0.1</v>
      </c>
      <c r="I1480" s="4" t="s">
        <v>1961</v>
      </c>
      <c r="J1480" s="4">
        <v>529.749</v>
      </c>
    </row>
    <row r="1481" ht="14.25" customHeight="1">
      <c r="A1481" s="4" t="s">
        <v>3440</v>
      </c>
      <c r="B1481" s="5">
        <v>45240.0</v>
      </c>
      <c r="C1481" s="4" t="s">
        <v>412</v>
      </c>
      <c r="D1481" s="4" t="s">
        <v>1677</v>
      </c>
      <c r="E1481" s="4" t="s">
        <v>1901</v>
      </c>
      <c r="F1481" s="4">
        <v>4.0</v>
      </c>
      <c r="G1481" s="4">
        <v>695.97</v>
      </c>
      <c r="H1481" s="4">
        <v>0.02</v>
      </c>
      <c r="I1481" s="4" t="s">
        <v>1959</v>
      </c>
      <c r="J1481" s="4">
        <v>2728.2024</v>
      </c>
    </row>
    <row r="1482" ht="14.25" customHeight="1">
      <c r="A1482" s="4" t="s">
        <v>3441</v>
      </c>
      <c r="B1482" s="5">
        <v>45309.0</v>
      </c>
      <c r="C1482" s="4" t="s">
        <v>974</v>
      </c>
      <c r="D1482" s="4" t="s">
        <v>1874</v>
      </c>
      <c r="E1482" s="4" t="s">
        <v>1927</v>
      </c>
      <c r="F1482" s="4">
        <v>2.0</v>
      </c>
      <c r="G1482" s="4">
        <v>181.42</v>
      </c>
      <c r="H1482" s="4">
        <v>0.08</v>
      </c>
      <c r="I1482" s="4" t="s">
        <v>1961</v>
      </c>
      <c r="J1482" s="4">
        <v>333.8128</v>
      </c>
    </row>
    <row r="1483" ht="14.25" customHeight="1">
      <c r="A1483" s="4" t="s">
        <v>3442</v>
      </c>
      <c r="B1483" s="5">
        <v>45375.0</v>
      </c>
      <c r="C1483" s="4" t="s">
        <v>117</v>
      </c>
      <c r="D1483" s="4" t="s">
        <v>1874</v>
      </c>
      <c r="E1483" s="4" t="s">
        <v>1932</v>
      </c>
      <c r="F1483" s="4">
        <v>1.0</v>
      </c>
      <c r="G1483" s="4">
        <v>439.55</v>
      </c>
      <c r="H1483" s="4">
        <v>0.29</v>
      </c>
      <c r="I1483" s="4" t="s">
        <v>1964</v>
      </c>
      <c r="J1483" s="4">
        <v>312.0805</v>
      </c>
    </row>
    <row r="1484" ht="14.25" customHeight="1">
      <c r="A1484" s="4" t="s">
        <v>3443</v>
      </c>
      <c r="B1484" s="5">
        <v>45733.0</v>
      </c>
      <c r="C1484" s="4" t="s">
        <v>415</v>
      </c>
      <c r="D1484" s="4" t="s">
        <v>1747</v>
      </c>
      <c r="E1484" s="4" t="s">
        <v>1945</v>
      </c>
      <c r="F1484" s="4">
        <v>3.0</v>
      </c>
      <c r="G1484" s="4">
        <v>471.27</v>
      </c>
      <c r="H1484" s="4">
        <v>0.27</v>
      </c>
      <c r="I1484" s="4" t="s">
        <v>1964</v>
      </c>
      <c r="J1484" s="4">
        <v>1032.0813</v>
      </c>
    </row>
    <row r="1485" ht="14.25" customHeight="1">
      <c r="A1485" s="4" t="s">
        <v>3444</v>
      </c>
      <c r="B1485" s="5">
        <v>45435.0</v>
      </c>
      <c r="C1485" s="4" t="s">
        <v>188</v>
      </c>
      <c r="D1485" s="4" t="s">
        <v>1759</v>
      </c>
      <c r="E1485" s="4" t="s">
        <v>1929</v>
      </c>
      <c r="F1485" s="4">
        <v>1.0</v>
      </c>
      <c r="G1485" s="4">
        <v>758.89</v>
      </c>
      <c r="H1485" s="4">
        <v>0.1</v>
      </c>
      <c r="I1485" s="4" t="s">
        <v>1959</v>
      </c>
      <c r="J1485" s="4">
        <v>683.001</v>
      </c>
    </row>
    <row r="1486" ht="14.25" customHeight="1">
      <c r="A1486" s="4" t="s">
        <v>3445</v>
      </c>
      <c r="B1486" s="5">
        <v>45864.0</v>
      </c>
      <c r="C1486" s="4" t="s">
        <v>1513</v>
      </c>
      <c r="D1486" s="4" t="s">
        <v>1868</v>
      </c>
      <c r="E1486" s="4" t="s">
        <v>1936</v>
      </c>
      <c r="F1486" s="4">
        <v>4.0</v>
      </c>
      <c r="G1486" s="4">
        <v>918.1</v>
      </c>
      <c r="H1486" s="4">
        <v>0.19</v>
      </c>
      <c r="I1486" s="4" t="s">
        <v>1964</v>
      </c>
      <c r="J1486" s="4">
        <v>2974.644</v>
      </c>
    </row>
    <row r="1487" ht="14.25" customHeight="1">
      <c r="A1487" s="4" t="s">
        <v>3446</v>
      </c>
      <c r="B1487" s="5">
        <v>45569.0</v>
      </c>
      <c r="C1487" s="4" t="s">
        <v>850</v>
      </c>
      <c r="D1487" s="4" t="s">
        <v>1865</v>
      </c>
      <c r="E1487" s="4" t="s">
        <v>1927</v>
      </c>
      <c r="F1487" s="4">
        <v>1.0</v>
      </c>
      <c r="G1487" s="4">
        <v>861.5</v>
      </c>
      <c r="H1487" s="4">
        <v>0.05</v>
      </c>
      <c r="I1487" s="4" t="s">
        <v>1964</v>
      </c>
      <c r="J1487" s="4">
        <v>818.425</v>
      </c>
    </row>
    <row r="1488" ht="14.25" customHeight="1">
      <c r="A1488" s="4" t="s">
        <v>3447</v>
      </c>
      <c r="B1488" s="5">
        <v>45664.0</v>
      </c>
      <c r="C1488" s="4" t="s">
        <v>1449</v>
      </c>
      <c r="D1488" s="4" t="s">
        <v>1642</v>
      </c>
      <c r="E1488" s="4" t="s">
        <v>1934</v>
      </c>
      <c r="F1488" s="4">
        <v>1.0</v>
      </c>
      <c r="G1488" s="4">
        <v>588.3</v>
      </c>
      <c r="H1488" s="4">
        <v>0.26</v>
      </c>
      <c r="I1488" s="4" t="s">
        <v>1964</v>
      </c>
      <c r="J1488" s="4">
        <v>435.342</v>
      </c>
    </row>
    <row r="1489" ht="14.25" customHeight="1">
      <c r="A1489" s="4" t="s">
        <v>3448</v>
      </c>
      <c r="B1489" s="5">
        <v>45645.0</v>
      </c>
      <c r="C1489" s="4" t="s">
        <v>1449</v>
      </c>
      <c r="D1489" s="4" t="s">
        <v>1747</v>
      </c>
      <c r="E1489" s="4" t="s">
        <v>1914</v>
      </c>
      <c r="F1489" s="4">
        <v>1.0</v>
      </c>
      <c r="G1489" s="4">
        <v>917.26</v>
      </c>
      <c r="H1489" s="4">
        <v>0.05</v>
      </c>
      <c r="I1489" s="4" t="s">
        <v>1961</v>
      </c>
      <c r="J1489" s="4">
        <v>871.3969999999999</v>
      </c>
    </row>
    <row r="1490" ht="14.25" customHeight="1">
      <c r="A1490" s="4" t="s">
        <v>3449</v>
      </c>
      <c r="B1490" s="5">
        <v>45449.0</v>
      </c>
      <c r="C1490" s="4" t="s">
        <v>772</v>
      </c>
      <c r="D1490" s="4" t="s">
        <v>1580</v>
      </c>
      <c r="E1490" s="4" t="s">
        <v>1945</v>
      </c>
      <c r="F1490" s="4">
        <v>4.0</v>
      </c>
      <c r="G1490" s="4">
        <v>96.78</v>
      </c>
      <c r="H1490" s="4">
        <v>0.11</v>
      </c>
      <c r="I1490" s="4" t="s">
        <v>1961</v>
      </c>
      <c r="J1490" s="4">
        <v>344.5368</v>
      </c>
    </row>
    <row r="1491" ht="14.25" customHeight="1">
      <c r="A1491" s="4" t="s">
        <v>3450</v>
      </c>
      <c r="B1491" s="5">
        <v>45629.0</v>
      </c>
      <c r="C1491" s="4" t="s">
        <v>1493</v>
      </c>
      <c r="D1491" s="4" t="s">
        <v>1661</v>
      </c>
      <c r="E1491" s="4" t="s">
        <v>1904</v>
      </c>
      <c r="F1491" s="4">
        <v>3.0</v>
      </c>
      <c r="G1491" s="4">
        <v>199.41</v>
      </c>
      <c r="H1491" s="4">
        <v>0.16</v>
      </c>
      <c r="I1491" s="4" t="s">
        <v>1964</v>
      </c>
      <c r="J1491" s="4">
        <v>502.5132</v>
      </c>
    </row>
    <row r="1492" ht="14.25" customHeight="1">
      <c r="A1492" s="4" t="s">
        <v>3451</v>
      </c>
      <c r="B1492" s="5">
        <v>45739.0</v>
      </c>
      <c r="C1492" s="4" t="s">
        <v>101</v>
      </c>
      <c r="D1492" s="4" t="s">
        <v>1744</v>
      </c>
      <c r="E1492" s="4" t="s">
        <v>1921</v>
      </c>
      <c r="F1492" s="4">
        <v>1.0</v>
      </c>
      <c r="G1492" s="4">
        <v>687.91</v>
      </c>
      <c r="H1492" s="4">
        <v>0.25</v>
      </c>
      <c r="I1492" s="4" t="s">
        <v>1959</v>
      </c>
      <c r="J1492" s="4">
        <v>515.9325</v>
      </c>
    </row>
    <row r="1493" ht="14.25" customHeight="1">
      <c r="A1493" s="4" t="s">
        <v>3452</v>
      </c>
      <c r="B1493" s="5">
        <v>45849.0</v>
      </c>
      <c r="C1493" s="4" t="s">
        <v>170</v>
      </c>
      <c r="D1493" s="4" t="s">
        <v>1796</v>
      </c>
      <c r="E1493" s="4" t="s">
        <v>1896</v>
      </c>
      <c r="F1493" s="4">
        <v>3.0</v>
      </c>
      <c r="G1493" s="4">
        <v>769.62</v>
      </c>
      <c r="H1493" s="4">
        <v>0.09</v>
      </c>
      <c r="I1493" s="4" t="s">
        <v>1961</v>
      </c>
      <c r="J1493" s="4">
        <v>2101.0626</v>
      </c>
    </row>
    <row r="1494" ht="14.25" customHeight="1">
      <c r="A1494" s="4" t="s">
        <v>3453</v>
      </c>
      <c r="B1494" s="5">
        <v>45230.0</v>
      </c>
      <c r="C1494" s="4" t="s">
        <v>734</v>
      </c>
      <c r="D1494" s="4" t="s">
        <v>1572</v>
      </c>
      <c r="E1494" s="4" t="s">
        <v>1901</v>
      </c>
      <c r="F1494" s="4">
        <v>1.0</v>
      </c>
      <c r="G1494" s="4">
        <v>492.05</v>
      </c>
      <c r="H1494" s="4">
        <v>0.27</v>
      </c>
      <c r="I1494" s="4" t="s">
        <v>1959</v>
      </c>
      <c r="J1494" s="4">
        <v>359.1965</v>
      </c>
    </row>
    <row r="1495" ht="14.25" customHeight="1">
      <c r="A1495" s="4" t="s">
        <v>3454</v>
      </c>
      <c r="B1495" s="5">
        <v>45292.0</v>
      </c>
      <c r="C1495" s="4" t="s">
        <v>385</v>
      </c>
      <c r="D1495" s="4" t="s">
        <v>1625</v>
      </c>
      <c r="E1495" s="4" t="s">
        <v>1929</v>
      </c>
      <c r="F1495" s="4">
        <v>2.0</v>
      </c>
      <c r="G1495" s="4">
        <v>428.55</v>
      </c>
      <c r="H1495" s="4">
        <v>0.0</v>
      </c>
      <c r="I1495" s="4" t="s">
        <v>1961</v>
      </c>
      <c r="J1495" s="4">
        <v>857.1</v>
      </c>
    </row>
    <row r="1496" ht="14.25" customHeight="1">
      <c r="A1496" s="4" t="s">
        <v>3455</v>
      </c>
      <c r="B1496" s="5">
        <v>45251.0</v>
      </c>
      <c r="C1496" s="4" t="s">
        <v>760</v>
      </c>
      <c r="D1496" s="4" t="s">
        <v>1599</v>
      </c>
      <c r="E1496" s="4" t="s">
        <v>1936</v>
      </c>
      <c r="F1496" s="4">
        <v>4.0</v>
      </c>
      <c r="G1496" s="4">
        <v>316.18</v>
      </c>
      <c r="H1496" s="4">
        <v>0.12</v>
      </c>
      <c r="I1496" s="4" t="s">
        <v>1959</v>
      </c>
      <c r="J1496" s="4">
        <v>1112.9536</v>
      </c>
    </row>
    <row r="1497" ht="14.25" customHeight="1">
      <c r="A1497" s="4" t="s">
        <v>3456</v>
      </c>
      <c r="B1497" s="5">
        <v>45555.0</v>
      </c>
      <c r="C1497" s="4" t="s">
        <v>57</v>
      </c>
      <c r="D1497" s="4" t="s">
        <v>1610</v>
      </c>
      <c r="E1497" s="4" t="s">
        <v>1901</v>
      </c>
      <c r="F1497" s="4">
        <v>3.0</v>
      </c>
      <c r="G1497" s="4">
        <v>162.17</v>
      </c>
      <c r="H1497" s="4">
        <v>0.15</v>
      </c>
      <c r="I1497" s="4" t="s">
        <v>1961</v>
      </c>
      <c r="J1497" s="4">
        <v>413.5335</v>
      </c>
    </row>
    <row r="1498" ht="14.25" customHeight="1">
      <c r="A1498" s="4" t="s">
        <v>3457</v>
      </c>
      <c r="B1498" s="5">
        <v>45385.0</v>
      </c>
      <c r="C1498" s="4" t="s">
        <v>1064</v>
      </c>
      <c r="D1498" s="4" t="s">
        <v>1572</v>
      </c>
      <c r="E1498" s="4" t="s">
        <v>1901</v>
      </c>
      <c r="F1498" s="4">
        <v>3.0</v>
      </c>
      <c r="G1498" s="4">
        <v>698.14</v>
      </c>
      <c r="H1498" s="4">
        <v>0.04</v>
      </c>
      <c r="I1498" s="4" t="s">
        <v>1961</v>
      </c>
      <c r="J1498" s="4">
        <v>2010.6432</v>
      </c>
    </row>
    <row r="1499" ht="14.25" customHeight="1">
      <c r="A1499" s="4" t="s">
        <v>3458</v>
      </c>
      <c r="B1499" s="5">
        <v>45787.0</v>
      </c>
      <c r="C1499" s="4" t="s">
        <v>1001</v>
      </c>
      <c r="D1499" s="4" t="s">
        <v>1805</v>
      </c>
      <c r="E1499" s="4" t="s">
        <v>1945</v>
      </c>
      <c r="F1499" s="4">
        <v>1.0</v>
      </c>
      <c r="G1499" s="4">
        <v>478.08</v>
      </c>
      <c r="H1499" s="4">
        <v>0.07</v>
      </c>
      <c r="I1499" s="4" t="s">
        <v>1964</v>
      </c>
      <c r="J1499" s="4">
        <v>444.6143999999999</v>
      </c>
    </row>
    <row r="1500" ht="14.25" customHeight="1">
      <c r="A1500" s="4" t="s">
        <v>3459</v>
      </c>
      <c r="B1500" s="5">
        <v>45822.0</v>
      </c>
      <c r="C1500" s="4" t="s">
        <v>698</v>
      </c>
      <c r="D1500" s="4" t="s">
        <v>1759</v>
      </c>
      <c r="E1500" s="4" t="s">
        <v>1914</v>
      </c>
      <c r="F1500" s="4">
        <v>2.0</v>
      </c>
      <c r="G1500" s="4">
        <v>958.64</v>
      </c>
      <c r="H1500" s="4">
        <v>0.2</v>
      </c>
      <c r="I1500" s="4" t="s">
        <v>1961</v>
      </c>
      <c r="J1500" s="4">
        <v>1533.824</v>
      </c>
    </row>
    <row r="1501" ht="14.25" customHeight="1">
      <c r="A1501" s="4" t="s">
        <v>3460</v>
      </c>
      <c r="B1501" s="5">
        <v>45590.0</v>
      </c>
      <c r="C1501" s="4" t="s">
        <v>8</v>
      </c>
      <c r="D1501" s="4" t="s">
        <v>1703</v>
      </c>
      <c r="E1501" s="4" t="s">
        <v>1929</v>
      </c>
      <c r="F1501" s="4">
        <v>2.0</v>
      </c>
      <c r="G1501" s="4">
        <v>581.19</v>
      </c>
      <c r="H1501" s="4">
        <v>0.07</v>
      </c>
      <c r="I1501" s="4" t="s">
        <v>1964</v>
      </c>
      <c r="J1501" s="4">
        <v>1081.0134</v>
      </c>
    </row>
    <row r="1502" ht="14.25" customHeight="1">
      <c r="A1502" s="4" t="s">
        <v>3461</v>
      </c>
      <c r="B1502" s="5">
        <v>45618.0</v>
      </c>
      <c r="C1502" s="4" t="s">
        <v>409</v>
      </c>
      <c r="D1502" s="4" t="s">
        <v>1880</v>
      </c>
      <c r="E1502" s="4" t="s">
        <v>1927</v>
      </c>
      <c r="F1502" s="4">
        <v>1.0</v>
      </c>
      <c r="G1502" s="4">
        <v>736.54</v>
      </c>
      <c r="H1502" s="4">
        <v>0.16</v>
      </c>
      <c r="I1502" s="4" t="s">
        <v>1961</v>
      </c>
      <c r="J1502" s="4">
        <v>618.6936</v>
      </c>
    </row>
    <row r="1503" ht="14.25" customHeight="1">
      <c r="A1503" s="4" t="s">
        <v>3462</v>
      </c>
      <c r="B1503" s="5">
        <v>45586.0</v>
      </c>
      <c r="C1503" s="4" t="s">
        <v>1273</v>
      </c>
      <c r="D1503" s="4" t="s">
        <v>1777</v>
      </c>
      <c r="E1503" s="4" t="s">
        <v>1936</v>
      </c>
      <c r="F1503" s="4">
        <v>1.0</v>
      </c>
      <c r="G1503" s="4">
        <v>524.0</v>
      </c>
      <c r="H1503" s="4">
        <v>0.28</v>
      </c>
      <c r="I1503" s="4" t="s">
        <v>1959</v>
      </c>
      <c r="J1503" s="4">
        <v>377.28</v>
      </c>
    </row>
    <row r="1504" ht="14.25" customHeight="1">
      <c r="A1504" s="4" t="s">
        <v>3463</v>
      </c>
      <c r="B1504" s="5">
        <v>45548.0</v>
      </c>
      <c r="C1504" s="4" t="s">
        <v>194</v>
      </c>
      <c r="D1504" s="4" t="s">
        <v>1661</v>
      </c>
      <c r="E1504" s="4" t="s">
        <v>1901</v>
      </c>
      <c r="F1504" s="4">
        <v>4.0</v>
      </c>
      <c r="G1504" s="4">
        <v>566.09</v>
      </c>
      <c r="H1504" s="4">
        <v>0.28</v>
      </c>
      <c r="I1504" s="4" t="s">
        <v>1964</v>
      </c>
      <c r="J1504" s="4">
        <v>1630.3392</v>
      </c>
    </row>
    <row r="1505" ht="14.25" customHeight="1">
      <c r="A1505" s="4" t="s">
        <v>3464</v>
      </c>
      <c r="B1505" s="5">
        <v>45772.0</v>
      </c>
      <c r="C1505" s="4" t="s">
        <v>850</v>
      </c>
      <c r="D1505" s="4" t="s">
        <v>1638</v>
      </c>
      <c r="E1505" s="4" t="s">
        <v>1924</v>
      </c>
      <c r="F1505" s="4">
        <v>1.0</v>
      </c>
      <c r="G1505" s="4">
        <v>251.99</v>
      </c>
      <c r="H1505" s="4">
        <v>0.09</v>
      </c>
      <c r="I1505" s="4" t="s">
        <v>1959</v>
      </c>
      <c r="J1505" s="4">
        <v>229.3109</v>
      </c>
    </row>
    <row r="1506" ht="14.25" customHeight="1">
      <c r="A1506" s="4" t="s">
        <v>3465</v>
      </c>
      <c r="B1506" s="5">
        <v>45361.0</v>
      </c>
      <c r="C1506" s="4" t="s">
        <v>738</v>
      </c>
      <c r="D1506" s="4" t="s">
        <v>1625</v>
      </c>
      <c r="E1506" s="4" t="s">
        <v>1948</v>
      </c>
      <c r="F1506" s="4">
        <v>1.0</v>
      </c>
      <c r="G1506" s="4">
        <v>259.2</v>
      </c>
      <c r="H1506" s="4">
        <v>0.27</v>
      </c>
      <c r="I1506" s="4" t="s">
        <v>1964</v>
      </c>
      <c r="J1506" s="4">
        <v>189.216</v>
      </c>
    </row>
    <row r="1507" ht="14.25" customHeight="1">
      <c r="A1507" s="4" t="s">
        <v>3466</v>
      </c>
      <c r="B1507" s="5">
        <v>45235.0</v>
      </c>
      <c r="C1507" s="4" t="s">
        <v>1404</v>
      </c>
      <c r="D1507" s="4" t="s">
        <v>1759</v>
      </c>
      <c r="E1507" s="4" t="s">
        <v>1936</v>
      </c>
      <c r="F1507" s="4">
        <v>1.0</v>
      </c>
      <c r="G1507" s="4">
        <v>935.66</v>
      </c>
      <c r="H1507" s="4">
        <v>0.26</v>
      </c>
      <c r="I1507" s="4" t="s">
        <v>1961</v>
      </c>
      <c r="J1507" s="4">
        <v>692.3883999999999</v>
      </c>
    </row>
    <row r="1508" ht="14.25" customHeight="1">
      <c r="A1508" s="4" t="s">
        <v>3467</v>
      </c>
      <c r="B1508" s="5">
        <v>45864.0</v>
      </c>
      <c r="C1508" s="4" t="s">
        <v>1467</v>
      </c>
      <c r="D1508" s="4" t="s">
        <v>1683</v>
      </c>
      <c r="E1508" s="4" t="s">
        <v>1917</v>
      </c>
      <c r="F1508" s="4">
        <v>4.0</v>
      </c>
      <c r="G1508" s="4">
        <v>480.75</v>
      </c>
      <c r="H1508" s="4">
        <v>0.02</v>
      </c>
      <c r="I1508" s="4" t="s">
        <v>1959</v>
      </c>
      <c r="J1508" s="4">
        <v>1884.54</v>
      </c>
    </row>
    <row r="1509" ht="14.25" customHeight="1">
      <c r="A1509" s="4" t="s">
        <v>3468</v>
      </c>
      <c r="B1509" s="5">
        <v>45681.0</v>
      </c>
      <c r="C1509" s="4" t="s">
        <v>1178</v>
      </c>
      <c r="D1509" s="4" t="s">
        <v>1826</v>
      </c>
      <c r="E1509" s="4" t="s">
        <v>1936</v>
      </c>
      <c r="F1509" s="4">
        <v>2.0</v>
      </c>
      <c r="G1509" s="4">
        <v>457.83</v>
      </c>
      <c r="H1509" s="4">
        <v>0.01</v>
      </c>
      <c r="I1509" s="4" t="s">
        <v>1964</v>
      </c>
      <c r="J1509" s="4">
        <v>906.5033999999999</v>
      </c>
    </row>
    <row r="1510" ht="14.25" customHeight="1">
      <c r="A1510" s="4" t="s">
        <v>3469</v>
      </c>
      <c r="B1510" s="5">
        <v>45905.0</v>
      </c>
      <c r="C1510" s="4" t="s">
        <v>566</v>
      </c>
      <c r="D1510" s="4" t="s">
        <v>1725</v>
      </c>
      <c r="E1510" s="4" t="s">
        <v>1934</v>
      </c>
      <c r="F1510" s="4">
        <v>1.0</v>
      </c>
      <c r="G1510" s="4">
        <v>994.63</v>
      </c>
      <c r="H1510" s="4">
        <v>0.28</v>
      </c>
      <c r="I1510" s="4" t="s">
        <v>1959</v>
      </c>
      <c r="J1510" s="4">
        <v>716.1336</v>
      </c>
    </row>
    <row r="1511" ht="14.25" customHeight="1">
      <c r="A1511" s="4" t="s">
        <v>3470</v>
      </c>
      <c r="B1511" s="5">
        <v>45765.0</v>
      </c>
      <c r="C1511" s="4" t="s">
        <v>808</v>
      </c>
      <c r="D1511" s="4" t="s">
        <v>1853</v>
      </c>
      <c r="E1511" s="4" t="s">
        <v>1887</v>
      </c>
      <c r="F1511" s="4">
        <v>3.0</v>
      </c>
      <c r="G1511" s="4">
        <v>65.57</v>
      </c>
      <c r="H1511" s="4">
        <v>0.3</v>
      </c>
      <c r="I1511" s="4" t="s">
        <v>1964</v>
      </c>
      <c r="J1511" s="4">
        <v>137.697</v>
      </c>
    </row>
    <row r="1512" ht="14.25" customHeight="1">
      <c r="A1512" s="4" t="s">
        <v>3471</v>
      </c>
      <c r="B1512" s="5">
        <v>45821.0</v>
      </c>
      <c r="C1512" s="4" t="s">
        <v>554</v>
      </c>
      <c r="D1512" s="4" t="s">
        <v>1756</v>
      </c>
      <c r="E1512" s="4" t="s">
        <v>1942</v>
      </c>
      <c r="F1512" s="4">
        <v>3.0</v>
      </c>
      <c r="G1512" s="4">
        <v>622.98</v>
      </c>
      <c r="H1512" s="4">
        <v>0.28</v>
      </c>
      <c r="I1512" s="4" t="s">
        <v>1961</v>
      </c>
      <c r="J1512" s="4">
        <v>1345.6368</v>
      </c>
    </row>
    <row r="1513" ht="14.25" customHeight="1">
      <c r="A1513" s="4" t="s">
        <v>3472</v>
      </c>
      <c r="B1513" s="5">
        <v>45691.0</v>
      </c>
      <c r="C1513" s="4" t="s">
        <v>823</v>
      </c>
      <c r="D1513" s="4" t="s">
        <v>1747</v>
      </c>
      <c r="E1513" s="4" t="s">
        <v>1932</v>
      </c>
      <c r="F1513" s="4">
        <v>1.0</v>
      </c>
      <c r="G1513" s="4">
        <v>170.68</v>
      </c>
      <c r="H1513" s="4">
        <v>0.13</v>
      </c>
      <c r="I1513" s="4" t="s">
        <v>1961</v>
      </c>
      <c r="J1513" s="4">
        <v>148.4916</v>
      </c>
    </row>
    <row r="1514" ht="14.25" customHeight="1">
      <c r="A1514" s="4" t="s">
        <v>3473</v>
      </c>
      <c r="B1514" s="5">
        <v>45860.0</v>
      </c>
      <c r="C1514" s="4" t="s">
        <v>360</v>
      </c>
      <c r="D1514" s="4" t="s">
        <v>1585</v>
      </c>
      <c r="E1514" s="4" t="s">
        <v>1917</v>
      </c>
      <c r="F1514" s="4">
        <v>4.0</v>
      </c>
      <c r="G1514" s="4">
        <v>797.83</v>
      </c>
      <c r="H1514" s="4">
        <v>0.08</v>
      </c>
      <c r="I1514" s="4" t="s">
        <v>1959</v>
      </c>
      <c r="J1514" s="4">
        <v>2936.0144</v>
      </c>
    </row>
    <row r="1515" ht="14.25" customHeight="1">
      <c r="A1515" s="4" t="s">
        <v>3474</v>
      </c>
      <c r="B1515" s="5">
        <v>45922.0</v>
      </c>
      <c r="C1515" s="4" t="s">
        <v>366</v>
      </c>
      <c r="D1515" s="4" t="s">
        <v>1565</v>
      </c>
      <c r="E1515" s="4" t="s">
        <v>1939</v>
      </c>
      <c r="F1515" s="4">
        <v>1.0</v>
      </c>
      <c r="G1515" s="4">
        <v>372.75</v>
      </c>
      <c r="H1515" s="4">
        <v>0.12</v>
      </c>
      <c r="I1515" s="4" t="s">
        <v>1959</v>
      </c>
      <c r="J1515" s="4">
        <v>328.02</v>
      </c>
    </row>
    <row r="1516" ht="14.25" customHeight="1">
      <c r="A1516" s="4" t="s">
        <v>3475</v>
      </c>
      <c r="B1516" s="5">
        <v>45477.0</v>
      </c>
      <c r="C1516" s="4" t="s">
        <v>1259</v>
      </c>
      <c r="D1516" s="4" t="s">
        <v>1765</v>
      </c>
      <c r="E1516" s="4" t="s">
        <v>1904</v>
      </c>
      <c r="F1516" s="4">
        <v>1.0</v>
      </c>
      <c r="G1516" s="4">
        <v>994.18</v>
      </c>
      <c r="H1516" s="4">
        <v>0.05</v>
      </c>
      <c r="I1516" s="4" t="s">
        <v>1961</v>
      </c>
      <c r="J1516" s="4">
        <v>944.4709999999999</v>
      </c>
    </row>
    <row r="1517" ht="14.25" customHeight="1">
      <c r="A1517" s="4" t="s">
        <v>3476</v>
      </c>
      <c r="B1517" s="5">
        <v>45504.0</v>
      </c>
      <c r="C1517" s="4" t="s">
        <v>1334</v>
      </c>
      <c r="D1517" s="4" t="s">
        <v>1635</v>
      </c>
      <c r="E1517" s="4" t="s">
        <v>1932</v>
      </c>
      <c r="F1517" s="4">
        <v>1.0</v>
      </c>
      <c r="G1517" s="4">
        <v>136.12</v>
      </c>
      <c r="H1517" s="4">
        <v>0.07</v>
      </c>
      <c r="I1517" s="4" t="s">
        <v>1959</v>
      </c>
      <c r="J1517" s="4">
        <v>126.5916</v>
      </c>
    </row>
    <row r="1518" ht="14.25" customHeight="1">
      <c r="A1518" s="4" t="s">
        <v>3477</v>
      </c>
      <c r="B1518" s="5">
        <v>45862.0</v>
      </c>
      <c r="C1518" s="4" t="s">
        <v>141</v>
      </c>
      <c r="D1518" s="4" t="s">
        <v>1738</v>
      </c>
      <c r="E1518" s="4" t="s">
        <v>1945</v>
      </c>
      <c r="F1518" s="4">
        <v>3.0</v>
      </c>
      <c r="G1518" s="4">
        <v>634.45</v>
      </c>
      <c r="H1518" s="4">
        <v>0.17</v>
      </c>
      <c r="I1518" s="4" t="s">
        <v>1961</v>
      </c>
      <c r="J1518" s="4">
        <v>1579.7805</v>
      </c>
    </row>
    <row r="1519" ht="14.25" customHeight="1">
      <c r="A1519" s="4" t="s">
        <v>3478</v>
      </c>
      <c r="B1519" s="5">
        <v>45579.0</v>
      </c>
      <c r="C1519" s="4" t="s">
        <v>1058</v>
      </c>
      <c r="D1519" s="4" t="s">
        <v>1774</v>
      </c>
      <c r="E1519" s="4" t="s">
        <v>1887</v>
      </c>
      <c r="F1519" s="4">
        <v>4.0</v>
      </c>
      <c r="G1519" s="4">
        <v>179.62</v>
      </c>
      <c r="H1519" s="4">
        <v>0.05</v>
      </c>
      <c r="I1519" s="4" t="s">
        <v>1959</v>
      </c>
      <c r="J1519" s="4">
        <v>682.556</v>
      </c>
    </row>
    <row r="1520" ht="14.25" customHeight="1">
      <c r="A1520" s="4" t="s">
        <v>3479</v>
      </c>
      <c r="B1520" s="5">
        <v>45658.0</v>
      </c>
      <c r="C1520" s="4" t="s">
        <v>955</v>
      </c>
      <c r="D1520" s="4" t="s">
        <v>1635</v>
      </c>
      <c r="E1520" s="4" t="s">
        <v>1945</v>
      </c>
      <c r="F1520" s="4">
        <v>4.0</v>
      </c>
      <c r="G1520" s="4">
        <v>558.83</v>
      </c>
      <c r="H1520" s="4">
        <v>0.16</v>
      </c>
      <c r="I1520" s="4" t="s">
        <v>1961</v>
      </c>
      <c r="J1520" s="4">
        <v>1877.6688</v>
      </c>
    </row>
    <row r="1521" ht="14.25" customHeight="1">
      <c r="A1521" s="4" t="s">
        <v>3480</v>
      </c>
      <c r="B1521" s="5">
        <v>45664.0</v>
      </c>
      <c r="C1521" s="4" t="s">
        <v>587</v>
      </c>
      <c r="D1521" s="4" t="s">
        <v>1865</v>
      </c>
      <c r="E1521" s="4" t="s">
        <v>1911</v>
      </c>
      <c r="F1521" s="4">
        <v>2.0</v>
      </c>
      <c r="G1521" s="4">
        <v>859.74</v>
      </c>
      <c r="H1521" s="4">
        <v>0.25</v>
      </c>
      <c r="I1521" s="4" t="s">
        <v>1964</v>
      </c>
      <c r="J1521" s="4">
        <v>1289.61</v>
      </c>
    </row>
    <row r="1522" ht="14.25" customHeight="1">
      <c r="A1522" s="4" t="s">
        <v>3481</v>
      </c>
      <c r="B1522" s="5">
        <v>45936.0</v>
      </c>
      <c r="C1522" s="4" t="s">
        <v>391</v>
      </c>
      <c r="D1522" s="4" t="s">
        <v>1777</v>
      </c>
      <c r="E1522" s="4" t="s">
        <v>1939</v>
      </c>
      <c r="F1522" s="4">
        <v>3.0</v>
      </c>
      <c r="G1522" s="4">
        <v>578.47</v>
      </c>
      <c r="H1522" s="4">
        <v>0.06</v>
      </c>
      <c r="I1522" s="4" t="s">
        <v>1964</v>
      </c>
      <c r="J1522" s="4">
        <v>1631.2854</v>
      </c>
    </row>
    <row r="1523" ht="14.25" customHeight="1">
      <c r="A1523" s="4" t="s">
        <v>3482</v>
      </c>
      <c r="B1523" s="5">
        <v>45344.0</v>
      </c>
      <c r="C1523" s="4" t="s">
        <v>224</v>
      </c>
      <c r="D1523" s="4" t="s">
        <v>1638</v>
      </c>
      <c r="E1523" s="4" t="s">
        <v>1929</v>
      </c>
      <c r="F1523" s="4">
        <v>1.0</v>
      </c>
      <c r="G1523" s="4">
        <v>440.48</v>
      </c>
      <c r="H1523" s="4">
        <v>0.11</v>
      </c>
      <c r="I1523" s="4" t="s">
        <v>1964</v>
      </c>
      <c r="J1523" s="4">
        <v>392.0272000000001</v>
      </c>
    </row>
    <row r="1524" ht="14.25" customHeight="1">
      <c r="A1524" s="4" t="s">
        <v>3483</v>
      </c>
      <c r="B1524" s="5">
        <v>45329.0</v>
      </c>
      <c r="C1524" s="4" t="s">
        <v>91</v>
      </c>
      <c r="D1524" s="4" t="s">
        <v>1621</v>
      </c>
      <c r="E1524" s="4" t="s">
        <v>1948</v>
      </c>
      <c r="F1524" s="4">
        <v>2.0</v>
      </c>
      <c r="G1524" s="4">
        <v>303.67</v>
      </c>
      <c r="H1524" s="4">
        <v>0.05</v>
      </c>
      <c r="I1524" s="4" t="s">
        <v>1961</v>
      </c>
      <c r="J1524" s="4">
        <v>576.973</v>
      </c>
    </row>
    <row r="1525" ht="14.25" customHeight="1">
      <c r="A1525" s="4" t="s">
        <v>3484</v>
      </c>
      <c r="B1525" s="5">
        <v>45895.0</v>
      </c>
      <c r="C1525" s="4" t="s">
        <v>1079</v>
      </c>
      <c r="D1525" s="4" t="s">
        <v>1805</v>
      </c>
      <c r="E1525" s="4" t="s">
        <v>1934</v>
      </c>
      <c r="F1525" s="4">
        <v>2.0</v>
      </c>
      <c r="G1525" s="4">
        <v>611.21</v>
      </c>
      <c r="H1525" s="4">
        <v>0.22</v>
      </c>
      <c r="I1525" s="4" t="s">
        <v>1964</v>
      </c>
      <c r="J1525" s="4">
        <v>953.4876</v>
      </c>
    </row>
    <row r="1526" ht="14.25" customHeight="1">
      <c r="A1526" s="4" t="s">
        <v>3485</v>
      </c>
      <c r="B1526" s="5">
        <v>45239.0</v>
      </c>
      <c r="C1526" s="4" t="s">
        <v>680</v>
      </c>
      <c r="D1526" s="4" t="s">
        <v>1696</v>
      </c>
      <c r="E1526" s="4" t="s">
        <v>1936</v>
      </c>
      <c r="F1526" s="4">
        <v>2.0</v>
      </c>
      <c r="G1526" s="4">
        <v>768.08</v>
      </c>
      <c r="H1526" s="4">
        <v>0.26</v>
      </c>
      <c r="I1526" s="4" t="s">
        <v>1961</v>
      </c>
      <c r="J1526" s="4">
        <v>1136.7584</v>
      </c>
    </row>
    <row r="1527" ht="14.25" customHeight="1">
      <c r="A1527" s="4" t="s">
        <v>3486</v>
      </c>
      <c r="B1527" s="5">
        <v>45296.0</v>
      </c>
      <c r="C1527" s="4" t="s">
        <v>960</v>
      </c>
      <c r="D1527" s="4" t="s">
        <v>1645</v>
      </c>
      <c r="E1527" s="4" t="s">
        <v>1945</v>
      </c>
      <c r="F1527" s="4">
        <v>1.0</v>
      </c>
      <c r="G1527" s="4">
        <v>616.82</v>
      </c>
      <c r="H1527" s="4">
        <v>0.24</v>
      </c>
      <c r="I1527" s="4" t="s">
        <v>1959</v>
      </c>
      <c r="J1527" s="4">
        <v>468.7832</v>
      </c>
    </row>
    <row r="1528" ht="14.25" customHeight="1">
      <c r="A1528" s="4" t="s">
        <v>3487</v>
      </c>
      <c r="B1528" s="5">
        <v>45672.0</v>
      </c>
      <c r="C1528" s="4" t="s">
        <v>624</v>
      </c>
      <c r="D1528" s="4" t="s">
        <v>1700</v>
      </c>
      <c r="E1528" s="4" t="s">
        <v>1945</v>
      </c>
      <c r="F1528" s="4">
        <v>1.0</v>
      </c>
      <c r="G1528" s="4">
        <v>470.34</v>
      </c>
      <c r="H1528" s="4">
        <v>0.18</v>
      </c>
      <c r="I1528" s="4" t="s">
        <v>1964</v>
      </c>
      <c r="J1528" s="4">
        <v>385.6788</v>
      </c>
    </row>
    <row r="1529" ht="14.25" customHeight="1">
      <c r="A1529" s="4" t="s">
        <v>3488</v>
      </c>
      <c r="B1529" s="5">
        <v>45499.0</v>
      </c>
      <c r="C1529" s="4" t="s">
        <v>731</v>
      </c>
      <c r="D1529" s="4" t="s">
        <v>1741</v>
      </c>
      <c r="E1529" s="4" t="s">
        <v>1917</v>
      </c>
      <c r="F1529" s="4">
        <v>2.0</v>
      </c>
      <c r="G1529" s="4">
        <v>616.36</v>
      </c>
      <c r="H1529" s="4">
        <v>0.12</v>
      </c>
      <c r="I1529" s="4" t="s">
        <v>1961</v>
      </c>
      <c r="J1529" s="4">
        <v>1084.7936</v>
      </c>
    </row>
    <row r="1530" ht="14.25" customHeight="1">
      <c r="A1530" s="4" t="s">
        <v>3489</v>
      </c>
      <c r="B1530" s="5">
        <v>45434.0</v>
      </c>
      <c r="C1530" s="4" t="s">
        <v>314</v>
      </c>
      <c r="D1530" s="4" t="s">
        <v>1569</v>
      </c>
      <c r="E1530" s="4" t="s">
        <v>1921</v>
      </c>
      <c r="F1530" s="4">
        <v>3.0</v>
      </c>
      <c r="G1530" s="4">
        <v>657.24</v>
      </c>
      <c r="H1530" s="4">
        <v>0.18</v>
      </c>
      <c r="I1530" s="4" t="s">
        <v>1961</v>
      </c>
      <c r="J1530" s="4">
        <v>1616.8104</v>
      </c>
    </row>
    <row r="1531" ht="14.25" customHeight="1">
      <c r="A1531" s="4" t="s">
        <v>3490</v>
      </c>
      <c r="B1531" s="5">
        <v>45893.0</v>
      </c>
      <c r="C1531" s="4" t="s">
        <v>154</v>
      </c>
      <c r="D1531" s="4" t="s">
        <v>1703</v>
      </c>
      <c r="E1531" s="4" t="s">
        <v>1948</v>
      </c>
      <c r="F1531" s="4">
        <v>2.0</v>
      </c>
      <c r="G1531" s="4">
        <v>392.45</v>
      </c>
      <c r="H1531" s="4">
        <v>0.04</v>
      </c>
      <c r="I1531" s="4" t="s">
        <v>1961</v>
      </c>
      <c r="J1531" s="4">
        <v>753.5039999999999</v>
      </c>
    </row>
    <row r="1532" ht="14.25" customHeight="1">
      <c r="A1532" s="4" t="s">
        <v>3491</v>
      </c>
      <c r="B1532" s="5">
        <v>45346.0</v>
      </c>
      <c r="C1532" s="4" t="s">
        <v>808</v>
      </c>
      <c r="D1532" s="4" t="s">
        <v>1700</v>
      </c>
      <c r="E1532" s="4" t="s">
        <v>1934</v>
      </c>
      <c r="F1532" s="4">
        <v>3.0</v>
      </c>
      <c r="G1532" s="4">
        <v>62.03</v>
      </c>
      <c r="H1532" s="4">
        <v>0.01</v>
      </c>
      <c r="I1532" s="4" t="s">
        <v>1964</v>
      </c>
      <c r="J1532" s="4">
        <v>184.2291</v>
      </c>
    </row>
    <row r="1533" ht="14.25" customHeight="1">
      <c r="A1533" s="4" t="s">
        <v>3492</v>
      </c>
      <c r="B1533" s="5">
        <v>45613.0</v>
      </c>
      <c r="C1533" s="4" t="s">
        <v>348</v>
      </c>
      <c r="D1533" s="4" t="s">
        <v>1871</v>
      </c>
      <c r="E1533" s="4" t="s">
        <v>1901</v>
      </c>
      <c r="F1533" s="4">
        <v>4.0</v>
      </c>
      <c r="G1533" s="4">
        <v>933.73</v>
      </c>
      <c r="H1533" s="4">
        <v>0.25</v>
      </c>
      <c r="I1533" s="4" t="s">
        <v>1961</v>
      </c>
      <c r="J1533" s="4">
        <v>2801.19</v>
      </c>
    </row>
    <row r="1534" ht="14.25" customHeight="1">
      <c r="A1534" s="4" t="s">
        <v>3493</v>
      </c>
      <c r="B1534" s="5">
        <v>45928.0</v>
      </c>
      <c r="C1534" s="4" t="s">
        <v>539</v>
      </c>
      <c r="D1534" s="4" t="s">
        <v>1838</v>
      </c>
      <c r="E1534" s="4" t="s">
        <v>1939</v>
      </c>
      <c r="F1534" s="4">
        <v>3.0</v>
      </c>
      <c r="G1534" s="4">
        <v>615.31</v>
      </c>
      <c r="H1534" s="4">
        <v>0.14</v>
      </c>
      <c r="I1534" s="4" t="s">
        <v>1961</v>
      </c>
      <c r="J1534" s="4">
        <v>1587.4998</v>
      </c>
    </row>
    <row r="1535" ht="14.25" customHeight="1">
      <c r="A1535" s="4" t="s">
        <v>3494</v>
      </c>
      <c r="B1535" s="5">
        <v>45619.0</v>
      </c>
      <c r="C1535" s="4" t="s">
        <v>1190</v>
      </c>
      <c r="D1535" s="4" t="s">
        <v>1759</v>
      </c>
      <c r="E1535" s="4" t="s">
        <v>1945</v>
      </c>
      <c r="F1535" s="4">
        <v>4.0</v>
      </c>
      <c r="G1535" s="4">
        <v>790.38</v>
      </c>
      <c r="H1535" s="4">
        <v>0.22</v>
      </c>
      <c r="I1535" s="4" t="s">
        <v>1964</v>
      </c>
      <c r="J1535" s="4">
        <v>2465.9856</v>
      </c>
    </row>
    <row r="1536" ht="14.25" customHeight="1">
      <c r="A1536" s="4" t="s">
        <v>3495</v>
      </c>
      <c r="B1536" s="5">
        <v>45533.0</v>
      </c>
      <c r="C1536" s="4" t="s">
        <v>880</v>
      </c>
      <c r="D1536" s="4" t="s">
        <v>1759</v>
      </c>
      <c r="E1536" s="4" t="s">
        <v>1942</v>
      </c>
      <c r="F1536" s="4">
        <v>2.0</v>
      </c>
      <c r="G1536" s="4">
        <v>102.85</v>
      </c>
      <c r="H1536" s="4">
        <v>0.08</v>
      </c>
      <c r="I1536" s="4" t="s">
        <v>1961</v>
      </c>
      <c r="J1536" s="4">
        <v>189.244</v>
      </c>
    </row>
    <row r="1537" ht="14.25" customHeight="1">
      <c r="A1537" s="4" t="s">
        <v>3496</v>
      </c>
      <c r="B1537" s="5">
        <v>45781.0</v>
      </c>
      <c r="C1537" s="4" t="s">
        <v>170</v>
      </c>
      <c r="D1537" s="4" t="s">
        <v>1603</v>
      </c>
      <c r="E1537" s="4" t="s">
        <v>1939</v>
      </c>
      <c r="F1537" s="4">
        <v>3.0</v>
      </c>
      <c r="G1537" s="4">
        <v>866.78</v>
      </c>
      <c r="H1537" s="4">
        <v>0.27</v>
      </c>
      <c r="I1537" s="4" t="s">
        <v>1961</v>
      </c>
      <c r="J1537" s="4">
        <v>1898.2482</v>
      </c>
    </row>
    <row r="1538" ht="14.25" customHeight="1">
      <c r="A1538" s="4" t="s">
        <v>3497</v>
      </c>
      <c r="B1538" s="5">
        <v>45378.0</v>
      </c>
      <c r="C1538" s="4" t="s">
        <v>698</v>
      </c>
      <c r="D1538" s="4" t="s">
        <v>1817</v>
      </c>
      <c r="E1538" s="4" t="s">
        <v>1939</v>
      </c>
      <c r="F1538" s="4">
        <v>3.0</v>
      </c>
      <c r="G1538" s="4">
        <v>392.84</v>
      </c>
      <c r="H1538" s="4">
        <v>0.27</v>
      </c>
      <c r="I1538" s="4" t="s">
        <v>1961</v>
      </c>
      <c r="J1538" s="4">
        <v>860.3195999999999</v>
      </c>
    </row>
    <row r="1539" ht="14.25" customHeight="1">
      <c r="A1539" s="4" t="s">
        <v>3498</v>
      </c>
      <c r="B1539" s="5">
        <v>45688.0</v>
      </c>
      <c r="C1539" s="4" t="s">
        <v>1040</v>
      </c>
      <c r="D1539" s="4" t="s">
        <v>1594</v>
      </c>
      <c r="E1539" s="4" t="s">
        <v>1908</v>
      </c>
      <c r="F1539" s="4">
        <v>2.0</v>
      </c>
      <c r="G1539" s="4">
        <v>753.1</v>
      </c>
      <c r="H1539" s="4">
        <v>0.19</v>
      </c>
      <c r="I1539" s="4" t="s">
        <v>1961</v>
      </c>
      <c r="J1539" s="4">
        <v>1220.022</v>
      </c>
    </row>
    <row r="1540" ht="14.25" customHeight="1">
      <c r="A1540" s="4" t="s">
        <v>3499</v>
      </c>
      <c r="B1540" s="5">
        <v>45927.0</v>
      </c>
      <c r="C1540" s="4" t="s">
        <v>57</v>
      </c>
      <c r="D1540" s="4" t="s">
        <v>1744</v>
      </c>
      <c r="E1540" s="4" t="s">
        <v>1942</v>
      </c>
      <c r="F1540" s="4">
        <v>2.0</v>
      </c>
      <c r="G1540" s="4">
        <v>700.91</v>
      </c>
      <c r="H1540" s="4">
        <v>0.1</v>
      </c>
      <c r="I1540" s="4" t="s">
        <v>1961</v>
      </c>
      <c r="J1540" s="4">
        <v>1261.638</v>
      </c>
    </row>
    <row r="1541" ht="14.25" customHeight="1">
      <c r="A1541" s="4" t="s">
        <v>3500</v>
      </c>
      <c r="B1541" s="5">
        <v>45775.0</v>
      </c>
      <c r="C1541" s="4" t="s">
        <v>280</v>
      </c>
      <c r="D1541" s="4" t="s">
        <v>1617</v>
      </c>
      <c r="E1541" s="4" t="s">
        <v>1929</v>
      </c>
      <c r="F1541" s="4">
        <v>4.0</v>
      </c>
      <c r="G1541" s="4">
        <v>935.98</v>
      </c>
      <c r="H1541" s="4">
        <v>0.11</v>
      </c>
      <c r="I1541" s="4" t="s">
        <v>1961</v>
      </c>
      <c r="J1541" s="4">
        <v>3332.0888</v>
      </c>
    </row>
    <row r="1542" ht="14.25" customHeight="1">
      <c r="A1542" s="4" t="s">
        <v>3501</v>
      </c>
      <c r="B1542" s="5">
        <v>45849.0</v>
      </c>
      <c r="C1542" s="4" t="s">
        <v>1513</v>
      </c>
      <c r="D1542" s="4" t="s">
        <v>1811</v>
      </c>
      <c r="E1542" s="4" t="s">
        <v>1939</v>
      </c>
      <c r="F1542" s="4">
        <v>1.0</v>
      </c>
      <c r="G1542" s="4">
        <v>539.9</v>
      </c>
      <c r="H1542" s="4">
        <v>0.07</v>
      </c>
      <c r="I1542" s="4" t="s">
        <v>1959</v>
      </c>
      <c r="J1542" s="4">
        <v>502.107</v>
      </c>
    </row>
    <row r="1543" ht="14.25" customHeight="1">
      <c r="A1543" s="4" t="s">
        <v>3502</v>
      </c>
      <c r="B1543" s="5">
        <v>45573.0</v>
      </c>
      <c r="C1543" s="4" t="s">
        <v>587</v>
      </c>
      <c r="D1543" s="4" t="s">
        <v>1700</v>
      </c>
      <c r="E1543" s="4" t="s">
        <v>1911</v>
      </c>
      <c r="F1543" s="4">
        <v>1.0</v>
      </c>
      <c r="G1543" s="4">
        <v>312.81</v>
      </c>
      <c r="H1543" s="4">
        <v>0.14</v>
      </c>
      <c r="I1543" s="4" t="s">
        <v>1961</v>
      </c>
      <c r="J1543" s="4">
        <v>269.0166</v>
      </c>
    </row>
    <row r="1544" ht="14.25" customHeight="1">
      <c r="A1544" s="4" t="s">
        <v>3503</v>
      </c>
      <c r="B1544" s="5">
        <v>45356.0</v>
      </c>
      <c r="C1544" s="4" t="s">
        <v>820</v>
      </c>
      <c r="D1544" s="4" t="s">
        <v>1725</v>
      </c>
      <c r="E1544" s="4" t="s">
        <v>1914</v>
      </c>
      <c r="F1544" s="4">
        <v>3.0</v>
      </c>
      <c r="G1544" s="4">
        <v>855.96</v>
      </c>
      <c r="H1544" s="4">
        <v>0.29</v>
      </c>
      <c r="I1544" s="4" t="s">
        <v>1964</v>
      </c>
      <c r="J1544" s="4">
        <v>1823.1948</v>
      </c>
    </row>
    <row r="1545" ht="14.25" customHeight="1">
      <c r="A1545" s="4" t="s">
        <v>3504</v>
      </c>
      <c r="B1545" s="5">
        <v>45326.0</v>
      </c>
      <c r="C1545" s="4" t="s">
        <v>1136</v>
      </c>
      <c r="D1545" s="4" t="s">
        <v>1560</v>
      </c>
      <c r="E1545" s="4" t="s">
        <v>1927</v>
      </c>
      <c r="F1545" s="4">
        <v>3.0</v>
      </c>
      <c r="G1545" s="4">
        <v>305.0</v>
      </c>
      <c r="H1545" s="4">
        <v>0.01</v>
      </c>
      <c r="I1545" s="4" t="s">
        <v>1964</v>
      </c>
      <c r="J1545" s="4">
        <v>905.85</v>
      </c>
    </row>
    <row r="1546" ht="14.25" customHeight="1">
      <c r="A1546" s="4" t="s">
        <v>3505</v>
      </c>
      <c r="B1546" s="5">
        <v>45361.0</v>
      </c>
      <c r="C1546" s="4" t="s">
        <v>1464</v>
      </c>
      <c r="D1546" s="4" t="s">
        <v>1880</v>
      </c>
      <c r="E1546" s="4" t="s">
        <v>1929</v>
      </c>
      <c r="F1546" s="4">
        <v>3.0</v>
      </c>
      <c r="G1546" s="4">
        <v>831.15</v>
      </c>
      <c r="H1546" s="4">
        <v>0.19</v>
      </c>
      <c r="I1546" s="4" t="s">
        <v>1959</v>
      </c>
      <c r="J1546" s="4">
        <v>2019.6945</v>
      </c>
    </row>
    <row r="1547" ht="14.25" customHeight="1">
      <c r="A1547" s="4" t="s">
        <v>3506</v>
      </c>
      <c r="B1547" s="5">
        <v>45926.0</v>
      </c>
      <c r="C1547" s="4" t="s">
        <v>695</v>
      </c>
      <c r="D1547" s="4" t="s">
        <v>1871</v>
      </c>
      <c r="E1547" s="4" t="s">
        <v>1901</v>
      </c>
      <c r="F1547" s="4">
        <v>2.0</v>
      </c>
      <c r="G1547" s="4">
        <v>644.97</v>
      </c>
      <c r="H1547" s="4">
        <v>0.24</v>
      </c>
      <c r="I1547" s="4" t="s">
        <v>1964</v>
      </c>
      <c r="J1547" s="4">
        <v>980.3544</v>
      </c>
    </row>
    <row r="1548" ht="14.25" customHeight="1">
      <c r="A1548" s="4" t="s">
        <v>3507</v>
      </c>
      <c r="B1548" s="5">
        <v>45839.0</v>
      </c>
      <c r="C1548" s="4" t="s">
        <v>357</v>
      </c>
      <c r="D1548" s="4" t="s">
        <v>1847</v>
      </c>
      <c r="E1548" s="4" t="s">
        <v>1892</v>
      </c>
      <c r="F1548" s="4">
        <v>1.0</v>
      </c>
      <c r="G1548" s="4">
        <v>149.56</v>
      </c>
      <c r="H1548" s="4">
        <v>0.09</v>
      </c>
      <c r="I1548" s="4" t="s">
        <v>1959</v>
      </c>
      <c r="J1548" s="4">
        <v>136.0996</v>
      </c>
    </row>
    <row r="1549" ht="14.25" customHeight="1">
      <c r="A1549" s="4" t="s">
        <v>3508</v>
      </c>
      <c r="B1549" s="5">
        <v>45434.0</v>
      </c>
      <c r="C1549" s="4" t="s">
        <v>725</v>
      </c>
      <c r="D1549" s="4" t="s">
        <v>1709</v>
      </c>
      <c r="E1549" s="4" t="s">
        <v>1948</v>
      </c>
      <c r="F1549" s="4">
        <v>1.0</v>
      </c>
      <c r="G1549" s="4">
        <v>661.77</v>
      </c>
      <c r="H1549" s="4">
        <v>0.03</v>
      </c>
      <c r="I1549" s="4" t="s">
        <v>1961</v>
      </c>
      <c r="J1549" s="4">
        <v>641.9168999999999</v>
      </c>
    </row>
    <row r="1550" ht="14.25" customHeight="1">
      <c r="A1550" s="4" t="s">
        <v>3509</v>
      </c>
      <c r="B1550" s="5">
        <v>45819.0</v>
      </c>
      <c r="C1550" s="4" t="s">
        <v>397</v>
      </c>
      <c r="D1550" s="4" t="s">
        <v>1865</v>
      </c>
      <c r="E1550" s="4" t="s">
        <v>1914</v>
      </c>
      <c r="F1550" s="4">
        <v>3.0</v>
      </c>
      <c r="G1550" s="4">
        <v>99.67</v>
      </c>
      <c r="H1550" s="4">
        <v>0.17</v>
      </c>
      <c r="I1550" s="4" t="s">
        <v>1959</v>
      </c>
      <c r="J1550" s="4">
        <v>248.1783</v>
      </c>
    </row>
    <row r="1551" ht="14.25" customHeight="1">
      <c r="A1551" s="4" t="s">
        <v>3510</v>
      </c>
      <c r="B1551" s="5">
        <v>45553.0</v>
      </c>
      <c r="C1551" s="4" t="s">
        <v>738</v>
      </c>
      <c r="D1551" s="4" t="s">
        <v>1768</v>
      </c>
      <c r="E1551" s="4" t="s">
        <v>1892</v>
      </c>
      <c r="F1551" s="4">
        <v>3.0</v>
      </c>
      <c r="G1551" s="4">
        <v>103.66</v>
      </c>
      <c r="H1551" s="4">
        <v>0.26</v>
      </c>
      <c r="I1551" s="4" t="s">
        <v>1964</v>
      </c>
      <c r="J1551" s="4">
        <v>230.1252</v>
      </c>
    </row>
    <row r="1552" ht="14.25" customHeight="1">
      <c r="A1552" s="4" t="s">
        <v>3511</v>
      </c>
      <c r="B1552" s="5">
        <v>45258.0</v>
      </c>
      <c r="C1552" s="4" t="s">
        <v>1376</v>
      </c>
      <c r="D1552" s="4" t="s">
        <v>1700</v>
      </c>
      <c r="E1552" s="4" t="s">
        <v>1896</v>
      </c>
      <c r="F1552" s="4">
        <v>4.0</v>
      </c>
      <c r="G1552" s="4">
        <v>54.4</v>
      </c>
      <c r="H1552" s="4">
        <v>0.22</v>
      </c>
      <c r="I1552" s="4" t="s">
        <v>1959</v>
      </c>
      <c r="J1552" s="4">
        <v>169.728</v>
      </c>
    </row>
    <row r="1553" ht="14.25" customHeight="1">
      <c r="A1553" s="4" t="s">
        <v>3512</v>
      </c>
      <c r="B1553" s="5">
        <v>45435.0</v>
      </c>
      <c r="C1553" s="4" t="s">
        <v>1525</v>
      </c>
      <c r="D1553" s="4" t="s">
        <v>1835</v>
      </c>
      <c r="E1553" s="4" t="s">
        <v>1934</v>
      </c>
      <c r="F1553" s="4">
        <v>1.0</v>
      </c>
      <c r="G1553" s="4">
        <v>46.66</v>
      </c>
      <c r="H1553" s="4">
        <v>0.2</v>
      </c>
      <c r="I1553" s="4" t="s">
        <v>1959</v>
      </c>
      <c r="J1553" s="4">
        <v>37.328</v>
      </c>
    </row>
    <row r="1554" ht="14.25" customHeight="1">
      <c r="A1554" s="4" t="s">
        <v>3513</v>
      </c>
      <c r="B1554" s="5">
        <v>45447.0</v>
      </c>
      <c r="C1554" s="4" t="s">
        <v>57</v>
      </c>
      <c r="D1554" s="4" t="s">
        <v>1802</v>
      </c>
      <c r="E1554" s="4" t="s">
        <v>1927</v>
      </c>
      <c r="F1554" s="4">
        <v>4.0</v>
      </c>
      <c r="G1554" s="4">
        <v>871.2</v>
      </c>
      <c r="H1554" s="4">
        <v>0.29</v>
      </c>
      <c r="I1554" s="4" t="s">
        <v>1959</v>
      </c>
      <c r="J1554" s="4">
        <v>2474.208</v>
      </c>
    </row>
    <row r="1555" ht="14.25" customHeight="1">
      <c r="A1555" s="4" t="s">
        <v>3514</v>
      </c>
      <c r="B1555" s="5">
        <v>45724.0</v>
      </c>
      <c r="C1555" s="4" t="s">
        <v>1208</v>
      </c>
      <c r="D1555" s="4" t="s">
        <v>1628</v>
      </c>
      <c r="E1555" s="4" t="s">
        <v>1934</v>
      </c>
      <c r="F1555" s="4">
        <v>4.0</v>
      </c>
      <c r="G1555" s="4">
        <v>317.11</v>
      </c>
      <c r="H1555" s="4">
        <v>0.16</v>
      </c>
      <c r="I1555" s="4" t="s">
        <v>1961</v>
      </c>
      <c r="J1555" s="4">
        <v>1065.4896</v>
      </c>
    </row>
    <row r="1556" ht="14.25" customHeight="1">
      <c r="A1556" s="4" t="s">
        <v>3515</v>
      </c>
      <c r="B1556" s="5">
        <v>45338.0</v>
      </c>
      <c r="C1556" s="4" t="s">
        <v>847</v>
      </c>
      <c r="D1556" s="4" t="s">
        <v>1652</v>
      </c>
      <c r="E1556" s="4" t="s">
        <v>1932</v>
      </c>
      <c r="F1556" s="4">
        <v>2.0</v>
      </c>
      <c r="G1556" s="4">
        <v>388.34</v>
      </c>
      <c r="H1556" s="4">
        <v>0.09</v>
      </c>
      <c r="I1556" s="4" t="s">
        <v>1961</v>
      </c>
      <c r="J1556" s="4">
        <v>706.7787999999999</v>
      </c>
    </row>
    <row r="1557" ht="14.25" customHeight="1">
      <c r="A1557" s="4" t="s">
        <v>3516</v>
      </c>
      <c r="B1557" s="5">
        <v>45252.0</v>
      </c>
      <c r="C1557" s="4" t="s">
        <v>1028</v>
      </c>
      <c r="D1557" s="4" t="s">
        <v>1667</v>
      </c>
      <c r="E1557" s="4" t="s">
        <v>1911</v>
      </c>
      <c r="F1557" s="4">
        <v>4.0</v>
      </c>
      <c r="G1557" s="4">
        <v>998.2</v>
      </c>
      <c r="H1557" s="4">
        <v>0.15</v>
      </c>
      <c r="I1557" s="4" t="s">
        <v>1959</v>
      </c>
      <c r="J1557" s="4">
        <v>3393.88</v>
      </c>
    </row>
    <row r="1558" ht="14.25" customHeight="1">
      <c r="A1558" s="4" t="s">
        <v>3517</v>
      </c>
      <c r="B1558" s="5">
        <v>45606.0</v>
      </c>
      <c r="C1558" s="4" t="s">
        <v>1531</v>
      </c>
      <c r="D1558" s="4" t="s">
        <v>1686</v>
      </c>
      <c r="E1558" s="4" t="s">
        <v>1887</v>
      </c>
      <c r="F1558" s="4">
        <v>1.0</v>
      </c>
      <c r="G1558" s="4">
        <v>887.38</v>
      </c>
      <c r="H1558" s="4">
        <v>0.01</v>
      </c>
      <c r="I1558" s="4" t="s">
        <v>1964</v>
      </c>
      <c r="J1558" s="4">
        <v>878.5062</v>
      </c>
    </row>
    <row r="1559" ht="14.25" customHeight="1">
      <c r="A1559" s="4" t="s">
        <v>3518</v>
      </c>
      <c r="B1559" s="5">
        <v>45524.0</v>
      </c>
      <c r="C1559" s="4" t="s">
        <v>1007</v>
      </c>
      <c r="D1559" s="4" t="s">
        <v>1689</v>
      </c>
      <c r="E1559" s="4" t="s">
        <v>1929</v>
      </c>
      <c r="F1559" s="4">
        <v>4.0</v>
      </c>
      <c r="G1559" s="4">
        <v>332.97</v>
      </c>
      <c r="H1559" s="4">
        <v>0.28</v>
      </c>
      <c r="I1559" s="4" t="s">
        <v>1959</v>
      </c>
      <c r="J1559" s="4">
        <v>958.9536</v>
      </c>
    </row>
    <row r="1560" ht="14.25" customHeight="1">
      <c r="A1560" s="4" t="s">
        <v>3519</v>
      </c>
      <c r="B1560" s="5">
        <v>45934.0</v>
      </c>
      <c r="C1560" s="4" t="s">
        <v>109</v>
      </c>
      <c r="D1560" s="4" t="s">
        <v>1718</v>
      </c>
      <c r="E1560" s="4" t="s">
        <v>1887</v>
      </c>
      <c r="F1560" s="4">
        <v>2.0</v>
      </c>
      <c r="G1560" s="4">
        <v>157.91</v>
      </c>
      <c r="H1560" s="4">
        <v>0.09</v>
      </c>
      <c r="I1560" s="4" t="s">
        <v>1964</v>
      </c>
      <c r="J1560" s="4">
        <v>287.3962</v>
      </c>
    </row>
    <row r="1561" ht="14.25" customHeight="1">
      <c r="A1561" s="4" t="s">
        <v>3520</v>
      </c>
      <c r="B1561" s="5">
        <v>45539.0</v>
      </c>
      <c r="C1561" s="4" t="s">
        <v>1139</v>
      </c>
      <c r="D1561" s="4" t="s">
        <v>1606</v>
      </c>
      <c r="E1561" s="4" t="s">
        <v>1945</v>
      </c>
      <c r="F1561" s="4">
        <v>1.0</v>
      </c>
      <c r="G1561" s="4">
        <v>548.15</v>
      </c>
      <c r="H1561" s="4">
        <v>0.11</v>
      </c>
      <c r="I1561" s="4" t="s">
        <v>1959</v>
      </c>
      <c r="J1561" s="4">
        <v>487.8535</v>
      </c>
    </row>
    <row r="1562" ht="14.25" customHeight="1">
      <c r="A1562" s="4" t="s">
        <v>3521</v>
      </c>
      <c r="B1562" s="5">
        <v>45555.0</v>
      </c>
      <c r="C1562" s="4" t="s">
        <v>701</v>
      </c>
      <c r="D1562" s="4" t="s">
        <v>1725</v>
      </c>
      <c r="E1562" s="4" t="s">
        <v>1936</v>
      </c>
      <c r="F1562" s="4">
        <v>1.0</v>
      </c>
      <c r="G1562" s="4">
        <v>135.13</v>
      </c>
      <c r="H1562" s="4">
        <v>0.04</v>
      </c>
      <c r="I1562" s="4" t="s">
        <v>1959</v>
      </c>
      <c r="J1562" s="4">
        <v>129.7248</v>
      </c>
    </row>
    <row r="1563" ht="14.25" customHeight="1">
      <c r="A1563" s="4" t="s">
        <v>3522</v>
      </c>
      <c r="B1563" s="5">
        <v>45281.0</v>
      </c>
      <c r="C1563" s="4" t="s">
        <v>731</v>
      </c>
      <c r="D1563" s="4" t="s">
        <v>1750</v>
      </c>
      <c r="E1563" s="4" t="s">
        <v>1901</v>
      </c>
      <c r="F1563" s="4">
        <v>3.0</v>
      </c>
      <c r="G1563" s="4">
        <v>579.26</v>
      </c>
      <c r="H1563" s="4">
        <v>0.19</v>
      </c>
      <c r="I1563" s="4" t="s">
        <v>1959</v>
      </c>
      <c r="J1563" s="4">
        <v>1407.6018</v>
      </c>
    </row>
    <row r="1564" ht="14.25" customHeight="1">
      <c r="A1564" s="4" t="s">
        <v>3523</v>
      </c>
      <c r="B1564" s="5">
        <v>45582.0</v>
      </c>
      <c r="C1564" s="4" t="s">
        <v>1238</v>
      </c>
      <c r="D1564" s="4" t="s">
        <v>1625</v>
      </c>
      <c r="E1564" s="4" t="s">
        <v>1887</v>
      </c>
      <c r="F1564" s="4">
        <v>1.0</v>
      </c>
      <c r="G1564" s="4">
        <v>465.63</v>
      </c>
      <c r="H1564" s="4">
        <v>0.25</v>
      </c>
      <c r="I1564" s="4" t="s">
        <v>1959</v>
      </c>
      <c r="J1564" s="4">
        <v>349.2225</v>
      </c>
    </row>
    <row r="1565" ht="14.25" customHeight="1">
      <c r="A1565" s="4" t="s">
        <v>3524</v>
      </c>
      <c r="B1565" s="5">
        <v>45372.0</v>
      </c>
      <c r="C1565" s="4" t="s">
        <v>197</v>
      </c>
      <c r="D1565" s="4" t="s">
        <v>1811</v>
      </c>
      <c r="E1565" s="4" t="s">
        <v>1939</v>
      </c>
      <c r="F1565" s="4">
        <v>2.0</v>
      </c>
      <c r="G1565" s="4">
        <v>675.61</v>
      </c>
      <c r="H1565" s="4">
        <v>0.08</v>
      </c>
      <c r="I1565" s="4" t="s">
        <v>1964</v>
      </c>
      <c r="J1565" s="4">
        <v>1243.1224</v>
      </c>
    </row>
    <row r="1566" ht="14.25" customHeight="1">
      <c r="A1566" s="4" t="s">
        <v>3525</v>
      </c>
      <c r="B1566" s="5">
        <v>45458.0</v>
      </c>
      <c r="C1566" s="4" t="s">
        <v>1316</v>
      </c>
      <c r="D1566" s="4" t="s">
        <v>1677</v>
      </c>
      <c r="E1566" s="4" t="s">
        <v>1911</v>
      </c>
      <c r="F1566" s="4">
        <v>1.0</v>
      </c>
      <c r="G1566" s="4">
        <v>718.99</v>
      </c>
      <c r="H1566" s="4">
        <v>0.08</v>
      </c>
      <c r="I1566" s="4" t="s">
        <v>1961</v>
      </c>
      <c r="J1566" s="4">
        <v>661.4708</v>
      </c>
    </row>
    <row r="1567" ht="14.25" customHeight="1">
      <c r="A1567" s="4" t="s">
        <v>3526</v>
      </c>
      <c r="B1567" s="5">
        <v>45943.0</v>
      </c>
      <c r="C1567" s="4" t="s">
        <v>1199</v>
      </c>
      <c r="D1567" s="4" t="s">
        <v>1613</v>
      </c>
      <c r="E1567" s="4" t="s">
        <v>1924</v>
      </c>
      <c r="F1567" s="4">
        <v>2.0</v>
      </c>
      <c r="G1567" s="4">
        <v>675.65</v>
      </c>
      <c r="H1567" s="4">
        <v>0.2</v>
      </c>
      <c r="I1567" s="4" t="s">
        <v>1964</v>
      </c>
      <c r="J1567" s="4">
        <v>1081.04</v>
      </c>
    </row>
    <row r="1568" ht="14.25" customHeight="1">
      <c r="A1568" s="4" t="s">
        <v>3527</v>
      </c>
      <c r="B1568" s="5">
        <v>45374.0</v>
      </c>
      <c r="C1568" s="4" t="s">
        <v>1079</v>
      </c>
      <c r="D1568" s="4" t="s">
        <v>1868</v>
      </c>
      <c r="E1568" s="4" t="s">
        <v>1936</v>
      </c>
      <c r="F1568" s="4">
        <v>4.0</v>
      </c>
      <c r="G1568" s="4">
        <v>284.24</v>
      </c>
      <c r="H1568" s="4">
        <v>0.1</v>
      </c>
      <c r="I1568" s="4" t="s">
        <v>1959</v>
      </c>
      <c r="J1568" s="4">
        <v>1023.264</v>
      </c>
    </row>
    <row r="1569" ht="14.25" customHeight="1">
      <c r="A1569" s="4" t="s">
        <v>3528</v>
      </c>
      <c r="B1569" s="5">
        <v>45374.0</v>
      </c>
      <c r="C1569" s="4" t="s">
        <v>713</v>
      </c>
      <c r="D1569" s="4" t="s">
        <v>1560</v>
      </c>
      <c r="E1569" s="4" t="s">
        <v>1901</v>
      </c>
      <c r="F1569" s="4">
        <v>1.0</v>
      </c>
      <c r="G1569" s="4">
        <v>94.26</v>
      </c>
      <c r="H1569" s="4">
        <v>0.18</v>
      </c>
      <c r="I1569" s="4" t="s">
        <v>1961</v>
      </c>
      <c r="J1569" s="4">
        <v>77.29320000000001</v>
      </c>
    </row>
    <row r="1570" ht="14.25" customHeight="1">
      <c r="A1570" s="4" t="s">
        <v>3529</v>
      </c>
      <c r="B1570" s="5">
        <v>45789.0</v>
      </c>
      <c r="C1570" s="4" t="s">
        <v>1316</v>
      </c>
      <c r="D1570" s="4" t="s">
        <v>1580</v>
      </c>
      <c r="E1570" s="4" t="s">
        <v>1924</v>
      </c>
      <c r="F1570" s="4">
        <v>4.0</v>
      </c>
      <c r="G1570" s="4">
        <v>458.58</v>
      </c>
      <c r="H1570" s="4">
        <v>0.29</v>
      </c>
      <c r="I1570" s="4" t="s">
        <v>1964</v>
      </c>
      <c r="J1570" s="4">
        <v>1302.3672</v>
      </c>
    </row>
    <row r="1571" ht="14.25" customHeight="1">
      <c r="A1571" s="4" t="s">
        <v>3530</v>
      </c>
      <c r="B1571" s="5">
        <v>45452.0</v>
      </c>
      <c r="C1571" s="4" t="s">
        <v>412</v>
      </c>
      <c r="D1571" s="4" t="s">
        <v>1777</v>
      </c>
      <c r="E1571" s="4" t="s">
        <v>1924</v>
      </c>
      <c r="F1571" s="4">
        <v>4.0</v>
      </c>
      <c r="G1571" s="4">
        <v>704.49</v>
      </c>
      <c r="H1571" s="4">
        <v>0.05</v>
      </c>
      <c r="I1571" s="4" t="s">
        <v>1964</v>
      </c>
      <c r="J1571" s="4">
        <v>2677.062</v>
      </c>
    </row>
    <row r="1572" ht="14.25" customHeight="1">
      <c r="A1572" s="4" t="s">
        <v>3531</v>
      </c>
      <c r="B1572" s="5">
        <v>45284.0</v>
      </c>
      <c r="C1572" s="4" t="s">
        <v>147</v>
      </c>
      <c r="D1572" s="4" t="s">
        <v>1658</v>
      </c>
      <c r="E1572" s="4" t="s">
        <v>1948</v>
      </c>
      <c r="F1572" s="4">
        <v>4.0</v>
      </c>
      <c r="G1572" s="4">
        <v>822.32</v>
      </c>
      <c r="H1572" s="4">
        <v>0.26</v>
      </c>
      <c r="I1572" s="4" t="s">
        <v>1961</v>
      </c>
      <c r="J1572" s="4">
        <v>2434.0672</v>
      </c>
    </row>
    <row r="1573" ht="14.25" customHeight="1">
      <c r="A1573" s="4" t="s">
        <v>3532</v>
      </c>
      <c r="B1573" s="5">
        <v>45325.0</v>
      </c>
      <c r="C1573" s="4" t="s">
        <v>808</v>
      </c>
      <c r="D1573" s="4" t="s">
        <v>1569</v>
      </c>
      <c r="E1573" s="4" t="s">
        <v>1932</v>
      </c>
      <c r="F1573" s="4">
        <v>4.0</v>
      </c>
      <c r="G1573" s="4">
        <v>785.41</v>
      </c>
      <c r="H1573" s="4">
        <v>0.13</v>
      </c>
      <c r="I1573" s="4" t="s">
        <v>1964</v>
      </c>
      <c r="J1573" s="4">
        <v>2733.2268</v>
      </c>
    </row>
    <row r="1574" ht="14.25" customHeight="1">
      <c r="A1574" s="4" t="s">
        <v>3533</v>
      </c>
      <c r="B1574" s="5">
        <v>45465.0</v>
      </c>
      <c r="C1574" s="4" t="s">
        <v>144</v>
      </c>
      <c r="D1574" s="4" t="s">
        <v>1696</v>
      </c>
      <c r="E1574" s="4" t="s">
        <v>1934</v>
      </c>
      <c r="F1574" s="4">
        <v>1.0</v>
      </c>
      <c r="G1574" s="4">
        <v>405.8</v>
      </c>
      <c r="H1574" s="4">
        <v>0.11</v>
      </c>
      <c r="I1574" s="4" t="s">
        <v>1961</v>
      </c>
      <c r="J1574" s="4">
        <v>361.162</v>
      </c>
    </row>
    <row r="1575" ht="14.25" customHeight="1">
      <c r="A1575" s="4" t="s">
        <v>3534</v>
      </c>
      <c r="B1575" s="5">
        <v>45612.0</v>
      </c>
      <c r="C1575" s="4" t="s">
        <v>1367</v>
      </c>
      <c r="D1575" s="4" t="s">
        <v>1856</v>
      </c>
      <c r="E1575" s="4" t="s">
        <v>1921</v>
      </c>
      <c r="F1575" s="4">
        <v>2.0</v>
      </c>
      <c r="G1575" s="4">
        <v>976.83</v>
      </c>
      <c r="H1575" s="4">
        <v>0.1</v>
      </c>
      <c r="I1575" s="4" t="s">
        <v>1961</v>
      </c>
      <c r="J1575" s="4">
        <v>1758.294</v>
      </c>
    </row>
    <row r="1576" ht="14.25" customHeight="1">
      <c r="A1576" s="4" t="s">
        <v>3535</v>
      </c>
      <c r="B1576" s="5">
        <v>45472.0</v>
      </c>
      <c r="C1576" s="4" t="s">
        <v>892</v>
      </c>
      <c r="D1576" s="4" t="s">
        <v>1774</v>
      </c>
      <c r="E1576" s="4" t="s">
        <v>1896</v>
      </c>
      <c r="F1576" s="4">
        <v>1.0</v>
      </c>
      <c r="G1576" s="4">
        <v>644.15</v>
      </c>
      <c r="H1576" s="4">
        <v>0.06</v>
      </c>
      <c r="I1576" s="4" t="s">
        <v>1959</v>
      </c>
      <c r="J1576" s="4">
        <v>605.501</v>
      </c>
    </row>
    <row r="1577" ht="14.25" customHeight="1">
      <c r="A1577" s="4" t="s">
        <v>3536</v>
      </c>
      <c r="B1577" s="5">
        <v>45897.0</v>
      </c>
      <c r="C1577" s="4" t="s">
        <v>1082</v>
      </c>
      <c r="D1577" s="4" t="s">
        <v>1783</v>
      </c>
      <c r="E1577" s="4" t="s">
        <v>1932</v>
      </c>
      <c r="F1577" s="4">
        <v>1.0</v>
      </c>
      <c r="G1577" s="4">
        <v>470.55</v>
      </c>
      <c r="H1577" s="4">
        <v>0.23</v>
      </c>
      <c r="I1577" s="4" t="s">
        <v>1961</v>
      </c>
      <c r="J1577" s="4">
        <v>362.3235</v>
      </c>
    </row>
    <row r="1578" ht="14.25" customHeight="1">
      <c r="A1578" s="4" t="s">
        <v>3537</v>
      </c>
      <c r="B1578" s="5">
        <v>45241.0</v>
      </c>
      <c r="C1578" s="4" t="s">
        <v>1493</v>
      </c>
      <c r="D1578" s="4" t="s">
        <v>1585</v>
      </c>
      <c r="E1578" s="4" t="s">
        <v>1911</v>
      </c>
      <c r="F1578" s="4">
        <v>3.0</v>
      </c>
      <c r="G1578" s="4">
        <v>598.82</v>
      </c>
      <c r="H1578" s="4">
        <v>0.19</v>
      </c>
      <c r="I1578" s="4" t="s">
        <v>1964</v>
      </c>
      <c r="J1578" s="4">
        <v>1455.1326</v>
      </c>
    </row>
    <row r="1579" ht="14.25" customHeight="1">
      <c r="A1579" s="4" t="s">
        <v>3538</v>
      </c>
      <c r="B1579" s="5">
        <v>45851.0</v>
      </c>
      <c r="C1579" s="4" t="s">
        <v>376</v>
      </c>
      <c r="D1579" s="4" t="s">
        <v>1635</v>
      </c>
      <c r="E1579" s="4" t="s">
        <v>1929</v>
      </c>
      <c r="F1579" s="4">
        <v>4.0</v>
      </c>
      <c r="G1579" s="4">
        <v>659.17</v>
      </c>
      <c r="H1579" s="4">
        <v>0.12</v>
      </c>
      <c r="I1579" s="4" t="s">
        <v>1959</v>
      </c>
      <c r="J1579" s="4">
        <v>2320.2784</v>
      </c>
    </row>
    <row r="1580" ht="14.25" customHeight="1">
      <c r="A1580" s="4" t="s">
        <v>3539</v>
      </c>
      <c r="B1580" s="5">
        <v>45572.0</v>
      </c>
      <c r="C1580" s="4" t="s">
        <v>385</v>
      </c>
      <c r="D1580" s="4" t="s">
        <v>1718</v>
      </c>
      <c r="E1580" s="4" t="s">
        <v>1892</v>
      </c>
      <c r="F1580" s="4">
        <v>2.0</v>
      </c>
      <c r="G1580" s="4">
        <v>216.02</v>
      </c>
      <c r="H1580" s="4">
        <v>0.25</v>
      </c>
      <c r="I1580" s="4" t="s">
        <v>1959</v>
      </c>
      <c r="J1580" s="4">
        <v>324.03</v>
      </c>
    </row>
    <row r="1581" ht="14.25" customHeight="1">
      <c r="A1581" s="4" t="s">
        <v>3540</v>
      </c>
      <c r="B1581" s="5">
        <v>45774.0</v>
      </c>
      <c r="C1581" s="4" t="s">
        <v>141</v>
      </c>
      <c r="D1581" s="4" t="s">
        <v>1670</v>
      </c>
      <c r="E1581" s="4" t="s">
        <v>1924</v>
      </c>
      <c r="F1581" s="4">
        <v>2.0</v>
      </c>
      <c r="G1581" s="4">
        <v>613.47</v>
      </c>
      <c r="H1581" s="4">
        <v>0.02</v>
      </c>
      <c r="I1581" s="4" t="s">
        <v>1961</v>
      </c>
      <c r="J1581" s="4">
        <v>1202.4012</v>
      </c>
    </row>
    <row r="1582" ht="14.25" customHeight="1">
      <c r="A1582" s="4" t="s">
        <v>3541</v>
      </c>
      <c r="B1582" s="5">
        <v>45921.0</v>
      </c>
      <c r="C1582" s="4" t="s">
        <v>366</v>
      </c>
      <c r="D1582" s="4" t="s">
        <v>1756</v>
      </c>
      <c r="E1582" s="4" t="s">
        <v>1929</v>
      </c>
      <c r="F1582" s="4">
        <v>2.0</v>
      </c>
      <c r="G1582" s="4">
        <v>485.17</v>
      </c>
      <c r="H1582" s="4">
        <v>0.11</v>
      </c>
      <c r="I1582" s="4" t="s">
        <v>1961</v>
      </c>
      <c r="J1582" s="4">
        <v>863.6026</v>
      </c>
    </row>
    <row r="1583" ht="14.25" customHeight="1">
      <c r="A1583" s="4" t="s">
        <v>3542</v>
      </c>
      <c r="B1583" s="5">
        <v>45268.0</v>
      </c>
      <c r="C1583" s="4" t="s">
        <v>992</v>
      </c>
      <c r="D1583" s="4" t="s">
        <v>1718</v>
      </c>
      <c r="E1583" s="4" t="s">
        <v>1924</v>
      </c>
      <c r="F1583" s="4">
        <v>1.0</v>
      </c>
      <c r="G1583" s="4">
        <v>209.7</v>
      </c>
      <c r="H1583" s="4">
        <v>0.2</v>
      </c>
      <c r="I1583" s="4" t="s">
        <v>1961</v>
      </c>
      <c r="J1583" s="4">
        <v>167.76</v>
      </c>
    </row>
    <row r="1584" ht="14.25" customHeight="1">
      <c r="A1584" s="4" t="s">
        <v>3543</v>
      </c>
      <c r="B1584" s="5">
        <v>45402.0</v>
      </c>
      <c r="C1584" s="4" t="s">
        <v>1049</v>
      </c>
      <c r="D1584" s="4" t="s">
        <v>1859</v>
      </c>
      <c r="E1584" s="4" t="s">
        <v>1887</v>
      </c>
      <c r="F1584" s="4">
        <v>1.0</v>
      </c>
      <c r="G1584" s="4">
        <v>681.47</v>
      </c>
      <c r="H1584" s="4">
        <v>0.15</v>
      </c>
      <c r="I1584" s="4" t="s">
        <v>1959</v>
      </c>
      <c r="J1584" s="4">
        <v>579.2495</v>
      </c>
    </row>
    <row r="1585" ht="14.25" customHeight="1">
      <c r="A1585" s="4" t="s">
        <v>3544</v>
      </c>
      <c r="B1585" s="5">
        <v>45667.0</v>
      </c>
      <c r="C1585" s="4" t="s">
        <v>1386</v>
      </c>
      <c r="D1585" s="4" t="s">
        <v>1811</v>
      </c>
      <c r="E1585" s="4" t="s">
        <v>1942</v>
      </c>
      <c r="F1585" s="4">
        <v>2.0</v>
      </c>
      <c r="G1585" s="4">
        <v>877.21</v>
      </c>
      <c r="H1585" s="4">
        <v>0.1</v>
      </c>
      <c r="I1585" s="4" t="s">
        <v>1959</v>
      </c>
      <c r="J1585" s="4">
        <v>1578.978</v>
      </c>
    </row>
    <row r="1586" ht="14.25" customHeight="1">
      <c r="A1586" s="4" t="s">
        <v>3545</v>
      </c>
      <c r="B1586" s="5">
        <v>45902.0</v>
      </c>
      <c r="C1586" s="4" t="s">
        <v>1025</v>
      </c>
      <c r="D1586" s="4" t="s">
        <v>1817</v>
      </c>
      <c r="E1586" s="4" t="s">
        <v>1908</v>
      </c>
      <c r="F1586" s="4">
        <v>2.0</v>
      </c>
      <c r="G1586" s="4">
        <v>479.77</v>
      </c>
      <c r="H1586" s="4">
        <v>0.21</v>
      </c>
      <c r="I1586" s="4" t="s">
        <v>1961</v>
      </c>
      <c r="J1586" s="4">
        <v>758.0366</v>
      </c>
    </row>
    <row r="1587" ht="14.25" customHeight="1">
      <c r="A1587" s="4" t="s">
        <v>3546</v>
      </c>
      <c r="B1587" s="5">
        <v>45589.0</v>
      </c>
      <c r="C1587" s="4" t="s">
        <v>1037</v>
      </c>
      <c r="D1587" s="4" t="s">
        <v>1832</v>
      </c>
      <c r="E1587" s="4" t="s">
        <v>1936</v>
      </c>
      <c r="F1587" s="4">
        <v>1.0</v>
      </c>
      <c r="G1587" s="4">
        <v>140.72</v>
      </c>
      <c r="H1587" s="4">
        <v>0.0</v>
      </c>
      <c r="I1587" s="4" t="s">
        <v>1964</v>
      </c>
      <c r="J1587" s="4">
        <v>140.72</v>
      </c>
    </row>
    <row r="1588" ht="14.25" customHeight="1">
      <c r="A1588" s="4" t="s">
        <v>3547</v>
      </c>
      <c r="B1588" s="5">
        <v>45668.0</v>
      </c>
      <c r="C1588" s="4" t="s">
        <v>131</v>
      </c>
      <c r="D1588" s="4" t="s">
        <v>1631</v>
      </c>
      <c r="E1588" s="4" t="s">
        <v>1911</v>
      </c>
      <c r="F1588" s="4">
        <v>2.0</v>
      </c>
      <c r="G1588" s="4">
        <v>764.25</v>
      </c>
      <c r="H1588" s="4">
        <v>0.23</v>
      </c>
      <c r="I1588" s="4" t="s">
        <v>1961</v>
      </c>
      <c r="J1588" s="4">
        <v>1176.945</v>
      </c>
    </row>
    <row r="1589" ht="14.25" customHeight="1">
      <c r="A1589" s="4" t="s">
        <v>3548</v>
      </c>
      <c r="B1589" s="5">
        <v>45300.0</v>
      </c>
      <c r="C1589" s="4" t="s">
        <v>741</v>
      </c>
      <c r="D1589" s="4" t="s">
        <v>1832</v>
      </c>
      <c r="E1589" s="4" t="s">
        <v>1908</v>
      </c>
      <c r="F1589" s="4">
        <v>3.0</v>
      </c>
      <c r="G1589" s="4">
        <v>107.8</v>
      </c>
      <c r="H1589" s="4">
        <v>0.29</v>
      </c>
      <c r="I1589" s="4" t="s">
        <v>1961</v>
      </c>
      <c r="J1589" s="4">
        <v>229.614</v>
      </c>
    </row>
    <row r="1590" ht="14.25" customHeight="1">
      <c r="A1590" s="4" t="s">
        <v>3549</v>
      </c>
      <c r="B1590" s="5">
        <v>45757.0</v>
      </c>
      <c r="C1590" s="4" t="s">
        <v>515</v>
      </c>
      <c r="D1590" s="4" t="s">
        <v>1642</v>
      </c>
      <c r="E1590" s="4" t="s">
        <v>1917</v>
      </c>
      <c r="F1590" s="4">
        <v>4.0</v>
      </c>
      <c r="G1590" s="4">
        <v>565.37</v>
      </c>
      <c r="H1590" s="4">
        <v>0.07</v>
      </c>
      <c r="I1590" s="4" t="s">
        <v>1961</v>
      </c>
      <c r="J1590" s="4">
        <v>2103.1764</v>
      </c>
    </row>
    <row r="1591" ht="14.25" customHeight="1">
      <c r="A1591" s="4" t="s">
        <v>3550</v>
      </c>
      <c r="B1591" s="5">
        <v>45235.0</v>
      </c>
      <c r="C1591" s="4" t="s">
        <v>154</v>
      </c>
      <c r="D1591" s="4" t="s">
        <v>1686</v>
      </c>
      <c r="E1591" s="4" t="s">
        <v>1904</v>
      </c>
      <c r="F1591" s="4">
        <v>3.0</v>
      </c>
      <c r="G1591" s="4">
        <v>811.45</v>
      </c>
      <c r="H1591" s="4">
        <v>0.26</v>
      </c>
      <c r="I1591" s="4" t="s">
        <v>1959</v>
      </c>
      <c r="J1591" s="4">
        <v>1801.419</v>
      </c>
    </row>
    <row r="1592" ht="14.25" customHeight="1">
      <c r="A1592" s="4" t="s">
        <v>3551</v>
      </c>
      <c r="B1592" s="5">
        <v>45749.0</v>
      </c>
      <c r="C1592" s="4" t="s">
        <v>1299</v>
      </c>
      <c r="D1592" s="4" t="s">
        <v>1677</v>
      </c>
      <c r="E1592" s="4" t="s">
        <v>1948</v>
      </c>
      <c r="F1592" s="4">
        <v>4.0</v>
      </c>
      <c r="G1592" s="4">
        <v>62.25</v>
      </c>
      <c r="H1592" s="4">
        <v>0.11</v>
      </c>
      <c r="I1592" s="4" t="s">
        <v>1961</v>
      </c>
      <c r="J1592" s="4">
        <v>221.61</v>
      </c>
    </row>
    <row r="1593" ht="14.25" customHeight="1">
      <c r="A1593" s="4" t="s">
        <v>3552</v>
      </c>
      <c r="B1593" s="5">
        <v>45807.0</v>
      </c>
      <c r="C1593" s="4" t="s">
        <v>124</v>
      </c>
      <c r="D1593" s="4" t="s">
        <v>1868</v>
      </c>
      <c r="E1593" s="4" t="s">
        <v>1924</v>
      </c>
      <c r="F1593" s="4">
        <v>1.0</v>
      </c>
      <c r="G1593" s="4">
        <v>749.78</v>
      </c>
      <c r="H1593" s="4">
        <v>0.03</v>
      </c>
      <c r="I1593" s="4" t="s">
        <v>1959</v>
      </c>
      <c r="J1593" s="4">
        <v>727.2865999999999</v>
      </c>
    </row>
    <row r="1594" ht="14.25" customHeight="1">
      <c r="A1594" s="4" t="s">
        <v>3553</v>
      </c>
      <c r="B1594" s="5">
        <v>45496.0</v>
      </c>
      <c r="C1594" s="4" t="s">
        <v>1121</v>
      </c>
      <c r="D1594" s="4" t="s">
        <v>1759</v>
      </c>
      <c r="E1594" s="4" t="s">
        <v>1908</v>
      </c>
      <c r="F1594" s="4">
        <v>3.0</v>
      </c>
      <c r="G1594" s="4">
        <v>630.28</v>
      </c>
      <c r="H1594" s="4">
        <v>0.07</v>
      </c>
      <c r="I1594" s="4" t="s">
        <v>1964</v>
      </c>
      <c r="J1594" s="4">
        <v>1758.4812</v>
      </c>
    </row>
    <row r="1595" ht="14.25" customHeight="1">
      <c r="A1595" s="4" t="s">
        <v>3554</v>
      </c>
      <c r="B1595" s="5">
        <v>45355.0</v>
      </c>
      <c r="C1595" s="4" t="s">
        <v>503</v>
      </c>
      <c r="D1595" s="4" t="s">
        <v>1667</v>
      </c>
      <c r="E1595" s="4" t="s">
        <v>1939</v>
      </c>
      <c r="F1595" s="4">
        <v>1.0</v>
      </c>
      <c r="G1595" s="4">
        <v>101.84</v>
      </c>
      <c r="H1595" s="4">
        <v>0.17</v>
      </c>
      <c r="I1595" s="4" t="s">
        <v>1959</v>
      </c>
      <c r="J1595" s="4">
        <v>84.5272</v>
      </c>
    </row>
    <row r="1596" ht="14.25" customHeight="1">
      <c r="A1596" s="4" t="s">
        <v>3555</v>
      </c>
      <c r="B1596" s="5">
        <v>45256.0</v>
      </c>
      <c r="C1596" s="4" t="s">
        <v>224</v>
      </c>
      <c r="D1596" s="4" t="s">
        <v>1648</v>
      </c>
      <c r="E1596" s="4" t="s">
        <v>1945</v>
      </c>
      <c r="F1596" s="4">
        <v>4.0</v>
      </c>
      <c r="G1596" s="4">
        <v>641.45</v>
      </c>
      <c r="H1596" s="4">
        <v>0.16</v>
      </c>
      <c r="I1596" s="4" t="s">
        <v>1964</v>
      </c>
      <c r="J1596" s="4">
        <v>2155.272</v>
      </c>
    </row>
    <row r="1597" ht="14.25" customHeight="1">
      <c r="A1597" s="4" t="s">
        <v>3556</v>
      </c>
      <c r="B1597" s="5">
        <v>45849.0</v>
      </c>
      <c r="C1597" s="4" t="s">
        <v>1473</v>
      </c>
      <c r="D1597" s="4" t="s">
        <v>1709</v>
      </c>
      <c r="E1597" s="4" t="s">
        <v>1892</v>
      </c>
      <c r="F1597" s="4">
        <v>1.0</v>
      </c>
      <c r="G1597" s="4">
        <v>135.87</v>
      </c>
      <c r="H1597" s="4">
        <v>0.23</v>
      </c>
      <c r="I1597" s="4" t="s">
        <v>1961</v>
      </c>
      <c r="J1597" s="4">
        <v>104.6199</v>
      </c>
    </row>
    <row r="1598" ht="14.25" customHeight="1">
      <c r="A1598" s="4" t="s">
        <v>3557</v>
      </c>
      <c r="B1598" s="5">
        <v>45344.0</v>
      </c>
      <c r="C1598" s="4" t="s">
        <v>357</v>
      </c>
      <c r="D1598" s="4" t="s">
        <v>1638</v>
      </c>
      <c r="E1598" s="4" t="s">
        <v>1911</v>
      </c>
      <c r="F1598" s="4">
        <v>1.0</v>
      </c>
      <c r="G1598" s="4">
        <v>388.35</v>
      </c>
      <c r="H1598" s="4">
        <v>0.01</v>
      </c>
      <c r="I1598" s="4" t="s">
        <v>1961</v>
      </c>
      <c r="J1598" s="4">
        <v>384.4665</v>
      </c>
    </row>
    <row r="1599" ht="14.25" customHeight="1">
      <c r="A1599" s="4" t="s">
        <v>3558</v>
      </c>
      <c r="B1599" s="5">
        <v>45367.0</v>
      </c>
      <c r="C1599" s="4" t="s">
        <v>15</v>
      </c>
      <c r="D1599" s="4" t="s">
        <v>1693</v>
      </c>
      <c r="E1599" s="4" t="s">
        <v>1921</v>
      </c>
      <c r="F1599" s="4">
        <v>2.0</v>
      </c>
      <c r="G1599" s="4">
        <v>999.08</v>
      </c>
      <c r="H1599" s="4">
        <v>0.3</v>
      </c>
      <c r="I1599" s="4" t="s">
        <v>1961</v>
      </c>
      <c r="J1599" s="4">
        <v>1398.712</v>
      </c>
    </row>
    <row r="1600" ht="14.25" customHeight="1">
      <c r="A1600" s="4" t="s">
        <v>3559</v>
      </c>
      <c r="B1600" s="5">
        <v>45887.0</v>
      </c>
      <c r="C1600" s="4" t="s">
        <v>584</v>
      </c>
      <c r="D1600" s="4" t="s">
        <v>1693</v>
      </c>
      <c r="E1600" s="4" t="s">
        <v>1942</v>
      </c>
      <c r="F1600" s="4">
        <v>3.0</v>
      </c>
      <c r="G1600" s="4">
        <v>453.19</v>
      </c>
      <c r="H1600" s="4">
        <v>0.08</v>
      </c>
      <c r="I1600" s="4" t="s">
        <v>1964</v>
      </c>
      <c r="J1600" s="4">
        <v>1250.8044</v>
      </c>
    </row>
    <row r="1601" ht="14.25" customHeight="1">
      <c r="A1601" s="4" t="s">
        <v>3560</v>
      </c>
      <c r="B1601" s="5">
        <v>45567.0</v>
      </c>
      <c r="C1601" s="4" t="s">
        <v>778</v>
      </c>
      <c r="D1601" s="4" t="s">
        <v>1823</v>
      </c>
      <c r="E1601" s="4" t="s">
        <v>1924</v>
      </c>
      <c r="F1601" s="4">
        <v>2.0</v>
      </c>
      <c r="G1601" s="4">
        <v>61.31</v>
      </c>
      <c r="H1601" s="4">
        <v>0.15</v>
      </c>
      <c r="I1601" s="4" t="s">
        <v>1964</v>
      </c>
      <c r="J1601" s="4">
        <v>104.227</v>
      </c>
    </row>
    <row r="1602" ht="14.25" customHeight="1">
      <c r="A1602" s="4" t="s">
        <v>3561</v>
      </c>
      <c r="B1602" s="5">
        <v>45223.0</v>
      </c>
      <c r="C1602" s="4" t="s">
        <v>1097</v>
      </c>
      <c r="D1602" s="4" t="s">
        <v>1826</v>
      </c>
      <c r="E1602" s="4" t="s">
        <v>1924</v>
      </c>
      <c r="F1602" s="4">
        <v>2.0</v>
      </c>
      <c r="G1602" s="4">
        <v>870.13</v>
      </c>
      <c r="H1602" s="4">
        <v>0.23</v>
      </c>
      <c r="I1602" s="4" t="s">
        <v>1959</v>
      </c>
      <c r="J1602" s="4">
        <v>1340.0002</v>
      </c>
    </row>
    <row r="1603" ht="14.25" customHeight="1">
      <c r="A1603" s="4" t="s">
        <v>3562</v>
      </c>
      <c r="B1603" s="5">
        <v>45664.0</v>
      </c>
      <c r="C1603" s="4" t="s">
        <v>263</v>
      </c>
      <c r="D1603" s="4" t="s">
        <v>1617</v>
      </c>
      <c r="E1603" s="4" t="s">
        <v>1948</v>
      </c>
      <c r="F1603" s="4">
        <v>1.0</v>
      </c>
      <c r="G1603" s="4">
        <v>336.51</v>
      </c>
      <c r="H1603" s="4">
        <v>0.11</v>
      </c>
      <c r="I1603" s="4" t="s">
        <v>1961</v>
      </c>
      <c r="J1603" s="4">
        <v>299.4939</v>
      </c>
    </row>
    <row r="1604" ht="14.25" customHeight="1">
      <c r="A1604" s="4" t="s">
        <v>3563</v>
      </c>
      <c r="B1604" s="5">
        <v>45313.0</v>
      </c>
      <c r="C1604" s="4" t="s">
        <v>618</v>
      </c>
      <c r="D1604" s="4" t="s">
        <v>1783</v>
      </c>
      <c r="E1604" s="4" t="s">
        <v>1887</v>
      </c>
      <c r="F1604" s="4">
        <v>1.0</v>
      </c>
      <c r="G1604" s="4">
        <v>305.71</v>
      </c>
      <c r="H1604" s="4">
        <v>0.26</v>
      </c>
      <c r="I1604" s="4" t="s">
        <v>1964</v>
      </c>
      <c r="J1604" s="4">
        <v>226.2254</v>
      </c>
    </row>
    <row r="1605" ht="14.25" customHeight="1">
      <c r="A1605" s="4" t="s">
        <v>3564</v>
      </c>
      <c r="B1605" s="5">
        <v>45224.0</v>
      </c>
      <c r="C1605" s="4" t="s">
        <v>436</v>
      </c>
      <c r="D1605" s="4" t="s">
        <v>1599</v>
      </c>
      <c r="E1605" s="4" t="s">
        <v>1945</v>
      </c>
      <c r="F1605" s="4">
        <v>2.0</v>
      </c>
      <c r="G1605" s="4">
        <v>635.39</v>
      </c>
      <c r="H1605" s="4">
        <v>0.29</v>
      </c>
      <c r="I1605" s="4" t="s">
        <v>1964</v>
      </c>
      <c r="J1605" s="4">
        <v>902.2538</v>
      </c>
    </row>
    <row r="1606" ht="14.25" customHeight="1">
      <c r="A1606" s="4" t="s">
        <v>3565</v>
      </c>
      <c r="B1606" s="5">
        <v>45491.0</v>
      </c>
      <c r="C1606" s="4" t="s">
        <v>421</v>
      </c>
      <c r="D1606" s="4" t="s">
        <v>1859</v>
      </c>
      <c r="E1606" s="4" t="s">
        <v>1948</v>
      </c>
      <c r="F1606" s="4">
        <v>2.0</v>
      </c>
      <c r="G1606" s="4">
        <v>253.87</v>
      </c>
      <c r="H1606" s="4">
        <v>0.23</v>
      </c>
      <c r="I1606" s="4" t="s">
        <v>1964</v>
      </c>
      <c r="J1606" s="4">
        <v>390.9598</v>
      </c>
    </row>
    <row r="1607" ht="14.25" customHeight="1">
      <c r="A1607" s="4" t="s">
        <v>3566</v>
      </c>
      <c r="B1607" s="5">
        <v>45472.0</v>
      </c>
      <c r="C1607" s="4" t="s">
        <v>1510</v>
      </c>
      <c r="D1607" s="4" t="s">
        <v>1811</v>
      </c>
      <c r="E1607" s="4" t="s">
        <v>1942</v>
      </c>
      <c r="F1607" s="4">
        <v>3.0</v>
      </c>
      <c r="G1607" s="4">
        <v>915.81</v>
      </c>
      <c r="H1607" s="4">
        <v>0.17</v>
      </c>
      <c r="I1607" s="4" t="s">
        <v>1964</v>
      </c>
      <c r="J1607" s="4">
        <v>2280.3669</v>
      </c>
    </row>
    <row r="1608" ht="14.25" customHeight="1">
      <c r="A1608" s="4" t="s">
        <v>3567</v>
      </c>
      <c r="B1608" s="5">
        <v>45795.0</v>
      </c>
      <c r="C1608" s="4" t="s">
        <v>701</v>
      </c>
      <c r="D1608" s="4" t="s">
        <v>1706</v>
      </c>
      <c r="E1608" s="4" t="s">
        <v>1917</v>
      </c>
      <c r="F1608" s="4">
        <v>3.0</v>
      </c>
      <c r="G1608" s="4">
        <v>779.5</v>
      </c>
      <c r="H1608" s="4">
        <v>0.02</v>
      </c>
      <c r="I1608" s="4" t="s">
        <v>1959</v>
      </c>
      <c r="J1608" s="4">
        <v>2291.73</v>
      </c>
    </row>
    <row r="1609" ht="14.25" customHeight="1">
      <c r="A1609" s="4" t="s">
        <v>3568</v>
      </c>
      <c r="B1609" s="5">
        <v>45470.0</v>
      </c>
      <c r="C1609" s="4" t="s">
        <v>1467</v>
      </c>
      <c r="D1609" s="4" t="s">
        <v>1765</v>
      </c>
      <c r="E1609" s="4" t="s">
        <v>1939</v>
      </c>
      <c r="F1609" s="4">
        <v>2.0</v>
      </c>
      <c r="G1609" s="4">
        <v>780.57</v>
      </c>
      <c r="H1609" s="4">
        <v>0.26</v>
      </c>
      <c r="I1609" s="4" t="s">
        <v>1959</v>
      </c>
      <c r="J1609" s="4">
        <v>1155.2436</v>
      </c>
    </row>
    <row r="1610" ht="14.25" customHeight="1">
      <c r="A1610" s="4" t="s">
        <v>3569</v>
      </c>
      <c r="B1610" s="5">
        <v>45390.0</v>
      </c>
      <c r="C1610" s="4" t="s">
        <v>1220</v>
      </c>
      <c r="D1610" s="4" t="s">
        <v>1868</v>
      </c>
      <c r="E1610" s="4" t="s">
        <v>1948</v>
      </c>
      <c r="F1610" s="4">
        <v>1.0</v>
      </c>
      <c r="G1610" s="4">
        <v>511.35</v>
      </c>
      <c r="H1610" s="4">
        <v>0.0</v>
      </c>
      <c r="I1610" s="4" t="s">
        <v>1959</v>
      </c>
      <c r="J1610" s="4">
        <v>511.35</v>
      </c>
    </row>
    <row r="1611" ht="14.25" customHeight="1">
      <c r="A1611" s="4" t="s">
        <v>3570</v>
      </c>
      <c r="B1611" s="5">
        <v>45803.0</v>
      </c>
      <c r="C1611" s="4" t="s">
        <v>91</v>
      </c>
      <c r="D1611" s="4" t="s">
        <v>1874</v>
      </c>
      <c r="E1611" s="4" t="s">
        <v>1901</v>
      </c>
      <c r="F1611" s="4">
        <v>4.0</v>
      </c>
      <c r="G1611" s="4">
        <v>44.07</v>
      </c>
      <c r="H1611" s="4">
        <v>0.29</v>
      </c>
      <c r="I1611" s="4" t="s">
        <v>1964</v>
      </c>
      <c r="J1611" s="4">
        <v>125.1588</v>
      </c>
    </row>
    <row r="1612" ht="14.25" customHeight="1">
      <c r="A1612" s="4" t="s">
        <v>3571</v>
      </c>
      <c r="B1612" s="5">
        <v>45320.0</v>
      </c>
      <c r="C1612" s="4" t="s">
        <v>666</v>
      </c>
      <c r="D1612" s="4" t="s">
        <v>1790</v>
      </c>
      <c r="E1612" s="4" t="s">
        <v>1927</v>
      </c>
      <c r="F1612" s="4">
        <v>2.0</v>
      </c>
      <c r="G1612" s="4">
        <v>895.92</v>
      </c>
      <c r="H1612" s="4">
        <v>0.15</v>
      </c>
      <c r="I1612" s="4" t="s">
        <v>1959</v>
      </c>
      <c r="J1612" s="4">
        <v>1523.064</v>
      </c>
    </row>
    <row r="1613" ht="14.25" customHeight="1">
      <c r="A1613" s="4" t="s">
        <v>3572</v>
      </c>
      <c r="B1613" s="5">
        <v>45619.0</v>
      </c>
      <c r="C1613" s="4" t="s">
        <v>986</v>
      </c>
      <c r="D1613" s="4" t="s">
        <v>1741</v>
      </c>
      <c r="E1613" s="4" t="s">
        <v>1896</v>
      </c>
      <c r="F1613" s="4">
        <v>4.0</v>
      </c>
      <c r="G1613" s="4">
        <v>456.32</v>
      </c>
      <c r="H1613" s="4">
        <v>0.22</v>
      </c>
      <c r="I1613" s="4" t="s">
        <v>1964</v>
      </c>
      <c r="J1613" s="4">
        <v>1423.7184</v>
      </c>
    </row>
    <row r="1614" ht="14.25" customHeight="1">
      <c r="A1614" s="4" t="s">
        <v>3573</v>
      </c>
      <c r="B1614" s="5">
        <v>45777.0</v>
      </c>
      <c r="C1614" s="4" t="s">
        <v>1328</v>
      </c>
      <c r="D1614" s="4" t="s">
        <v>1680</v>
      </c>
      <c r="E1614" s="4" t="s">
        <v>1887</v>
      </c>
      <c r="F1614" s="4">
        <v>1.0</v>
      </c>
      <c r="G1614" s="4">
        <v>905.5</v>
      </c>
      <c r="H1614" s="4">
        <v>0.29</v>
      </c>
      <c r="I1614" s="4" t="s">
        <v>1964</v>
      </c>
      <c r="J1614" s="4">
        <v>642.905</v>
      </c>
    </row>
    <row r="1615" ht="14.25" customHeight="1">
      <c r="A1615" s="4" t="s">
        <v>3574</v>
      </c>
      <c r="B1615" s="5">
        <v>45523.0</v>
      </c>
      <c r="C1615" s="4" t="s">
        <v>686</v>
      </c>
      <c r="D1615" s="4" t="s">
        <v>1621</v>
      </c>
      <c r="E1615" s="4" t="s">
        <v>1932</v>
      </c>
      <c r="F1615" s="4">
        <v>3.0</v>
      </c>
      <c r="G1615" s="4">
        <v>63.19</v>
      </c>
      <c r="H1615" s="4">
        <v>0.08</v>
      </c>
      <c r="I1615" s="4" t="s">
        <v>1959</v>
      </c>
      <c r="J1615" s="4">
        <v>174.4044</v>
      </c>
    </row>
    <row r="1616" ht="14.25" customHeight="1">
      <c r="A1616" s="4" t="s">
        <v>3575</v>
      </c>
      <c r="B1616" s="5">
        <v>45628.0</v>
      </c>
      <c r="C1616" s="4" t="s">
        <v>207</v>
      </c>
      <c r="D1616" s="4" t="s">
        <v>1793</v>
      </c>
      <c r="E1616" s="4" t="s">
        <v>1914</v>
      </c>
      <c r="F1616" s="4">
        <v>3.0</v>
      </c>
      <c r="G1616" s="4">
        <v>687.66</v>
      </c>
      <c r="H1616" s="4">
        <v>0.06</v>
      </c>
      <c r="I1616" s="4" t="s">
        <v>1961</v>
      </c>
      <c r="J1616" s="4">
        <v>1939.2012</v>
      </c>
    </row>
    <row r="1617" ht="14.25" customHeight="1">
      <c r="A1617" s="4" t="s">
        <v>3576</v>
      </c>
      <c r="B1617" s="5">
        <v>45742.0</v>
      </c>
      <c r="C1617" s="4" t="s">
        <v>731</v>
      </c>
      <c r="D1617" s="4" t="s">
        <v>1709</v>
      </c>
      <c r="E1617" s="4" t="s">
        <v>1921</v>
      </c>
      <c r="F1617" s="4">
        <v>4.0</v>
      </c>
      <c r="G1617" s="4">
        <v>639.06</v>
      </c>
      <c r="H1617" s="4">
        <v>0.12</v>
      </c>
      <c r="I1617" s="4" t="s">
        <v>1961</v>
      </c>
      <c r="J1617" s="4">
        <v>2249.4912</v>
      </c>
    </row>
    <row r="1618" ht="14.25" customHeight="1">
      <c r="A1618" s="4" t="s">
        <v>3577</v>
      </c>
      <c r="B1618" s="5">
        <v>45456.0</v>
      </c>
      <c r="C1618" s="4" t="s">
        <v>263</v>
      </c>
      <c r="D1618" s="4" t="s">
        <v>1796</v>
      </c>
      <c r="E1618" s="4" t="s">
        <v>1914</v>
      </c>
      <c r="F1618" s="4">
        <v>1.0</v>
      </c>
      <c r="G1618" s="4">
        <v>475.15</v>
      </c>
      <c r="H1618" s="4">
        <v>0.04</v>
      </c>
      <c r="I1618" s="4" t="s">
        <v>1964</v>
      </c>
      <c r="J1618" s="4">
        <v>456.1439999999999</v>
      </c>
    </row>
    <row r="1619" ht="14.25" customHeight="1">
      <c r="A1619" s="4" t="s">
        <v>3578</v>
      </c>
      <c r="B1619" s="5">
        <v>45534.0</v>
      </c>
      <c r="C1619" s="4" t="s">
        <v>645</v>
      </c>
      <c r="D1619" s="4" t="s">
        <v>1712</v>
      </c>
      <c r="E1619" s="4" t="s">
        <v>1911</v>
      </c>
      <c r="F1619" s="4">
        <v>1.0</v>
      </c>
      <c r="G1619" s="4">
        <v>62.38</v>
      </c>
      <c r="H1619" s="4">
        <v>0.08</v>
      </c>
      <c r="I1619" s="4" t="s">
        <v>1964</v>
      </c>
      <c r="J1619" s="4">
        <v>57.3896</v>
      </c>
    </row>
    <row r="1620" ht="14.25" customHeight="1">
      <c r="A1620" s="4" t="s">
        <v>3579</v>
      </c>
      <c r="B1620" s="5">
        <v>45375.0</v>
      </c>
      <c r="C1620" s="4" t="s">
        <v>1133</v>
      </c>
      <c r="D1620" s="4" t="s">
        <v>1617</v>
      </c>
      <c r="E1620" s="4" t="s">
        <v>1914</v>
      </c>
      <c r="F1620" s="4">
        <v>1.0</v>
      </c>
      <c r="G1620" s="4">
        <v>977.02</v>
      </c>
      <c r="H1620" s="4">
        <v>0.2</v>
      </c>
      <c r="I1620" s="4" t="s">
        <v>1964</v>
      </c>
      <c r="J1620" s="4">
        <v>781.616</v>
      </c>
    </row>
    <row r="1621" ht="14.25" customHeight="1">
      <c r="A1621" s="4" t="s">
        <v>3580</v>
      </c>
      <c r="B1621" s="5">
        <v>45546.0</v>
      </c>
      <c r="C1621" s="4" t="s">
        <v>287</v>
      </c>
      <c r="D1621" s="4" t="s">
        <v>1832</v>
      </c>
      <c r="E1621" s="4" t="s">
        <v>1904</v>
      </c>
      <c r="F1621" s="4">
        <v>2.0</v>
      </c>
      <c r="G1621" s="4">
        <v>898.81</v>
      </c>
      <c r="H1621" s="4">
        <v>0.25</v>
      </c>
      <c r="I1621" s="4" t="s">
        <v>1959</v>
      </c>
      <c r="J1621" s="4">
        <v>1348.215</v>
      </c>
    </row>
    <row r="1622" ht="14.25" customHeight="1">
      <c r="A1622" s="4" t="s">
        <v>3581</v>
      </c>
      <c r="B1622" s="5">
        <v>45769.0</v>
      </c>
      <c r="C1622" s="4" t="s">
        <v>1124</v>
      </c>
      <c r="D1622" s="4" t="s">
        <v>1753</v>
      </c>
      <c r="E1622" s="4" t="s">
        <v>1901</v>
      </c>
      <c r="F1622" s="4">
        <v>2.0</v>
      </c>
      <c r="G1622" s="4">
        <v>422.13</v>
      </c>
      <c r="H1622" s="4">
        <v>0.28</v>
      </c>
      <c r="I1622" s="4" t="s">
        <v>1959</v>
      </c>
      <c r="J1622" s="4">
        <v>607.8672</v>
      </c>
    </row>
    <row r="1623" ht="14.25" customHeight="1">
      <c r="A1623" s="4" t="s">
        <v>3582</v>
      </c>
      <c r="B1623" s="5">
        <v>45524.0</v>
      </c>
      <c r="C1623" s="4" t="s">
        <v>207</v>
      </c>
      <c r="D1623" s="4" t="s">
        <v>1680</v>
      </c>
      <c r="E1623" s="4" t="s">
        <v>1927</v>
      </c>
      <c r="F1623" s="4">
        <v>1.0</v>
      </c>
      <c r="G1623" s="4">
        <v>324.56</v>
      </c>
      <c r="H1623" s="4">
        <v>0.03</v>
      </c>
      <c r="I1623" s="4" t="s">
        <v>1964</v>
      </c>
      <c r="J1623" s="4">
        <v>314.8232</v>
      </c>
    </row>
    <row r="1624" ht="14.25" customHeight="1">
      <c r="A1624" s="4" t="s">
        <v>3583</v>
      </c>
      <c r="B1624" s="5">
        <v>45531.0</v>
      </c>
      <c r="C1624" s="4" t="s">
        <v>1464</v>
      </c>
      <c r="D1624" s="4" t="s">
        <v>1747</v>
      </c>
      <c r="E1624" s="4" t="s">
        <v>1939</v>
      </c>
      <c r="F1624" s="4">
        <v>4.0</v>
      </c>
      <c r="G1624" s="4">
        <v>570.38</v>
      </c>
      <c r="H1624" s="4">
        <v>0.26</v>
      </c>
      <c r="I1624" s="4" t="s">
        <v>1961</v>
      </c>
      <c r="J1624" s="4">
        <v>1688.3248</v>
      </c>
    </row>
    <row r="1625" ht="14.25" customHeight="1">
      <c r="A1625" s="4" t="s">
        <v>3584</v>
      </c>
      <c r="B1625" s="5">
        <v>45479.0</v>
      </c>
      <c r="C1625" s="4" t="s">
        <v>1253</v>
      </c>
      <c r="D1625" s="4" t="s">
        <v>1680</v>
      </c>
      <c r="E1625" s="4" t="s">
        <v>1936</v>
      </c>
      <c r="F1625" s="4">
        <v>2.0</v>
      </c>
      <c r="G1625" s="4">
        <v>223.73</v>
      </c>
      <c r="H1625" s="4">
        <v>0.11</v>
      </c>
      <c r="I1625" s="4" t="s">
        <v>1961</v>
      </c>
      <c r="J1625" s="4">
        <v>398.2394</v>
      </c>
    </row>
    <row r="1626" ht="14.25" customHeight="1">
      <c r="A1626" s="4" t="s">
        <v>3585</v>
      </c>
      <c r="B1626" s="5">
        <v>45868.0</v>
      </c>
      <c r="C1626" s="4" t="s">
        <v>1124</v>
      </c>
      <c r="D1626" s="4" t="s">
        <v>1841</v>
      </c>
      <c r="E1626" s="4" t="s">
        <v>1939</v>
      </c>
      <c r="F1626" s="4">
        <v>4.0</v>
      </c>
      <c r="G1626" s="4">
        <v>164.93</v>
      </c>
      <c r="H1626" s="4">
        <v>0.11</v>
      </c>
      <c r="I1626" s="4" t="s">
        <v>1959</v>
      </c>
      <c r="J1626" s="4">
        <v>587.1508</v>
      </c>
    </row>
    <row r="1627" ht="14.25" customHeight="1">
      <c r="A1627" s="4" t="s">
        <v>3586</v>
      </c>
      <c r="B1627" s="5">
        <v>45569.0</v>
      </c>
      <c r="C1627" s="4" t="s">
        <v>820</v>
      </c>
      <c r="D1627" s="4" t="s">
        <v>1617</v>
      </c>
      <c r="E1627" s="4" t="s">
        <v>1914</v>
      </c>
      <c r="F1627" s="4">
        <v>3.0</v>
      </c>
      <c r="G1627" s="4">
        <v>326.66</v>
      </c>
      <c r="H1627" s="4">
        <v>0.28</v>
      </c>
      <c r="I1627" s="4" t="s">
        <v>1964</v>
      </c>
      <c r="J1627" s="4">
        <v>705.5856</v>
      </c>
    </row>
    <row r="1628" ht="14.25" customHeight="1">
      <c r="A1628" s="4" t="s">
        <v>3587</v>
      </c>
      <c r="B1628" s="5">
        <v>45382.0</v>
      </c>
      <c r="C1628" s="4" t="s">
        <v>621</v>
      </c>
      <c r="D1628" s="4" t="s">
        <v>1560</v>
      </c>
      <c r="E1628" s="4" t="s">
        <v>1936</v>
      </c>
      <c r="F1628" s="4">
        <v>2.0</v>
      </c>
      <c r="G1628" s="4">
        <v>462.93</v>
      </c>
      <c r="H1628" s="4">
        <v>0.17</v>
      </c>
      <c r="I1628" s="4" t="s">
        <v>1961</v>
      </c>
      <c r="J1628" s="4">
        <v>768.4638</v>
      </c>
    </row>
    <row r="1629" ht="14.25" customHeight="1">
      <c r="A1629" s="4" t="s">
        <v>3588</v>
      </c>
      <c r="B1629" s="5">
        <v>45885.0</v>
      </c>
      <c r="C1629" s="4" t="s">
        <v>515</v>
      </c>
      <c r="D1629" s="4" t="s">
        <v>1555</v>
      </c>
      <c r="E1629" s="4" t="s">
        <v>1939</v>
      </c>
      <c r="F1629" s="4">
        <v>3.0</v>
      </c>
      <c r="G1629" s="4">
        <v>60.26</v>
      </c>
      <c r="H1629" s="4">
        <v>0.04</v>
      </c>
      <c r="I1629" s="4" t="s">
        <v>1959</v>
      </c>
      <c r="J1629" s="4">
        <v>173.5488</v>
      </c>
    </row>
    <row r="1630" ht="14.25" customHeight="1">
      <c r="A1630" s="4" t="s">
        <v>3589</v>
      </c>
      <c r="B1630" s="5">
        <v>45829.0</v>
      </c>
      <c r="C1630" s="4" t="s">
        <v>277</v>
      </c>
      <c r="D1630" s="4" t="s">
        <v>1680</v>
      </c>
      <c r="E1630" s="4" t="s">
        <v>1921</v>
      </c>
      <c r="F1630" s="4">
        <v>3.0</v>
      </c>
      <c r="G1630" s="4">
        <v>109.5</v>
      </c>
      <c r="H1630" s="4">
        <v>0.06</v>
      </c>
      <c r="I1630" s="4" t="s">
        <v>1964</v>
      </c>
      <c r="J1630" s="4">
        <v>308.79</v>
      </c>
    </row>
    <row r="1631" ht="14.25" customHeight="1">
      <c r="A1631" s="4" t="s">
        <v>3590</v>
      </c>
      <c r="B1631" s="5">
        <v>45721.0</v>
      </c>
      <c r="C1631" s="4" t="s">
        <v>1217</v>
      </c>
      <c r="D1631" s="4" t="s">
        <v>1793</v>
      </c>
      <c r="E1631" s="4" t="s">
        <v>1939</v>
      </c>
      <c r="F1631" s="4">
        <v>1.0</v>
      </c>
      <c r="G1631" s="4">
        <v>505.83</v>
      </c>
      <c r="H1631" s="4">
        <v>0.14</v>
      </c>
      <c r="I1631" s="4" t="s">
        <v>1964</v>
      </c>
      <c r="J1631" s="4">
        <v>435.0138</v>
      </c>
    </row>
    <row r="1632" ht="14.25" customHeight="1">
      <c r="A1632" s="4" t="s">
        <v>3591</v>
      </c>
      <c r="B1632" s="5">
        <v>45511.0</v>
      </c>
      <c r="C1632" s="4" t="s">
        <v>563</v>
      </c>
      <c r="D1632" s="4" t="s">
        <v>1877</v>
      </c>
      <c r="E1632" s="4" t="s">
        <v>1924</v>
      </c>
      <c r="F1632" s="4">
        <v>2.0</v>
      </c>
      <c r="G1632" s="4">
        <v>443.15</v>
      </c>
      <c r="H1632" s="4">
        <v>0.27</v>
      </c>
      <c r="I1632" s="4" t="s">
        <v>1961</v>
      </c>
      <c r="J1632" s="4">
        <v>646.9989999999999</v>
      </c>
    </row>
    <row r="1633" ht="14.25" customHeight="1">
      <c r="A1633" s="4" t="s">
        <v>3592</v>
      </c>
      <c r="B1633" s="5">
        <v>45739.0</v>
      </c>
      <c r="C1633" s="4" t="s">
        <v>1542</v>
      </c>
      <c r="D1633" s="4" t="s">
        <v>1585</v>
      </c>
      <c r="E1633" s="4" t="s">
        <v>1914</v>
      </c>
      <c r="F1633" s="4">
        <v>2.0</v>
      </c>
      <c r="G1633" s="4">
        <v>784.26</v>
      </c>
      <c r="H1633" s="4">
        <v>0.23</v>
      </c>
      <c r="I1633" s="4" t="s">
        <v>1961</v>
      </c>
      <c r="J1633" s="4">
        <v>1207.7604</v>
      </c>
    </row>
    <row r="1634" ht="14.25" customHeight="1">
      <c r="A1634" s="4" t="s">
        <v>3593</v>
      </c>
      <c r="B1634" s="5">
        <v>45533.0</v>
      </c>
      <c r="C1634" s="4" t="s">
        <v>1429</v>
      </c>
      <c r="D1634" s="4" t="s">
        <v>1696</v>
      </c>
      <c r="E1634" s="4" t="s">
        <v>1927</v>
      </c>
      <c r="F1634" s="4">
        <v>3.0</v>
      </c>
      <c r="G1634" s="4">
        <v>590.31</v>
      </c>
      <c r="H1634" s="4">
        <v>0.17</v>
      </c>
      <c r="I1634" s="4" t="s">
        <v>1961</v>
      </c>
      <c r="J1634" s="4">
        <v>1469.8719</v>
      </c>
    </row>
    <row r="1635" ht="14.25" customHeight="1">
      <c r="A1635" s="4" t="s">
        <v>3594</v>
      </c>
      <c r="B1635" s="5">
        <v>45553.0</v>
      </c>
      <c r="C1635" s="4" t="s">
        <v>433</v>
      </c>
      <c r="D1635" s="4" t="s">
        <v>1790</v>
      </c>
      <c r="E1635" s="4" t="s">
        <v>1939</v>
      </c>
      <c r="F1635" s="4">
        <v>1.0</v>
      </c>
      <c r="G1635" s="4">
        <v>696.13</v>
      </c>
      <c r="H1635" s="4">
        <v>0.06</v>
      </c>
      <c r="I1635" s="4" t="s">
        <v>1964</v>
      </c>
      <c r="J1635" s="4">
        <v>654.3621999999999</v>
      </c>
    </row>
    <row r="1636" ht="14.25" customHeight="1">
      <c r="A1636" s="4" t="s">
        <v>3595</v>
      </c>
      <c r="B1636" s="5">
        <v>45341.0</v>
      </c>
      <c r="C1636" s="4" t="s">
        <v>385</v>
      </c>
      <c r="D1636" s="4" t="s">
        <v>1735</v>
      </c>
      <c r="E1636" s="4" t="s">
        <v>1911</v>
      </c>
      <c r="F1636" s="4">
        <v>4.0</v>
      </c>
      <c r="G1636" s="4">
        <v>194.39</v>
      </c>
      <c r="H1636" s="4">
        <v>0.25</v>
      </c>
      <c r="I1636" s="4" t="s">
        <v>1959</v>
      </c>
      <c r="J1636" s="4">
        <v>583.17</v>
      </c>
    </row>
    <row r="1637" ht="14.25" customHeight="1">
      <c r="A1637" s="4" t="s">
        <v>3596</v>
      </c>
      <c r="B1637" s="5">
        <v>45430.0</v>
      </c>
      <c r="C1637" s="4" t="s">
        <v>1061</v>
      </c>
      <c r="D1637" s="4" t="s">
        <v>1677</v>
      </c>
      <c r="E1637" s="4" t="s">
        <v>1892</v>
      </c>
      <c r="F1637" s="4">
        <v>1.0</v>
      </c>
      <c r="G1637" s="4">
        <v>339.7</v>
      </c>
      <c r="H1637" s="4">
        <v>0.1</v>
      </c>
      <c r="I1637" s="4" t="s">
        <v>1959</v>
      </c>
      <c r="J1637" s="4">
        <v>305.73</v>
      </c>
    </row>
    <row r="1638" ht="14.25" customHeight="1">
      <c r="A1638" s="4" t="s">
        <v>3597</v>
      </c>
      <c r="B1638" s="5">
        <v>45912.0</v>
      </c>
      <c r="C1638" s="4" t="s">
        <v>201</v>
      </c>
      <c r="D1638" s="4" t="s">
        <v>1786</v>
      </c>
      <c r="E1638" s="4" t="s">
        <v>1932</v>
      </c>
      <c r="F1638" s="4">
        <v>4.0</v>
      </c>
      <c r="G1638" s="4">
        <v>463.16</v>
      </c>
      <c r="H1638" s="4">
        <v>0.27</v>
      </c>
      <c r="I1638" s="4" t="s">
        <v>1961</v>
      </c>
      <c r="J1638" s="4">
        <v>1352.4272</v>
      </c>
    </row>
    <row r="1639" ht="14.25" customHeight="1">
      <c r="A1639" s="4" t="s">
        <v>3598</v>
      </c>
      <c r="B1639" s="5">
        <v>45709.0</v>
      </c>
      <c r="C1639" s="4" t="s">
        <v>394</v>
      </c>
      <c r="D1639" s="4" t="s">
        <v>1576</v>
      </c>
      <c r="E1639" s="4" t="s">
        <v>1924</v>
      </c>
      <c r="F1639" s="4">
        <v>2.0</v>
      </c>
      <c r="G1639" s="4">
        <v>824.91</v>
      </c>
      <c r="H1639" s="4">
        <v>0.09</v>
      </c>
      <c r="I1639" s="4" t="s">
        <v>1959</v>
      </c>
      <c r="J1639" s="4">
        <v>1501.3362</v>
      </c>
    </row>
    <row r="1640" ht="14.25" customHeight="1">
      <c r="A1640" s="4" t="s">
        <v>3599</v>
      </c>
      <c r="B1640" s="5">
        <v>45520.0</v>
      </c>
      <c r="C1640" s="4" t="s">
        <v>274</v>
      </c>
      <c r="D1640" s="4" t="s">
        <v>1576</v>
      </c>
      <c r="E1640" s="4" t="s">
        <v>1896</v>
      </c>
      <c r="F1640" s="4">
        <v>4.0</v>
      </c>
      <c r="G1640" s="4">
        <v>796.89</v>
      </c>
      <c r="H1640" s="4">
        <v>0.17</v>
      </c>
      <c r="I1640" s="4" t="s">
        <v>1959</v>
      </c>
      <c r="J1640" s="4">
        <v>2645.6748</v>
      </c>
    </row>
    <row r="1641" ht="14.25" customHeight="1">
      <c r="A1641" s="4" t="s">
        <v>3600</v>
      </c>
      <c r="B1641" s="5">
        <v>45478.0</v>
      </c>
      <c r="C1641" s="4" t="s">
        <v>793</v>
      </c>
      <c r="D1641" s="4" t="s">
        <v>1655</v>
      </c>
      <c r="E1641" s="4" t="s">
        <v>1942</v>
      </c>
      <c r="F1641" s="4">
        <v>3.0</v>
      </c>
      <c r="G1641" s="4">
        <v>543.93</v>
      </c>
      <c r="H1641" s="4">
        <v>0.3</v>
      </c>
      <c r="I1641" s="4" t="s">
        <v>1964</v>
      </c>
      <c r="J1641" s="4">
        <v>1142.253</v>
      </c>
    </row>
    <row r="1642" ht="14.25" customHeight="1">
      <c r="A1642" s="4" t="s">
        <v>3601</v>
      </c>
      <c r="B1642" s="5">
        <v>45496.0</v>
      </c>
      <c r="C1642" s="4" t="s">
        <v>593</v>
      </c>
      <c r="D1642" s="4" t="s">
        <v>1613</v>
      </c>
      <c r="E1642" s="4" t="s">
        <v>1914</v>
      </c>
      <c r="F1642" s="4">
        <v>2.0</v>
      </c>
      <c r="G1642" s="4">
        <v>44.65</v>
      </c>
      <c r="H1642" s="4">
        <v>0.03</v>
      </c>
      <c r="I1642" s="4" t="s">
        <v>1961</v>
      </c>
      <c r="J1642" s="4">
        <v>86.621</v>
      </c>
    </row>
    <row r="1643" ht="14.25" customHeight="1">
      <c r="A1643" s="4" t="s">
        <v>3602</v>
      </c>
      <c r="B1643" s="5">
        <v>45742.0</v>
      </c>
      <c r="C1643" s="4" t="s">
        <v>823</v>
      </c>
      <c r="D1643" s="4" t="s">
        <v>1750</v>
      </c>
      <c r="E1643" s="4" t="s">
        <v>1887</v>
      </c>
      <c r="F1643" s="4">
        <v>4.0</v>
      </c>
      <c r="G1643" s="4">
        <v>827.39</v>
      </c>
      <c r="H1643" s="4">
        <v>0.06</v>
      </c>
      <c r="I1643" s="4" t="s">
        <v>1964</v>
      </c>
      <c r="J1643" s="4">
        <v>3110.9864</v>
      </c>
    </row>
    <row r="1644" ht="14.25" customHeight="1">
      <c r="A1644" s="4" t="s">
        <v>3603</v>
      </c>
      <c r="B1644" s="5">
        <v>45301.0</v>
      </c>
      <c r="C1644" s="4" t="s">
        <v>995</v>
      </c>
      <c r="D1644" s="4" t="s">
        <v>1613</v>
      </c>
      <c r="E1644" s="4" t="s">
        <v>1929</v>
      </c>
      <c r="F1644" s="4">
        <v>2.0</v>
      </c>
      <c r="G1644" s="4">
        <v>403.2</v>
      </c>
      <c r="H1644" s="4">
        <v>0.21</v>
      </c>
      <c r="I1644" s="4" t="s">
        <v>1961</v>
      </c>
      <c r="J1644" s="4">
        <v>637.056</v>
      </c>
    </row>
    <row r="1645" ht="14.25" customHeight="1">
      <c r="A1645" s="4" t="s">
        <v>3604</v>
      </c>
      <c r="B1645" s="5">
        <v>45547.0</v>
      </c>
      <c r="C1645" s="4" t="s">
        <v>94</v>
      </c>
      <c r="D1645" s="4" t="s">
        <v>1841</v>
      </c>
      <c r="E1645" s="4" t="s">
        <v>1932</v>
      </c>
      <c r="F1645" s="4">
        <v>4.0</v>
      </c>
      <c r="G1645" s="4">
        <v>292.31</v>
      </c>
      <c r="H1645" s="4">
        <v>0.27</v>
      </c>
      <c r="I1645" s="4" t="s">
        <v>1961</v>
      </c>
      <c r="J1645" s="4">
        <v>853.5452</v>
      </c>
    </row>
    <row r="1646" ht="14.25" customHeight="1">
      <c r="A1646" s="4" t="s">
        <v>3605</v>
      </c>
      <c r="B1646" s="5">
        <v>45806.0</v>
      </c>
      <c r="C1646" s="4" t="s">
        <v>1528</v>
      </c>
      <c r="D1646" s="4" t="s">
        <v>1565</v>
      </c>
      <c r="E1646" s="4" t="s">
        <v>1924</v>
      </c>
      <c r="F1646" s="4">
        <v>1.0</v>
      </c>
      <c r="G1646" s="4">
        <v>948.33</v>
      </c>
      <c r="H1646" s="4">
        <v>0.11</v>
      </c>
      <c r="I1646" s="4" t="s">
        <v>1959</v>
      </c>
      <c r="J1646" s="4">
        <v>844.0137000000001</v>
      </c>
    </row>
    <row r="1647" ht="14.25" customHeight="1">
      <c r="A1647" s="4" t="s">
        <v>3606</v>
      </c>
      <c r="B1647" s="5">
        <v>45294.0</v>
      </c>
      <c r="C1647" s="4" t="s">
        <v>1100</v>
      </c>
      <c r="D1647" s="4" t="s">
        <v>1696</v>
      </c>
      <c r="E1647" s="4" t="s">
        <v>1908</v>
      </c>
      <c r="F1647" s="4">
        <v>1.0</v>
      </c>
      <c r="G1647" s="4">
        <v>702.27</v>
      </c>
      <c r="H1647" s="4">
        <v>0.17</v>
      </c>
      <c r="I1647" s="4" t="s">
        <v>1964</v>
      </c>
      <c r="J1647" s="4">
        <v>582.8841</v>
      </c>
    </row>
    <row r="1648" ht="14.25" customHeight="1">
      <c r="A1648" s="4" t="s">
        <v>3607</v>
      </c>
      <c r="B1648" s="5">
        <v>45875.0</v>
      </c>
      <c r="C1648" s="4" t="s">
        <v>177</v>
      </c>
      <c r="D1648" s="4" t="s">
        <v>1667</v>
      </c>
      <c r="E1648" s="4" t="s">
        <v>1901</v>
      </c>
      <c r="F1648" s="4">
        <v>2.0</v>
      </c>
      <c r="G1648" s="4">
        <v>379.28</v>
      </c>
      <c r="H1648" s="4">
        <v>0.26</v>
      </c>
      <c r="I1648" s="4" t="s">
        <v>1959</v>
      </c>
      <c r="J1648" s="4">
        <v>561.3344</v>
      </c>
    </row>
    <row r="1649" ht="14.25" customHeight="1">
      <c r="A1649" s="4" t="s">
        <v>3608</v>
      </c>
      <c r="B1649" s="5">
        <v>45669.0</v>
      </c>
      <c r="C1649" s="4" t="s">
        <v>471</v>
      </c>
      <c r="D1649" s="4" t="s">
        <v>1721</v>
      </c>
      <c r="E1649" s="4" t="s">
        <v>1887</v>
      </c>
      <c r="F1649" s="4">
        <v>4.0</v>
      </c>
      <c r="G1649" s="4">
        <v>92.35</v>
      </c>
      <c r="H1649" s="4">
        <v>0.15</v>
      </c>
      <c r="I1649" s="4" t="s">
        <v>1959</v>
      </c>
      <c r="J1649" s="4">
        <v>313.99</v>
      </c>
    </row>
    <row r="1650" ht="14.25" customHeight="1">
      <c r="A1650" s="4" t="s">
        <v>3609</v>
      </c>
      <c r="B1650" s="5">
        <v>45606.0</v>
      </c>
      <c r="C1650" s="4" t="s">
        <v>731</v>
      </c>
      <c r="D1650" s="4" t="s">
        <v>1696</v>
      </c>
      <c r="E1650" s="4" t="s">
        <v>1929</v>
      </c>
      <c r="F1650" s="4">
        <v>4.0</v>
      </c>
      <c r="G1650" s="4">
        <v>721.54</v>
      </c>
      <c r="H1650" s="4">
        <v>0.21</v>
      </c>
      <c r="I1650" s="4" t="s">
        <v>1959</v>
      </c>
      <c r="J1650" s="4">
        <v>2280.0664</v>
      </c>
    </row>
    <row r="1651" ht="14.25" customHeight="1">
      <c r="A1651" s="4" t="s">
        <v>3610</v>
      </c>
      <c r="B1651" s="5">
        <v>45787.0</v>
      </c>
      <c r="C1651" s="4" t="s">
        <v>218</v>
      </c>
      <c r="D1651" s="4" t="s">
        <v>1693</v>
      </c>
      <c r="E1651" s="4" t="s">
        <v>1921</v>
      </c>
      <c r="F1651" s="4">
        <v>1.0</v>
      </c>
      <c r="G1651" s="4">
        <v>228.69</v>
      </c>
      <c r="H1651" s="4">
        <v>0.14</v>
      </c>
      <c r="I1651" s="4" t="s">
        <v>1959</v>
      </c>
      <c r="J1651" s="4">
        <v>196.6734</v>
      </c>
    </row>
    <row r="1652" ht="14.25" customHeight="1">
      <c r="A1652" s="4" t="s">
        <v>3611</v>
      </c>
      <c r="B1652" s="5">
        <v>45929.0</v>
      </c>
      <c r="C1652" s="4" t="s">
        <v>1136</v>
      </c>
      <c r="D1652" s="4" t="s">
        <v>1741</v>
      </c>
      <c r="E1652" s="4" t="s">
        <v>1924</v>
      </c>
      <c r="F1652" s="4">
        <v>1.0</v>
      </c>
      <c r="G1652" s="4">
        <v>899.09</v>
      </c>
      <c r="H1652" s="4">
        <v>0.2</v>
      </c>
      <c r="I1652" s="4" t="s">
        <v>1961</v>
      </c>
      <c r="J1652" s="4">
        <v>719.272</v>
      </c>
    </row>
    <row r="1653" ht="14.25" customHeight="1">
      <c r="A1653" s="4" t="s">
        <v>3612</v>
      </c>
      <c r="B1653" s="5">
        <v>45379.0</v>
      </c>
      <c r="C1653" s="4" t="s">
        <v>1223</v>
      </c>
      <c r="D1653" s="4" t="s">
        <v>1590</v>
      </c>
      <c r="E1653" s="4" t="s">
        <v>1917</v>
      </c>
      <c r="F1653" s="4">
        <v>4.0</v>
      </c>
      <c r="G1653" s="4">
        <v>195.75</v>
      </c>
      <c r="H1653" s="4">
        <v>0.17</v>
      </c>
      <c r="I1653" s="4" t="s">
        <v>1959</v>
      </c>
      <c r="J1653" s="4">
        <v>649.89</v>
      </c>
    </row>
    <row r="1654" ht="14.25" customHeight="1">
      <c r="A1654" s="4" t="s">
        <v>3613</v>
      </c>
      <c r="B1654" s="5">
        <v>45532.0</v>
      </c>
      <c r="C1654" s="4" t="s">
        <v>1346</v>
      </c>
      <c r="D1654" s="4" t="s">
        <v>1862</v>
      </c>
      <c r="E1654" s="4" t="s">
        <v>1936</v>
      </c>
      <c r="F1654" s="4">
        <v>3.0</v>
      </c>
      <c r="G1654" s="4">
        <v>199.13</v>
      </c>
      <c r="H1654" s="4">
        <v>0.24</v>
      </c>
      <c r="I1654" s="4" t="s">
        <v>1959</v>
      </c>
      <c r="J1654" s="4">
        <v>454.0164</v>
      </c>
    </row>
    <row r="1655" ht="14.25" customHeight="1">
      <c r="A1655" s="4" t="s">
        <v>3614</v>
      </c>
      <c r="B1655" s="5">
        <v>45466.0</v>
      </c>
      <c r="C1655" s="4" t="s">
        <v>554</v>
      </c>
      <c r="D1655" s="4" t="s">
        <v>1642</v>
      </c>
      <c r="E1655" s="4" t="s">
        <v>1934</v>
      </c>
      <c r="F1655" s="4">
        <v>2.0</v>
      </c>
      <c r="G1655" s="4">
        <v>833.62</v>
      </c>
      <c r="H1655" s="4">
        <v>0.18</v>
      </c>
      <c r="I1655" s="4" t="s">
        <v>1959</v>
      </c>
      <c r="J1655" s="4">
        <v>1367.1368</v>
      </c>
    </row>
    <row r="1656" ht="14.25" customHeight="1">
      <c r="A1656" s="4" t="s">
        <v>3615</v>
      </c>
      <c r="B1656" s="5">
        <v>45395.0</v>
      </c>
      <c r="C1656" s="4" t="s">
        <v>1510</v>
      </c>
      <c r="D1656" s="4" t="s">
        <v>1808</v>
      </c>
      <c r="E1656" s="4" t="s">
        <v>1887</v>
      </c>
      <c r="F1656" s="4">
        <v>1.0</v>
      </c>
      <c r="G1656" s="4">
        <v>676.26</v>
      </c>
      <c r="H1656" s="4">
        <v>0.14</v>
      </c>
      <c r="I1656" s="4" t="s">
        <v>1959</v>
      </c>
      <c r="J1656" s="4">
        <v>581.5835999999999</v>
      </c>
    </row>
    <row r="1657" ht="14.25" customHeight="1">
      <c r="A1657" s="4" t="s">
        <v>3616</v>
      </c>
      <c r="B1657" s="5">
        <v>45708.0</v>
      </c>
      <c r="C1657" s="4" t="s">
        <v>147</v>
      </c>
      <c r="D1657" s="4" t="s">
        <v>1762</v>
      </c>
      <c r="E1657" s="4" t="s">
        <v>1921</v>
      </c>
      <c r="F1657" s="4">
        <v>2.0</v>
      </c>
      <c r="G1657" s="4">
        <v>666.49</v>
      </c>
      <c r="H1657" s="4">
        <v>0.06</v>
      </c>
      <c r="I1657" s="4" t="s">
        <v>1959</v>
      </c>
      <c r="J1657" s="4">
        <v>1253.0012</v>
      </c>
    </row>
    <row r="1658" ht="14.25" customHeight="1">
      <c r="A1658" s="4" t="s">
        <v>3617</v>
      </c>
      <c r="B1658" s="5">
        <v>45735.0</v>
      </c>
      <c r="C1658" s="4" t="s">
        <v>1443</v>
      </c>
      <c r="D1658" s="4" t="s">
        <v>1617</v>
      </c>
      <c r="E1658" s="4" t="s">
        <v>1904</v>
      </c>
      <c r="F1658" s="4">
        <v>3.0</v>
      </c>
      <c r="G1658" s="4">
        <v>471.19</v>
      </c>
      <c r="H1658" s="4">
        <v>0.28</v>
      </c>
      <c r="I1658" s="4" t="s">
        <v>1964</v>
      </c>
      <c r="J1658" s="4">
        <v>1017.7704</v>
      </c>
    </row>
    <row r="1659" ht="14.25" customHeight="1">
      <c r="A1659" s="4" t="s">
        <v>3618</v>
      </c>
      <c r="B1659" s="5">
        <v>45237.0</v>
      </c>
      <c r="C1659" s="4" t="s">
        <v>430</v>
      </c>
      <c r="D1659" s="4" t="s">
        <v>1590</v>
      </c>
      <c r="E1659" s="4" t="s">
        <v>1901</v>
      </c>
      <c r="F1659" s="4">
        <v>4.0</v>
      </c>
      <c r="G1659" s="4">
        <v>555.65</v>
      </c>
      <c r="H1659" s="4">
        <v>0.25</v>
      </c>
      <c r="I1659" s="4" t="s">
        <v>1964</v>
      </c>
      <c r="J1659" s="4">
        <v>1666.95</v>
      </c>
    </row>
    <row r="1660" ht="14.25" customHeight="1">
      <c r="A1660" s="4" t="s">
        <v>3619</v>
      </c>
      <c r="B1660" s="5">
        <v>45282.0</v>
      </c>
      <c r="C1660" s="4" t="s">
        <v>158</v>
      </c>
      <c r="D1660" s="4" t="s">
        <v>1868</v>
      </c>
      <c r="E1660" s="4" t="s">
        <v>1934</v>
      </c>
      <c r="F1660" s="4">
        <v>2.0</v>
      </c>
      <c r="G1660" s="4">
        <v>100.42</v>
      </c>
      <c r="H1660" s="4">
        <v>0.06</v>
      </c>
      <c r="I1660" s="4" t="s">
        <v>1959</v>
      </c>
      <c r="J1660" s="4">
        <v>188.7896</v>
      </c>
    </row>
    <row r="1661" ht="14.25" customHeight="1">
      <c r="A1661" s="4" t="s">
        <v>3620</v>
      </c>
      <c r="B1661" s="5">
        <v>45337.0</v>
      </c>
      <c r="C1661" s="4" t="s">
        <v>207</v>
      </c>
      <c r="D1661" s="4" t="s">
        <v>1877</v>
      </c>
      <c r="E1661" s="4" t="s">
        <v>1945</v>
      </c>
      <c r="F1661" s="4">
        <v>3.0</v>
      </c>
      <c r="G1661" s="4">
        <v>981.69</v>
      </c>
      <c r="H1661" s="4">
        <v>0.05</v>
      </c>
      <c r="I1661" s="4" t="s">
        <v>1964</v>
      </c>
      <c r="J1661" s="4">
        <v>2797.8165</v>
      </c>
    </row>
    <row r="1662" ht="14.25" customHeight="1">
      <c r="A1662" s="4" t="s">
        <v>3621</v>
      </c>
      <c r="B1662" s="5">
        <v>45310.0</v>
      </c>
      <c r="C1662" s="4" t="s">
        <v>1052</v>
      </c>
      <c r="D1662" s="4" t="s">
        <v>1599</v>
      </c>
      <c r="E1662" s="4" t="s">
        <v>1939</v>
      </c>
      <c r="F1662" s="4">
        <v>2.0</v>
      </c>
      <c r="G1662" s="4">
        <v>848.87</v>
      </c>
      <c r="H1662" s="4">
        <v>0.09</v>
      </c>
      <c r="I1662" s="4" t="s">
        <v>1964</v>
      </c>
      <c r="J1662" s="4">
        <v>1544.9434</v>
      </c>
    </row>
    <row r="1663" ht="14.25" customHeight="1">
      <c r="A1663" s="4" t="s">
        <v>3622</v>
      </c>
      <c r="B1663" s="5">
        <v>45230.0</v>
      </c>
      <c r="C1663" s="4" t="s">
        <v>1196</v>
      </c>
      <c r="D1663" s="4" t="s">
        <v>1871</v>
      </c>
      <c r="E1663" s="4" t="s">
        <v>1924</v>
      </c>
      <c r="F1663" s="4">
        <v>3.0</v>
      </c>
      <c r="G1663" s="4">
        <v>582.32</v>
      </c>
      <c r="H1663" s="4">
        <v>0.0</v>
      </c>
      <c r="I1663" s="4" t="s">
        <v>1961</v>
      </c>
      <c r="J1663" s="4">
        <v>1746.96</v>
      </c>
    </row>
    <row r="1664" ht="14.25" customHeight="1">
      <c r="A1664" s="4" t="s">
        <v>3623</v>
      </c>
      <c r="B1664" s="5">
        <v>45341.0</v>
      </c>
      <c r="C1664" s="4" t="s">
        <v>587</v>
      </c>
      <c r="D1664" s="4" t="s">
        <v>1728</v>
      </c>
      <c r="E1664" s="4" t="s">
        <v>1942</v>
      </c>
      <c r="F1664" s="4">
        <v>2.0</v>
      </c>
      <c r="G1664" s="4">
        <v>869.43</v>
      </c>
      <c r="H1664" s="4">
        <v>0.24</v>
      </c>
      <c r="I1664" s="4" t="s">
        <v>1964</v>
      </c>
      <c r="J1664" s="4">
        <v>1321.5336</v>
      </c>
    </row>
    <row r="1665" ht="14.25" customHeight="1">
      <c r="A1665" s="4" t="s">
        <v>3624</v>
      </c>
      <c r="B1665" s="5">
        <v>45440.0</v>
      </c>
      <c r="C1665" s="4" t="s">
        <v>109</v>
      </c>
      <c r="D1665" s="4" t="s">
        <v>1744</v>
      </c>
      <c r="E1665" s="4" t="s">
        <v>1904</v>
      </c>
      <c r="F1665" s="4">
        <v>1.0</v>
      </c>
      <c r="G1665" s="4">
        <v>62.26</v>
      </c>
      <c r="H1665" s="4">
        <v>0.03</v>
      </c>
      <c r="I1665" s="4" t="s">
        <v>1964</v>
      </c>
      <c r="J1665" s="4">
        <v>60.3922</v>
      </c>
    </row>
    <row r="1666" ht="14.25" customHeight="1">
      <c r="A1666" s="4" t="s">
        <v>3625</v>
      </c>
      <c r="B1666" s="5">
        <v>45798.0</v>
      </c>
      <c r="C1666" s="4" t="s">
        <v>530</v>
      </c>
      <c r="D1666" s="4" t="s">
        <v>1696</v>
      </c>
      <c r="E1666" s="4" t="s">
        <v>1934</v>
      </c>
      <c r="F1666" s="4">
        <v>3.0</v>
      </c>
      <c r="G1666" s="4">
        <v>343.97</v>
      </c>
      <c r="H1666" s="4">
        <v>0.04</v>
      </c>
      <c r="I1666" s="4" t="s">
        <v>1964</v>
      </c>
      <c r="J1666" s="4">
        <v>990.6336</v>
      </c>
    </row>
    <row r="1667" ht="14.25" customHeight="1">
      <c r="A1667" s="4" t="s">
        <v>3626</v>
      </c>
      <c r="B1667" s="5">
        <v>45293.0</v>
      </c>
      <c r="C1667" s="4" t="s">
        <v>980</v>
      </c>
      <c r="D1667" s="4" t="s">
        <v>1648</v>
      </c>
      <c r="E1667" s="4" t="s">
        <v>1929</v>
      </c>
      <c r="F1667" s="4">
        <v>3.0</v>
      </c>
      <c r="G1667" s="4">
        <v>304.67</v>
      </c>
      <c r="H1667" s="4">
        <v>0.11</v>
      </c>
      <c r="I1667" s="4" t="s">
        <v>1959</v>
      </c>
      <c r="J1667" s="4">
        <v>813.4689</v>
      </c>
    </row>
    <row r="1668" ht="14.25" customHeight="1">
      <c r="A1668" s="4" t="s">
        <v>3627</v>
      </c>
      <c r="B1668" s="5">
        <v>45296.0</v>
      </c>
      <c r="C1668" s="4" t="s">
        <v>1166</v>
      </c>
      <c r="D1668" s="4" t="s">
        <v>1658</v>
      </c>
      <c r="E1668" s="4" t="s">
        <v>1921</v>
      </c>
      <c r="F1668" s="4">
        <v>4.0</v>
      </c>
      <c r="G1668" s="4">
        <v>208.34</v>
      </c>
      <c r="H1668" s="4">
        <v>0.01</v>
      </c>
      <c r="I1668" s="4" t="s">
        <v>1961</v>
      </c>
      <c r="J1668" s="4">
        <v>825.0264</v>
      </c>
    </row>
    <row r="1669" ht="14.25" customHeight="1">
      <c r="A1669" s="4" t="s">
        <v>3628</v>
      </c>
      <c r="B1669" s="5">
        <v>45860.0</v>
      </c>
      <c r="C1669" s="4" t="s">
        <v>1007</v>
      </c>
      <c r="D1669" s="4" t="s">
        <v>1841</v>
      </c>
      <c r="E1669" s="4" t="s">
        <v>1892</v>
      </c>
      <c r="F1669" s="4">
        <v>1.0</v>
      </c>
      <c r="G1669" s="4">
        <v>119.04</v>
      </c>
      <c r="H1669" s="4">
        <v>0.13</v>
      </c>
      <c r="I1669" s="4" t="s">
        <v>1964</v>
      </c>
      <c r="J1669" s="4">
        <v>103.5648</v>
      </c>
    </row>
    <row r="1670" ht="14.25" customHeight="1">
      <c r="A1670" s="4" t="s">
        <v>3629</v>
      </c>
      <c r="B1670" s="5">
        <v>45843.0</v>
      </c>
      <c r="C1670" s="4" t="s">
        <v>1034</v>
      </c>
      <c r="D1670" s="4" t="s">
        <v>1712</v>
      </c>
      <c r="E1670" s="4" t="s">
        <v>1921</v>
      </c>
      <c r="F1670" s="4">
        <v>4.0</v>
      </c>
      <c r="G1670" s="4">
        <v>791.65</v>
      </c>
      <c r="H1670" s="4">
        <v>0.06</v>
      </c>
      <c r="I1670" s="4" t="s">
        <v>1964</v>
      </c>
      <c r="J1670" s="4">
        <v>2976.604</v>
      </c>
    </row>
    <row r="1671" ht="14.25" customHeight="1">
      <c r="A1671" s="4" t="s">
        <v>3630</v>
      </c>
      <c r="B1671" s="5">
        <v>45862.0</v>
      </c>
      <c r="C1671" s="4" t="s">
        <v>214</v>
      </c>
      <c r="D1671" s="4" t="s">
        <v>1613</v>
      </c>
      <c r="E1671" s="4" t="s">
        <v>1896</v>
      </c>
      <c r="F1671" s="4">
        <v>2.0</v>
      </c>
      <c r="G1671" s="4">
        <v>414.86</v>
      </c>
      <c r="H1671" s="4">
        <v>0.23</v>
      </c>
      <c r="I1671" s="4" t="s">
        <v>1959</v>
      </c>
      <c r="J1671" s="4">
        <v>638.8844</v>
      </c>
    </row>
    <row r="1672" ht="14.25" customHeight="1">
      <c r="A1672" s="4" t="s">
        <v>3631</v>
      </c>
      <c r="B1672" s="5">
        <v>45385.0</v>
      </c>
      <c r="C1672" s="4" t="s">
        <v>1493</v>
      </c>
      <c r="D1672" s="4" t="s">
        <v>1693</v>
      </c>
      <c r="E1672" s="4" t="s">
        <v>1929</v>
      </c>
      <c r="F1672" s="4">
        <v>2.0</v>
      </c>
      <c r="G1672" s="4">
        <v>960.81</v>
      </c>
      <c r="H1672" s="4">
        <v>0.28</v>
      </c>
      <c r="I1672" s="4" t="s">
        <v>1961</v>
      </c>
      <c r="J1672" s="4">
        <v>1383.5664</v>
      </c>
    </row>
    <row r="1673" ht="14.25" customHeight="1">
      <c r="A1673" s="4" t="s">
        <v>3632</v>
      </c>
      <c r="B1673" s="5">
        <v>45668.0</v>
      </c>
      <c r="C1673" s="4" t="s">
        <v>710</v>
      </c>
      <c r="D1673" s="4" t="s">
        <v>1732</v>
      </c>
      <c r="E1673" s="4" t="s">
        <v>1904</v>
      </c>
      <c r="F1673" s="4">
        <v>4.0</v>
      </c>
      <c r="G1673" s="4">
        <v>943.36</v>
      </c>
      <c r="H1673" s="4">
        <v>0.18</v>
      </c>
      <c r="I1673" s="4" t="s">
        <v>1961</v>
      </c>
      <c r="J1673" s="4">
        <v>3094.2208</v>
      </c>
    </row>
    <row r="1674" ht="14.25" customHeight="1">
      <c r="A1674" s="4" t="s">
        <v>3633</v>
      </c>
      <c r="B1674" s="5">
        <v>45561.0</v>
      </c>
      <c r="C1674" s="4" t="s">
        <v>713</v>
      </c>
      <c r="D1674" s="4" t="s">
        <v>1569</v>
      </c>
      <c r="E1674" s="4" t="s">
        <v>1932</v>
      </c>
      <c r="F1674" s="4">
        <v>1.0</v>
      </c>
      <c r="G1674" s="4">
        <v>830.42</v>
      </c>
      <c r="H1674" s="4">
        <v>0.26</v>
      </c>
      <c r="I1674" s="4" t="s">
        <v>1964</v>
      </c>
      <c r="J1674" s="4">
        <v>614.5108</v>
      </c>
    </row>
    <row r="1675" ht="14.25" customHeight="1">
      <c r="A1675" s="4" t="s">
        <v>3634</v>
      </c>
      <c r="B1675" s="5">
        <v>45637.0</v>
      </c>
      <c r="C1675" s="4" t="s">
        <v>1130</v>
      </c>
      <c r="D1675" s="4" t="s">
        <v>1783</v>
      </c>
      <c r="E1675" s="4" t="s">
        <v>1942</v>
      </c>
      <c r="F1675" s="4">
        <v>1.0</v>
      </c>
      <c r="G1675" s="4">
        <v>762.55</v>
      </c>
      <c r="H1675" s="4">
        <v>0.19</v>
      </c>
      <c r="I1675" s="4" t="s">
        <v>1959</v>
      </c>
      <c r="J1675" s="4">
        <v>617.6655</v>
      </c>
    </row>
    <row r="1676" ht="14.25" customHeight="1">
      <c r="A1676" s="4" t="s">
        <v>3635</v>
      </c>
      <c r="B1676" s="5">
        <v>45839.0</v>
      </c>
      <c r="C1676" s="4" t="s">
        <v>1100</v>
      </c>
      <c r="D1676" s="4" t="s">
        <v>1805</v>
      </c>
      <c r="E1676" s="4" t="s">
        <v>1945</v>
      </c>
      <c r="F1676" s="4">
        <v>2.0</v>
      </c>
      <c r="G1676" s="4">
        <v>464.43</v>
      </c>
      <c r="H1676" s="4">
        <v>0.24</v>
      </c>
      <c r="I1676" s="4" t="s">
        <v>1964</v>
      </c>
      <c r="J1676" s="4">
        <v>705.9336000000001</v>
      </c>
    </row>
    <row r="1677" ht="14.25" customHeight="1">
      <c r="A1677" s="4" t="s">
        <v>3636</v>
      </c>
      <c r="B1677" s="5">
        <v>45851.0</v>
      </c>
      <c r="C1677" s="4" t="s">
        <v>91</v>
      </c>
      <c r="D1677" s="4" t="s">
        <v>1774</v>
      </c>
      <c r="E1677" s="4" t="s">
        <v>1945</v>
      </c>
      <c r="F1677" s="4">
        <v>1.0</v>
      </c>
      <c r="G1677" s="4">
        <v>711.08</v>
      </c>
      <c r="H1677" s="4">
        <v>0.24</v>
      </c>
      <c r="I1677" s="4" t="s">
        <v>1961</v>
      </c>
      <c r="J1677" s="4">
        <v>540.4208</v>
      </c>
    </row>
    <row r="1678" ht="14.25" customHeight="1">
      <c r="A1678" s="4" t="s">
        <v>3637</v>
      </c>
      <c r="B1678" s="5">
        <v>45656.0</v>
      </c>
      <c r="C1678" s="4" t="s">
        <v>826</v>
      </c>
      <c r="D1678" s="4" t="s">
        <v>1715</v>
      </c>
      <c r="E1678" s="4" t="s">
        <v>1934</v>
      </c>
      <c r="F1678" s="4">
        <v>2.0</v>
      </c>
      <c r="G1678" s="4">
        <v>984.96</v>
      </c>
      <c r="H1678" s="4">
        <v>0.16</v>
      </c>
      <c r="I1678" s="4" t="s">
        <v>1961</v>
      </c>
      <c r="J1678" s="4">
        <v>1654.7328</v>
      </c>
    </row>
    <row r="1679" ht="14.25" customHeight="1">
      <c r="A1679" s="4" t="s">
        <v>3638</v>
      </c>
      <c r="B1679" s="5">
        <v>45759.0</v>
      </c>
      <c r="C1679" s="4" t="s">
        <v>1100</v>
      </c>
      <c r="D1679" s="4" t="s">
        <v>1693</v>
      </c>
      <c r="E1679" s="4" t="s">
        <v>1929</v>
      </c>
      <c r="F1679" s="4">
        <v>1.0</v>
      </c>
      <c r="G1679" s="4">
        <v>21.14</v>
      </c>
      <c r="H1679" s="4">
        <v>0.06</v>
      </c>
      <c r="I1679" s="4" t="s">
        <v>1964</v>
      </c>
      <c r="J1679" s="4">
        <v>19.8716</v>
      </c>
    </row>
    <row r="1680" ht="14.25" customHeight="1">
      <c r="A1680" s="4" t="s">
        <v>3639</v>
      </c>
      <c r="B1680" s="5">
        <v>45679.0</v>
      </c>
      <c r="C1680" s="4" t="s">
        <v>391</v>
      </c>
      <c r="D1680" s="4" t="s">
        <v>1877</v>
      </c>
      <c r="E1680" s="4" t="s">
        <v>1917</v>
      </c>
      <c r="F1680" s="4">
        <v>1.0</v>
      </c>
      <c r="G1680" s="4">
        <v>343.03</v>
      </c>
      <c r="H1680" s="4">
        <v>0.16</v>
      </c>
      <c r="I1680" s="4" t="s">
        <v>1959</v>
      </c>
      <c r="J1680" s="4">
        <v>288.1452</v>
      </c>
    </row>
    <row r="1681" ht="14.25" customHeight="1">
      <c r="A1681" s="4" t="s">
        <v>3640</v>
      </c>
      <c r="B1681" s="5">
        <v>45237.0</v>
      </c>
      <c r="C1681" s="4" t="s">
        <v>814</v>
      </c>
      <c r="D1681" s="4" t="s">
        <v>1635</v>
      </c>
      <c r="E1681" s="4" t="s">
        <v>1945</v>
      </c>
      <c r="F1681" s="4">
        <v>3.0</v>
      </c>
      <c r="G1681" s="4">
        <v>94.83</v>
      </c>
      <c r="H1681" s="4">
        <v>0.16</v>
      </c>
      <c r="I1681" s="4" t="s">
        <v>1964</v>
      </c>
      <c r="J1681" s="4">
        <v>238.9716</v>
      </c>
    </row>
    <row r="1682" ht="14.25" customHeight="1">
      <c r="A1682" s="4" t="s">
        <v>3641</v>
      </c>
      <c r="B1682" s="5">
        <v>45790.0</v>
      </c>
      <c r="C1682" s="4" t="s">
        <v>98</v>
      </c>
      <c r="D1682" s="4" t="s">
        <v>1790</v>
      </c>
      <c r="E1682" s="4" t="s">
        <v>1948</v>
      </c>
      <c r="F1682" s="4">
        <v>3.0</v>
      </c>
      <c r="G1682" s="4">
        <v>74.66</v>
      </c>
      <c r="H1682" s="4">
        <v>0.03</v>
      </c>
      <c r="I1682" s="4" t="s">
        <v>1961</v>
      </c>
      <c r="J1682" s="4">
        <v>217.2606</v>
      </c>
    </row>
    <row r="1683" ht="14.25" customHeight="1">
      <c r="A1683" s="4" t="s">
        <v>3642</v>
      </c>
      <c r="B1683" s="5">
        <v>45268.0</v>
      </c>
      <c r="C1683" s="4" t="s">
        <v>483</v>
      </c>
      <c r="D1683" s="4" t="s">
        <v>1689</v>
      </c>
      <c r="E1683" s="4" t="s">
        <v>1936</v>
      </c>
      <c r="F1683" s="4">
        <v>3.0</v>
      </c>
      <c r="G1683" s="4">
        <v>281.96</v>
      </c>
      <c r="H1683" s="4">
        <v>0.01</v>
      </c>
      <c r="I1683" s="4" t="s">
        <v>1964</v>
      </c>
      <c r="J1683" s="4">
        <v>837.4211999999999</v>
      </c>
    </row>
    <row r="1684" ht="14.25" customHeight="1">
      <c r="A1684" s="4" t="s">
        <v>3643</v>
      </c>
      <c r="B1684" s="5">
        <v>45664.0</v>
      </c>
      <c r="C1684" s="4" t="s">
        <v>781</v>
      </c>
      <c r="D1684" s="4" t="s">
        <v>1796</v>
      </c>
      <c r="E1684" s="4" t="s">
        <v>1945</v>
      </c>
      <c r="F1684" s="4">
        <v>4.0</v>
      </c>
      <c r="G1684" s="4">
        <v>622.27</v>
      </c>
      <c r="H1684" s="4">
        <v>0.02</v>
      </c>
      <c r="I1684" s="4" t="s">
        <v>1961</v>
      </c>
      <c r="J1684" s="4">
        <v>2439.2984</v>
      </c>
    </row>
    <row r="1685" ht="14.25" customHeight="1">
      <c r="A1685" s="4" t="s">
        <v>3644</v>
      </c>
      <c r="B1685" s="5">
        <v>45475.0</v>
      </c>
      <c r="C1685" s="4" t="s">
        <v>379</v>
      </c>
      <c r="D1685" s="4" t="s">
        <v>1689</v>
      </c>
      <c r="E1685" s="4" t="s">
        <v>1914</v>
      </c>
      <c r="F1685" s="4">
        <v>2.0</v>
      </c>
      <c r="G1685" s="4">
        <v>78.27</v>
      </c>
      <c r="H1685" s="4">
        <v>0.29</v>
      </c>
      <c r="I1685" s="4" t="s">
        <v>1964</v>
      </c>
      <c r="J1685" s="4">
        <v>111.1434</v>
      </c>
    </row>
    <row r="1686" ht="14.25" customHeight="1">
      <c r="A1686" s="4" t="s">
        <v>3645</v>
      </c>
      <c r="B1686" s="5">
        <v>45845.0</v>
      </c>
      <c r="C1686" s="4" t="s">
        <v>76</v>
      </c>
      <c r="D1686" s="4" t="s">
        <v>1768</v>
      </c>
      <c r="E1686" s="4" t="s">
        <v>1932</v>
      </c>
      <c r="F1686" s="4">
        <v>4.0</v>
      </c>
      <c r="G1686" s="4">
        <v>676.58</v>
      </c>
      <c r="H1686" s="4">
        <v>0.23</v>
      </c>
      <c r="I1686" s="4" t="s">
        <v>1964</v>
      </c>
      <c r="J1686" s="4">
        <v>2083.8664</v>
      </c>
    </row>
    <row r="1687" ht="14.25" customHeight="1">
      <c r="A1687" s="4" t="s">
        <v>3646</v>
      </c>
      <c r="B1687" s="5">
        <v>45446.0</v>
      </c>
      <c r="C1687" s="4" t="s">
        <v>15</v>
      </c>
      <c r="D1687" s="4" t="s">
        <v>1670</v>
      </c>
      <c r="E1687" s="4" t="s">
        <v>1892</v>
      </c>
      <c r="F1687" s="4">
        <v>2.0</v>
      </c>
      <c r="G1687" s="4">
        <v>938.6</v>
      </c>
      <c r="H1687" s="4">
        <v>0.04</v>
      </c>
      <c r="I1687" s="4" t="s">
        <v>1961</v>
      </c>
      <c r="J1687" s="4">
        <v>1802.112</v>
      </c>
    </row>
    <row r="1688" ht="14.25" customHeight="1">
      <c r="A1688" s="4" t="s">
        <v>3647</v>
      </c>
      <c r="B1688" s="5">
        <v>45761.0</v>
      </c>
      <c r="C1688" s="4" t="s">
        <v>1136</v>
      </c>
      <c r="D1688" s="4" t="s">
        <v>1610</v>
      </c>
      <c r="E1688" s="4" t="s">
        <v>1934</v>
      </c>
      <c r="F1688" s="4">
        <v>2.0</v>
      </c>
      <c r="G1688" s="4">
        <v>859.47</v>
      </c>
      <c r="H1688" s="4">
        <v>0.01</v>
      </c>
      <c r="I1688" s="4" t="s">
        <v>1959</v>
      </c>
      <c r="J1688" s="4">
        <v>1701.7506</v>
      </c>
    </row>
    <row r="1689" ht="14.25" customHeight="1">
      <c r="A1689" s="4" t="s">
        <v>3648</v>
      </c>
      <c r="B1689" s="5">
        <v>45363.0</v>
      </c>
      <c r="C1689" s="4" t="s">
        <v>230</v>
      </c>
      <c r="D1689" s="4" t="s">
        <v>1658</v>
      </c>
      <c r="E1689" s="4" t="s">
        <v>1934</v>
      </c>
      <c r="F1689" s="4">
        <v>3.0</v>
      </c>
      <c r="G1689" s="4">
        <v>672.98</v>
      </c>
      <c r="H1689" s="4">
        <v>0.23</v>
      </c>
      <c r="I1689" s="4" t="s">
        <v>1961</v>
      </c>
      <c r="J1689" s="4">
        <v>1554.5838</v>
      </c>
    </row>
    <row r="1690" ht="14.25" customHeight="1">
      <c r="A1690" s="4" t="s">
        <v>3649</v>
      </c>
      <c r="B1690" s="5">
        <v>45420.0</v>
      </c>
      <c r="C1690" s="4" t="s">
        <v>692</v>
      </c>
      <c r="D1690" s="4" t="s">
        <v>1750</v>
      </c>
      <c r="E1690" s="4" t="s">
        <v>1945</v>
      </c>
      <c r="F1690" s="4">
        <v>1.0</v>
      </c>
      <c r="G1690" s="4">
        <v>75.8</v>
      </c>
      <c r="H1690" s="4">
        <v>0.29</v>
      </c>
      <c r="I1690" s="4" t="s">
        <v>1961</v>
      </c>
      <c r="J1690" s="4">
        <v>53.818</v>
      </c>
    </row>
    <row r="1691" ht="14.25" customHeight="1">
      <c r="A1691" s="4" t="s">
        <v>3650</v>
      </c>
      <c r="B1691" s="5">
        <v>45536.0</v>
      </c>
      <c r="C1691" s="4" t="s">
        <v>154</v>
      </c>
      <c r="D1691" s="4" t="s">
        <v>1625</v>
      </c>
      <c r="E1691" s="4" t="s">
        <v>1936</v>
      </c>
      <c r="F1691" s="4">
        <v>4.0</v>
      </c>
      <c r="G1691" s="4">
        <v>742.15</v>
      </c>
      <c r="H1691" s="4">
        <v>0.1</v>
      </c>
      <c r="I1691" s="4" t="s">
        <v>1964</v>
      </c>
      <c r="J1691" s="4">
        <v>2671.74</v>
      </c>
    </row>
    <row r="1692" ht="14.25" customHeight="1">
      <c r="A1692" s="4" t="s">
        <v>3651</v>
      </c>
      <c r="B1692" s="5">
        <v>45445.0</v>
      </c>
      <c r="C1692" s="4" t="s">
        <v>280</v>
      </c>
      <c r="D1692" s="4" t="s">
        <v>1667</v>
      </c>
      <c r="E1692" s="4" t="s">
        <v>1914</v>
      </c>
      <c r="F1692" s="4">
        <v>1.0</v>
      </c>
      <c r="G1692" s="4">
        <v>637.39</v>
      </c>
      <c r="H1692" s="4">
        <v>0.22</v>
      </c>
      <c r="I1692" s="4" t="s">
        <v>1961</v>
      </c>
      <c r="J1692" s="4">
        <v>497.1642</v>
      </c>
    </row>
    <row r="1693" ht="14.25" customHeight="1">
      <c r="A1693" s="4" t="s">
        <v>3652</v>
      </c>
      <c r="B1693" s="5">
        <v>45230.0</v>
      </c>
      <c r="C1693" s="4" t="s">
        <v>1244</v>
      </c>
      <c r="D1693" s="4" t="s">
        <v>1580</v>
      </c>
      <c r="E1693" s="4" t="s">
        <v>1942</v>
      </c>
      <c r="F1693" s="4">
        <v>1.0</v>
      </c>
      <c r="G1693" s="4">
        <v>631.0</v>
      </c>
      <c r="H1693" s="4">
        <v>0.04</v>
      </c>
      <c r="I1693" s="4" t="s">
        <v>1959</v>
      </c>
      <c r="J1693" s="4">
        <v>605.76</v>
      </c>
    </row>
    <row r="1694" ht="14.25" customHeight="1">
      <c r="A1694" s="4" t="s">
        <v>3653</v>
      </c>
      <c r="B1694" s="5">
        <v>45916.0</v>
      </c>
      <c r="C1694" s="4" t="s">
        <v>1250</v>
      </c>
      <c r="D1694" s="4" t="s">
        <v>1823</v>
      </c>
      <c r="E1694" s="4" t="s">
        <v>1901</v>
      </c>
      <c r="F1694" s="4">
        <v>4.0</v>
      </c>
      <c r="G1694" s="4">
        <v>983.98</v>
      </c>
      <c r="H1694" s="4">
        <v>0.11</v>
      </c>
      <c r="I1694" s="4" t="s">
        <v>1964</v>
      </c>
      <c r="J1694" s="4">
        <v>3502.9688</v>
      </c>
    </row>
    <row r="1695" ht="14.25" customHeight="1">
      <c r="A1695" s="4" t="s">
        <v>3654</v>
      </c>
      <c r="B1695" s="5">
        <v>45353.0</v>
      </c>
      <c r="C1695" s="4" t="s">
        <v>221</v>
      </c>
      <c r="D1695" s="4" t="s">
        <v>1747</v>
      </c>
      <c r="E1695" s="4" t="s">
        <v>1927</v>
      </c>
      <c r="F1695" s="4">
        <v>4.0</v>
      </c>
      <c r="G1695" s="4">
        <v>73.69</v>
      </c>
      <c r="H1695" s="4">
        <v>0.08</v>
      </c>
      <c r="I1695" s="4" t="s">
        <v>1959</v>
      </c>
      <c r="J1695" s="4">
        <v>271.1792</v>
      </c>
    </row>
    <row r="1696" ht="14.25" customHeight="1">
      <c r="A1696" s="4" t="s">
        <v>3655</v>
      </c>
      <c r="B1696" s="5">
        <v>45490.0</v>
      </c>
      <c r="C1696" s="4" t="s">
        <v>1367</v>
      </c>
      <c r="D1696" s="4" t="s">
        <v>1603</v>
      </c>
      <c r="E1696" s="4" t="s">
        <v>1914</v>
      </c>
      <c r="F1696" s="4">
        <v>3.0</v>
      </c>
      <c r="G1696" s="4">
        <v>110.99</v>
      </c>
      <c r="H1696" s="4">
        <v>0.21</v>
      </c>
      <c r="I1696" s="4" t="s">
        <v>1959</v>
      </c>
      <c r="J1696" s="4">
        <v>263.0463</v>
      </c>
    </row>
    <row r="1697" ht="14.25" customHeight="1">
      <c r="A1697" s="4" t="s">
        <v>3656</v>
      </c>
      <c r="B1697" s="5">
        <v>45850.0</v>
      </c>
      <c r="C1697" s="4" t="s">
        <v>317</v>
      </c>
      <c r="D1697" s="4" t="s">
        <v>1599</v>
      </c>
      <c r="E1697" s="4" t="s">
        <v>1914</v>
      </c>
      <c r="F1697" s="4">
        <v>1.0</v>
      </c>
      <c r="G1697" s="4">
        <v>66.86</v>
      </c>
      <c r="H1697" s="4">
        <v>0.22</v>
      </c>
      <c r="I1697" s="4" t="s">
        <v>1964</v>
      </c>
      <c r="J1697" s="4">
        <v>52.1508</v>
      </c>
    </row>
    <row r="1698" ht="14.25" customHeight="1">
      <c r="A1698" s="4" t="s">
        <v>3657</v>
      </c>
      <c r="B1698" s="5">
        <v>45515.0</v>
      </c>
      <c r="C1698" s="4" t="s">
        <v>1319</v>
      </c>
      <c r="D1698" s="4" t="s">
        <v>1783</v>
      </c>
      <c r="E1698" s="4" t="s">
        <v>1945</v>
      </c>
      <c r="F1698" s="4">
        <v>1.0</v>
      </c>
      <c r="G1698" s="4">
        <v>980.26</v>
      </c>
      <c r="H1698" s="4">
        <v>0.14</v>
      </c>
      <c r="I1698" s="4" t="s">
        <v>1961</v>
      </c>
      <c r="J1698" s="4">
        <v>843.0236</v>
      </c>
    </row>
    <row r="1699" ht="14.25" customHeight="1">
      <c r="A1699" s="4" t="s">
        <v>3658</v>
      </c>
      <c r="B1699" s="5">
        <v>45322.0</v>
      </c>
      <c r="C1699" s="4" t="s">
        <v>164</v>
      </c>
      <c r="D1699" s="4" t="s">
        <v>1628</v>
      </c>
      <c r="E1699" s="4" t="s">
        <v>1945</v>
      </c>
      <c r="F1699" s="4">
        <v>1.0</v>
      </c>
      <c r="G1699" s="4">
        <v>235.28</v>
      </c>
      <c r="H1699" s="4">
        <v>0.05</v>
      </c>
      <c r="I1699" s="4" t="s">
        <v>1961</v>
      </c>
      <c r="J1699" s="4">
        <v>223.516</v>
      </c>
    </row>
    <row r="1700" ht="14.25" customHeight="1">
      <c r="A1700" s="4" t="s">
        <v>3659</v>
      </c>
      <c r="B1700" s="5">
        <v>45542.0</v>
      </c>
      <c r="C1700" s="4" t="s">
        <v>1316</v>
      </c>
      <c r="D1700" s="4" t="s">
        <v>1555</v>
      </c>
      <c r="E1700" s="4" t="s">
        <v>1936</v>
      </c>
      <c r="F1700" s="4">
        <v>3.0</v>
      </c>
      <c r="G1700" s="4">
        <v>407.39</v>
      </c>
      <c r="H1700" s="4">
        <v>0.08</v>
      </c>
      <c r="I1700" s="4" t="s">
        <v>1961</v>
      </c>
      <c r="J1700" s="4">
        <v>1124.3964</v>
      </c>
    </row>
    <row r="1701" ht="14.25" customHeight="1">
      <c r="A1701" s="4" t="s">
        <v>3660</v>
      </c>
      <c r="B1701" s="5">
        <v>45675.0</v>
      </c>
      <c r="C1701" s="4" t="s">
        <v>267</v>
      </c>
      <c r="D1701" s="4" t="s">
        <v>1658</v>
      </c>
      <c r="E1701" s="4" t="s">
        <v>1934</v>
      </c>
      <c r="F1701" s="4">
        <v>4.0</v>
      </c>
      <c r="G1701" s="4">
        <v>459.83</v>
      </c>
      <c r="H1701" s="4">
        <v>0.12</v>
      </c>
      <c r="I1701" s="4" t="s">
        <v>1964</v>
      </c>
      <c r="J1701" s="4">
        <v>1618.6016</v>
      </c>
    </row>
    <row r="1702" ht="14.25" customHeight="1">
      <c r="A1702" s="4" t="s">
        <v>3661</v>
      </c>
      <c r="B1702" s="5">
        <v>45333.0</v>
      </c>
      <c r="C1702" s="4" t="s">
        <v>515</v>
      </c>
      <c r="D1702" s="4" t="s">
        <v>1862</v>
      </c>
      <c r="E1702" s="4" t="s">
        <v>1904</v>
      </c>
      <c r="F1702" s="4">
        <v>3.0</v>
      </c>
      <c r="G1702" s="4">
        <v>706.6</v>
      </c>
      <c r="H1702" s="4">
        <v>0.17</v>
      </c>
      <c r="I1702" s="4" t="s">
        <v>1961</v>
      </c>
      <c r="J1702" s="4">
        <v>1759.434</v>
      </c>
    </row>
    <row r="1703" ht="14.25" customHeight="1">
      <c r="A1703" s="4" t="s">
        <v>3662</v>
      </c>
      <c r="B1703" s="5">
        <v>45819.0</v>
      </c>
      <c r="C1703" s="4" t="s">
        <v>1449</v>
      </c>
      <c r="D1703" s="4" t="s">
        <v>1856</v>
      </c>
      <c r="E1703" s="4" t="s">
        <v>1948</v>
      </c>
      <c r="F1703" s="4">
        <v>3.0</v>
      </c>
      <c r="G1703" s="4">
        <v>811.16</v>
      </c>
      <c r="H1703" s="4">
        <v>0.1</v>
      </c>
      <c r="I1703" s="4" t="s">
        <v>1964</v>
      </c>
      <c r="J1703" s="4">
        <v>2190.132</v>
      </c>
    </row>
    <row r="1704" ht="14.25" customHeight="1">
      <c r="A1704" s="4" t="s">
        <v>3663</v>
      </c>
      <c r="B1704" s="5">
        <v>45268.0</v>
      </c>
      <c r="C1704" s="4" t="s">
        <v>725</v>
      </c>
      <c r="D1704" s="4" t="s">
        <v>1689</v>
      </c>
      <c r="E1704" s="4" t="s">
        <v>1914</v>
      </c>
      <c r="F1704" s="4">
        <v>2.0</v>
      </c>
      <c r="G1704" s="4">
        <v>985.79</v>
      </c>
      <c r="H1704" s="4">
        <v>0.04</v>
      </c>
      <c r="I1704" s="4" t="s">
        <v>1961</v>
      </c>
      <c r="J1704" s="4">
        <v>1892.7168</v>
      </c>
    </row>
    <row r="1705" ht="14.25" customHeight="1">
      <c r="A1705" s="4" t="s">
        <v>3664</v>
      </c>
      <c r="B1705" s="5">
        <v>45521.0</v>
      </c>
      <c r="C1705" s="4" t="s">
        <v>636</v>
      </c>
      <c r="D1705" s="4" t="s">
        <v>1677</v>
      </c>
      <c r="E1705" s="4" t="s">
        <v>1934</v>
      </c>
      <c r="F1705" s="4">
        <v>1.0</v>
      </c>
      <c r="G1705" s="4">
        <v>255.02</v>
      </c>
      <c r="H1705" s="4">
        <v>0.3</v>
      </c>
      <c r="I1705" s="4" t="s">
        <v>1959</v>
      </c>
      <c r="J1705" s="4">
        <v>178.514</v>
      </c>
    </row>
    <row r="1706" ht="14.25" customHeight="1">
      <c r="A1706" s="4" t="s">
        <v>3665</v>
      </c>
      <c r="B1706" s="5">
        <v>45693.0</v>
      </c>
      <c r="C1706" s="4" t="s">
        <v>357</v>
      </c>
      <c r="D1706" s="4" t="s">
        <v>1631</v>
      </c>
      <c r="E1706" s="4" t="s">
        <v>1917</v>
      </c>
      <c r="F1706" s="4">
        <v>1.0</v>
      </c>
      <c r="G1706" s="4">
        <v>153.57</v>
      </c>
      <c r="H1706" s="4">
        <v>0.01</v>
      </c>
      <c r="I1706" s="4" t="s">
        <v>1961</v>
      </c>
      <c r="J1706" s="4">
        <v>152.0343</v>
      </c>
    </row>
    <row r="1707" ht="14.25" customHeight="1">
      <c r="A1707" s="4" t="s">
        <v>3666</v>
      </c>
      <c r="B1707" s="5">
        <v>45734.0</v>
      </c>
      <c r="C1707" s="4" t="s">
        <v>832</v>
      </c>
      <c r="D1707" s="4" t="s">
        <v>1709</v>
      </c>
      <c r="E1707" s="4" t="s">
        <v>1945</v>
      </c>
      <c r="F1707" s="4">
        <v>3.0</v>
      </c>
      <c r="G1707" s="4">
        <v>962.98</v>
      </c>
      <c r="H1707" s="4">
        <v>0.21</v>
      </c>
      <c r="I1707" s="4" t="s">
        <v>1959</v>
      </c>
      <c r="J1707" s="4">
        <v>2282.2626</v>
      </c>
    </row>
    <row r="1708" ht="14.25" customHeight="1">
      <c r="A1708" s="4" t="s">
        <v>3667</v>
      </c>
      <c r="B1708" s="5">
        <v>45377.0</v>
      </c>
      <c r="C1708" s="4" t="s">
        <v>230</v>
      </c>
      <c r="D1708" s="4" t="s">
        <v>1712</v>
      </c>
      <c r="E1708" s="4" t="s">
        <v>1917</v>
      </c>
      <c r="F1708" s="4">
        <v>3.0</v>
      </c>
      <c r="G1708" s="4">
        <v>884.46</v>
      </c>
      <c r="H1708" s="4">
        <v>0.25</v>
      </c>
      <c r="I1708" s="4" t="s">
        <v>1959</v>
      </c>
      <c r="J1708" s="4">
        <v>1990.035</v>
      </c>
    </row>
    <row r="1709" ht="14.25" customHeight="1">
      <c r="A1709" s="4" t="s">
        <v>3668</v>
      </c>
      <c r="B1709" s="5">
        <v>45778.0</v>
      </c>
      <c r="C1709" s="4" t="s">
        <v>1379</v>
      </c>
      <c r="D1709" s="4" t="s">
        <v>1783</v>
      </c>
      <c r="E1709" s="4" t="s">
        <v>1924</v>
      </c>
      <c r="F1709" s="4">
        <v>4.0</v>
      </c>
      <c r="G1709" s="4">
        <v>359.71</v>
      </c>
      <c r="H1709" s="4">
        <v>0.05</v>
      </c>
      <c r="I1709" s="4" t="s">
        <v>1961</v>
      </c>
      <c r="J1709" s="4">
        <v>1366.898</v>
      </c>
    </row>
    <row r="1710" ht="14.25" customHeight="1">
      <c r="A1710" s="4" t="s">
        <v>3669</v>
      </c>
      <c r="B1710" s="5">
        <v>45715.0</v>
      </c>
      <c r="C1710" s="4" t="s">
        <v>211</v>
      </c>
      <c r="D1710" s="4" t="s">
        <v>1732</v>
      </c>
      <c r="E1710" s="4" t="s">
        <v>1904</v>
      </c>
      <c r="F1710" s="4">
        <v>3.0</v>
      </c>
      <c r="G1710" s="4">
        <v>766.47</v>
      </c>
      <c r="H1710" s="4">
        <v>0.18</v>
      </c>
      <c r="I1710" s="4" t="s">
        <v>1959</v>
      </c>
      <c r="J1710" s="4">
        <v>1885.5162</v>
      </c>
    </row>
    <row r="1711" ht="14.25" customHeight="1">
      <c r="A1711" s="4" t="s">
        <v>3670</v>
      </c>
      <c r="B1711" s="5">
        <v>45492.0</v>
      </c>
      <c r="C1711" s="4" t="s">
        <v>744</v>
      </c>
      <c r="D1711" s="4" t="s">
        <v>1750</v>
      </c>
      <c r="E1711" s="4" t="s">
        <v>1945</v>
      </c>
      <c r="F1711" s="4">
        <v>1.0</v>
      </c>
      <c r="G1711" s="4">
        <v>772.07</v>
      </c>
      <c r="H1711" s="4">
        <v>0.26</v>
      </c>
      <c r="I1711" s="4" t="s">
        <v>1961</v>
      </c>
      <c r="J1711" s="4">
        <v>571.3318</v>
      </c>
    </row>
    <row r="1712" ht="14.25" customHeight="1">
      <c r="A1712" s="4" t="s">
        <v>3671</v>
      </c>
      <c r="B1712" s="5">
        <v>45292.0</v>
      </c>
      <c r="C1712" s="4" t="s">
        <v>904</v>
      </c>
      <c r="D1712" s="4" t="s">
        <v>1631</v>
      </c>
      <c r="E1712" s="4" t="s">
        <v>1908</v>
      </c>
      <c r="F1712" s="4">
        <v>3.0</v>
      </c>
      <c r="G1712" s="4">
        <v>108.31</v>
      </c>
      <c r="H1712" s="4">
        <v>0.26</v>
      </c>
      <c r="I1712" s="4" t="s">
        <v>1964</v>
      </c>
      <c r="J1712" s="4">
        <v>240.4482</v>
      </c>
    </row>
    <row r="1713" ht="14.25" customHeight="1">
      <c r="A1713" s="4" t="s">
        <v>3672</v>
      </c>
      <c r="B1713" s="5">
        <v>45316.0</v>
      </c>
      <c r="C1713" s="4" t="s">
        <v>728</v>
      </c>
      <c r="D1713" s="4" t="s">
        <v>1820</v>
      </c>
      <c r="E1713" s="4" t="s">
        <v>1911</v>
      </c>
      <c r="F1713" s="4">
        <v>1.0</v>
      </c>
      <c r="G1713" s="4">
        <v>502.53</v>
      </c>
      <c r="H1713" s="4">
        <v>0.0</v>
      </c>
      <c r="I1713" s="4" t="s">
        <v>1961</v>
      </c>
      <c r="J1713" s="4">
        <v>502.53</v>
      </c>
    </row>
    <row r="1714" ht="14.25" customHeight="1">
      <c r="A1714" s="4" t="s">
        <v>3673</v>
      </c>
      <c r="B1714" s="5">
        <v>45548.0</v>
      </c>
      <c r="C1714" s="4" t="s">
        <v>294</v>
      </c>
      <c r="D1714" s="4" t="s">
        <v>1560</v>
      </c>
      <c r="E1714" s="4" t="s">
        <v>1939</v>
      </c>
      <c r="F1714" s="4">
        <v>2.0</v>
      </c>
      <c r="G1714" s="4">
        <v>508.52</v>
      </c>
      <c r="H1714" s="4">
        <v>0.11</v>
      </c>
      <c r="I1714" s="4" t="s">
        <v>1964</v>
      </c>
      <c r="J1714" s="4">
        <v>905.1655999999999</v>
      </c>
    </row>
    <row r="1715" ht="14.25" customHeight="1">
      <c r="A1715" s="4" t="s">
        <v>3674</v>
      </c>
      <c r="B1715" s="5">
        <v>45572.0</v>
      </c>
      <c r="C1715" s="4" t="s">
        <v>1464</v>
      </c>
      <c r="D1715" s="4" t="s">
        <v>1805</v>
      </c>
      <c r="E1715" s="4" t="s">
        <v>1901</v>
      </c>
      <c r="F1715" s="4">
        <v>1.0</v>
      </c>
      <c r="G1715" s="4">
        <v>492.0</v>
      </c>
      <c r="H1715" s="4">
        <v>0.26</v>
      </c>
      <c r="I1715" s="4" t="s">
        <v>1961</v>
      </c>
      <c r="J1715" s="4">
        <v>364.08</v>
      </c>
    </row>
    <row r="1716" ht="14.25" customHeight="1">
      <c r="A1716" s="4" t="s">
        <v>3675</v>
      </c>
      <c r="B1716" s="5">
        <v>45347.0</v>
      </c>
      <c r="C1716" s="4" t="s">
        <v>1513</v>
      </c>
      <c r="D1716" s="4" t="s">
        <v>1689</v>
      </c>
      <c r="E1716" s="4" t="s">
        <v>1934</v>
      </c>
      <c r="F1716" s="4">
        <v>4.0</v>
      </c>
      <c r="G1716" s="4">
        <v>746.36</v>
      </c>
      <c r="H1716" s="4">
        <v>0.02</v>
      </c>
      <c r="I1716" s="4" t="s">
        <v>1959</v>
      </c>
      <c r="J1716" s="4">
        <v>2925.7312</v>
      </c>
    </row>
    <row r="1717" ht="14.25" customHeight="1">
      <c r="A1717" s="4" t="s">
        <v>3676</v>
      </c>
      <c r="B1717" s="5">
        <v>45823.0</v>
      </c>
      <c r="C1717" s="4" t="s">
        <v>1367</v>
      </c>
      <c r="D1717" s="4" t="s">
        <v>1606</v>
      </c>
      <c r="E1717" s="4" t="s">
        <v>1892</v>
      </c>
      <c r="F1717" s="4">
        <v>1.0</v>
      </c>
      <c r="G1717" s="4">
        <v>120.83</v>
      </c>
      <c r="H1717" s="4">
        <v>0.08</v>
      </c>
      <c r="I1717" s="4" t="s">
        <v>1959</v>
      </c>
      <c r="J1717" s="4">
        <v>111.1636</v>
      </c>
    </row>
    <row r="1718" ht="14.25" customHeight="1">
      <c r="A1718" s="4" t="s">
        <v>3677</v>
      </c>
      <c r="B1718" s="5">
        <v>45394.0</v>
      </c>
      <c r="C1718" s="4" t="s">
        <v>1267</v>
      </c>
      <c r="D1718" s="4" t="s">
        <v>1814</v>
      </c>
      <c r="E1718" s="4" t="s">
        <v>1945</v>
      </c>
      <c r="F1718" s="4">
        <v>2.0</v>
      </c>
      <c r="G1718" s="4">
        <v>68.31</v>
      </c>
      <c r="H1718" s="4">
        <v>0.29</v>
      </c>
      <c r="I1718" s="4" t="s">
        <v>1964</v>
      </c>
      <c r="J1718" s="4">
        <v>97.00019999999999</v>
      </c>
    </row>
    <row r="1719" ht="14.25" customHeight="1">
      <c r="A1719" s="4" t="s">
        <v>3678</v>
      </c>
      <c r="B1719" s="5">
        <v>45265.0</v>
      </c>
      <c r="C1719" s="4" t="s">
        <v>246</v>
      </c>
      <c r="D1719" s="4" t="s">
        <v>1642</v>
      </c>
      <c r="E1719" s="4" t="s">
        <v>1945</v>
      </c>
      <c r="F1719" s="4">
        <v>2.0</v>
      </c>
      <c r="G1719" s="4">
        <v>761.71</v>
      </c>
      <c r="H1719" s="4">
        <v>0.02</v>
      </c>
      <c r="I1719" s="4" t="s">
        <v>1961</v>
      </c>
      <c r="J1719" s="4">
        <v>1492.9516</v>
      </c>
    </row>
    <row r="1720" ht="14.25" customHeight="1">
      <c r="A1720" s="4" t="s">
        <v>3679</v>
      </c>
      <c r="B1720" s="5">
        <v>45261.0</v>
      </c>
      <c r="C1720" s="4" t="s">
        <v>260</v>
      </c>
      <c r="D1720" s="4" t="s">
        <v>1817</v>
      </c>
      <c r="E1720" s="4" t="s">
        <v>1901</v>
      </c>
      <c r="F1720" s="4">
        <v>4.0</v>
      </c>
      <c r="G1720" s="4">
        <v>346.37</v>
      </c>
      <c r="H1720" s="4">
        <v>0.18</v>
      </c>
      <c r="I1720" s="4" t="s">
        <v>1964</v>
      </c>
      <c r="J1720" s="4">
        <v>1136.0936</v>
      </c>
    </row>
    <row r="1721" ht="14.25" customHeight="1">
      <c r="A1721" s="4" t="s">
        <v>3680</v>
      </c>
      <c r="B1721" s="5">
        <v>45702.0</v>
      </c>
      <c r="C1721" s="4" t="s">
        <v>57</v>
      </c>
      <c r="D1721" s="4" t="s">
        <v>1747</v>
      </c>
      <c r="E1721" s="4" t="s">
        <v>1929</v>
      </c>
      <c r="F1721" s="4">
        <v>1.0</v>
      </c>
      <c r="G1721" s="4">
        <v>846.3</v>
      </c>
      <c r="H1721" s="4">
        <v>0.14</v>
      </c>
      <c r="I1721" s="4" t="s">
        <v>1961</v>
      </c>
      <c r="J1721" s="4">
        <v>727.818</v>
      </c>
    </row>
    <row r="1722" ht="14.25" customHeight="1">
      <c r="A1722" s="4" t="s">
        <v>3681</v>
      </c>
      <c r="B1722" s="5">
        <v>45624.0</v>
      </c>
      <c r="C1722" s="4" t="s">
        <v>1364</v>
      </c>
      <c r="D1722" s="4" t="s">
        <v>1555</v>
      </c>
      <c r="E1722" s="4" t="s">
        <v>1948</v>
      </c>
      <c r="F1722" s="4">
        <v>1.0</v>
      </c>
      <c r="G1722" s="4">
        <v>458.97</v>
      </c>
      <c r="H1722" s="4">
        <v>0.1</v>
      </c>
      <c r="I1722" s="4" t="s">
        <v>1961</v>
      </c>
      <c r="J1722" s="4">
        <v>413.073</v>
      </c>
    </row>
    <row r="1723" ht="14.25" customHeight="1">
      <c r="A1723" s="4" t="s">
        <v>3682</v>
      </c>
      <c r="B1723" s="5">
        <v>45736.0</v>
      </c>
      <c r="C1723" s="4" t="s">
        <v>940</v>
      </c>
      <c r="D1723" s="4" t="s">
        <v>1709</v>
      </c>
      <c r="E1723" s="4" t="s">
        <v>1914</v>
      </c>
      <c r="F1723" s="4">
        <v>2.0</v>
      </c>
      <c r="G1723" s="4">
        <v>536.61</v>
      </c>
      <c r="H1723" s="4">
        <v>0.14</v>
      </c>
      <c r="I1723" s="4" t="s">
        <v>1959</v>
      </c>
      <c r="J1723" s="4">
        <v>922.9692</v>
      </c>
    </row>
    <row r="1724" ht="14.25" customHeight="1">
      <c r="A1724" s="4" t="s">
        <v>3683</v>
      </c>
      <c r="B1724" s="5">
        <v>45709.0</v>
      </c>
      <c r="C1724" s="4" t="s">
        <v>1328</v>
      </c>
      <c r="D1724" s="4" t="s">
        <v>1756</v>
      </c>
      <c r="E1724" s="4" t="s">
        <v>1887</v>
      </c>
      <c r="F1724" s="4">
        <v>3.0</v>
      </c>
      <c r="G1724" s="4">
        <v>130.41</v>
      </c>
      <c r="H1724" s="4">
        <v>0.14</v>
      </c>
      <c r="I1724" s="4" t="s">
        <v>1961</v>
      </c>
      <c r="J1724" s="4">
        <v>336.4578</v>
      </c>
    </row>
    <row r="1725" ht="14.25" customHeight="1">
      <c r="A1725" s="4" t="s">
        <v>3684</v>
      </c>
      <c r="B1725" s="5">
        <v>45738.0</v>
      </c>
      <c r="C1725" s="4" t="s">
        <v>1539</v>
      </c>
      <c r="D1725" s="4" t="s">
        <v>1850</v>
      </c>
      <c r="E1725" s="4" t="s">
        <v>1929</v>
      </c>
      <c r="F1725" s="4">
        <v>4.0</v>
      </c>
      <c r="G1725" s="4">
        <v>706.67</v>
      </c>
      <c r="H1725" s="4">
        <v>0.01</v>
      </c>
      <c r="I1725" s="4" t="s">
        <v>1959</v>
      </c>
      <c r="J1725" s="4">
        <v>2798.4132</v>
      </c>
    </row>
    <row r="1726" ht="14.25" customHeight="1">
      <c r="A1726" s="4" t="s">
        <v>3685</v>
      </c>
      <c r="B1726" s="5">
        <v>45685.0</v>
      </c>
      <c r="C1726" s="4" t="s">
        <v>1247</v>
      </c>
      <c r="D1726" s="4" t="s">
        <v>1658</v>
      </c>
      <c r="E1726" s="4" t="s">
        <v>1901</v>
      </c>
      <c r="F1726" s="4">
        <v>3.0</v>
      </c>
      <c r="G1726" s="4">
        <v>523.45</v>
      </c>
      <c r="H1726" s="4">
        <v>0.17</v>
      </c>
      <c r="I1726" s="4" t="s">
        <v>1959</v>
      </c>
      <c r="J1726" s="4">
        <v>1303.3905</v>
      </c>
    </row>
    <row r="1727" ht="14.25" customHeight="1">
      <c r="A1727" s="4" t="s">
        <v>3686</v>
      </c>
      <c r="B1727" s="5">
        <v>45701.0</v>
      </c>
      <c r="C1727" s="4" t="s">
        <v>65</v>
      </c>
      <c r="D1727" s="4" t="s">
        <v>1856</v>
      </c>
      <c r="E1727" s="4" t="s">
        <v>1945</v>
      </c>
      <c r="F1727" s="4">
        <v>3.0</v>
      </c>
      <c r="G1727" s="4">
        <v>482.2</v>
      </c>
      <c r="H1727" s="4">
        <v>0.23</v>
      </c>
      <c r="I1727" s="4" t="s">
        <v>1964</v>
      </c>
      <c r="J1727" s="4">
        <v>1113.882</v>
      </c>
    </row>
    <row r="1728" ht="14.25" customHeight="1">
      <c r="A1728" s="4" t="s">
        <v>3687</v>
      </c>
      <c r="B1728" s="5">
        <v>45745.0</v>
      </c>
      <c r="C1728" s="4" t="s">
        <v>445</v>
      </c>
      <c r="D1728" s="4" t="s">
        <v>1771</v>
      </c>
      <c r="E1728" s="4" t="s">
        <v>1908</v>
      </c>
      <c r="F1728" s="4">
        <v>4.0</v>
      </c>
      <c r="G1728" s="4">
        <v>688.86</v>
      </c>
      <c r="H1728" s="4">
        <v>0.02</v>
      </c>
      <c r="I1728" s="4" t="s">
        <v>1964</v>
      </c>
      <c r="J1728" s="4">
        <v>2700.3312</v>
      </c>
    </row>
    <row r="1729" ht="14.25" customHeight="1">
      <c r="A1729" s="4" t="s">
        <v>3688</v>
      </c>
      <c r="B1729" s="5">
        <v>45214.0</v>
      </c>
      <c r="C1729" s="4" t="s">
        <v>117</v>
      </c>
      <c r="D1729" s="4" t="s">
        <v>1606</v>
      </c>
      <c r="E1729" s="4" t="s">
        <v>1887</v>
      </c>
      <c r="F1729" s="4">
        <v>1.0</v>
      </c>
      <c r="G1729" s="4">
        <v>145.48</v>
      </c>
      <c r="H1729" s="4">
        <v>0.1</v>
      </c>
      <c r="I1729" s="4" t="s">
        <v>1964</v>
      </c>
      <c r="J1729" s="4">
        <v>130.932</v>
      </c>
    </row>
    <row r="1730" ht="14.25" customHeight="1">
      <c r="A1730" s="4" t="s">
        <v>3689</v>
      </c>
      <c r="B1730" s="5">
        <v>45547.0</v>
      </c>
      <c r="C1730" s="4" t="s">
        <v>214</v>
      </c>
      <c r="D1730" s="4" t="s">
        <v>1670</v>
      </c>
      <c r="E1730" s="4" t="s">
        <v>1927</v>
      </c>
      <c r="F1730" s="4">
        <v>4.0</v>
      </c>
      <c r="G1730" s="4">
        <v>862.25</v>
      </c>
      <c r="H1730" s="4">
        <v>0.28</v>
      </c>
      <c r="I1730" s="4" t="s">
        <v>1961</v>
      </c>
      <c r="J1730" s="4">
        <v>2483.28</v>
      </c>
    </row>
    <row r="1731" ht="14.25" customHeight="1">
      <c r="A1731" s="4" t="s">
        <v>3690</v>
      </c>
      <c r="B1731" s="5">
        <v>45296.0</v>
      </c>
      <c r="C1731" s="4" t="s">
        <v>949</v>
      </c>
      <c r="D1731" s="4" t="s">
        <v>1560</v>
      </c>
      <c r="E1731" s="4" t="s">
        <v>1934</v>
      </c>
      <c r="F1731" s="4">
        <v>4.0</v>
      </c>
      <c r="G1731" s="4">
        <v>146.12</v>
      </c>
      <c r="H1731" s="4">
        <v>0.12</v>
      </c>
      <c r="I1731" s="4" t="s">
        <v>1964</v>
      </c>
      <c r="J1731" s="4">
        <v>514.3424</v>
      </c>
    </row>
    <row r="1732" ht="14.25" customHeight="1">
      <c r="A1732" s="4" t="s">
        <v>3691</v>
      </c>
      <c r="B1732" s="5">
        <v>45549.0</v>
      </c>
      <c r="C1732" s="4" t="s">
        <v>1493</v>
      </c>
      <c r="D1732" s="4" t="s">
        <v>1670</v>
      </c>
      <c r="E1732" s="4" t="s">
        <v>1945</v>
      </c>
      <c r="F1732" s="4">
        <v>2.0</v>
      </c>
      <c r="G1732" s="4">
        <v>695.02</v>
      </c>
      <c r="H1732" s="4">
        <v>0.3</v>
      </c>
      <c r="I1732" s="4" t="s">
        <v>1964</v>
      </c>
      <c r="J1732" s="4">
        <v>973.0279999999999</v>
      </c>
    </row>
    <row r="1733" ht="14.25" customHeight="1">
      <c r="A1733" s="4" t="s">
        <v>3692</v>
      </c>
      <c r="B1733" s="5">
        <v>45231.0</v>
      </c>
      <c r="C1733" s="4" t="s">
        <v>731</v>
      </c>
      <c r="D1733" s="4" t="s">
        <v>1865</v>
      </c>
      <c r="E1733" s="4" t="s">
        <v>1924</v>
      </c>
      <c r="F1733" s="4">
        <v>2.0</v>
      </c>
      <c r="G1733" s="4">
        <v>886.67</v>
      </c>
      <c r="H1733" s="4">
        <v>0.24</v>
      </c>
      <c r="I1733" s="4" t="s">
        <v>1961</v>
      </c>
      <c r="J1733" s="4">
        <v>1347.7384</v>
      </c>
    </row>
    <row r="1734" ht="14.25" customHeight="1">
      <c r="A1734" s="4" t="s">
        <v>3693</v>
      </c>
      <c r="B1734" s="5">
        <v>45628.0</v>
      </c>
      <c r="C1734" s="4" t="s">
        <v>221</v>
      </c>
      <c r="D1734" s="4" t="s">
        <v>1780</v>
      </c>
      <c r="E1734" s="4" t="s">
        <v>1945</v>
      </c>
      <c r="F1734" s="4">
        <v>2.0</v>
      </c>
      <c r="G1734" s="4">
        <v>864.09</v>
      </c>
      <c r="H1734" s="4">
        <v>0.06</v>
      </c>
      <c r="I1734" s="4" t="s">
        <v>1964</v>
      </c>
      <c r="J1734" s="4">
        <v>1624.4892</v>
      </c>
    </row>
    <row r="1735" ht="14.25" customHeight="1">
      <c r="A1735" s="4" t="s">
        <v>3694</v>
      </c>
      <c r="B1735" s="5">
        <v>45862.0</v>
      </c>
      <c r="C1735" s="4" t="s">
        <v>42</v>
      </c>
      <c r="D1735" s="4" t="s">
        <v>1606</v>
      </c>
      <c r="E1735" s="4" t="s">
        <v>1921</v>
      </c>
      <c r="F1735" s="4">
        <v>1.0</v>
      </c>
      <c r="G1735" s="4">
        <v>437.65</v>
      </c>
      <c r="H1735" s="4">
        <v>0.02</v>
      </c>
      <c r="I1735" s="4" t="s">
        <v>1961</v>
      </c>
      <c r="J1735" s="4">
        <v>428.897</v>
      </c>
    </row>
    <row r="1736" ht="14.25" customHeight="1">
      <c r="A1736" s="4" t="s">
        <v>3695</v>
      </c>
      <c r="B1736" s="5">
        <v>45843.0</v>
      </c>
      <c r="C1736" s="4" t="s">
        <v>680</v>
      </c>
      <c r="D1736" s="4" t="s">
        <v>1686</v>
      </c>
      <c r="E1736" s="4" t="s">
        <v>1932</v>
      </c>
      <c r="F1736" s="4">
        <v>2.0</v>
      </c>
      <c r="G1736" s="4">
        <v>208.09</v>
      </c>
      <c r="H1736" s="4">
        <v>0.27</v>
      </c>
      <c r="I1736" s="4" t="s">
        <v>1959</v>
      </c>
      <c r="J1736" s="4">
        <v>303.8114</v>
      </c>
    </row>
    <row r="1737" ht="14.25" customHeight="1">
      <c r="A1737" s="4" t="s">
        <v>3696</v>
      </c>
      <c r="B1737" s="5">
        <v>45482.0</v>
      </c>
      <c r="C1737" s="4" t="s">
        <v>221</v>
      </c>
      <c r="D1737" s="4" t="s">
        <v>1862</v>
      </c>
      <c r="E1737" s="4" t="s">
        <v>1942</v>
      </c>
      <c r="F1737" s="4">
        <v>4.0</v>
      </c>
      <c r="G1737" s="4">
        <v>825.78</v>
      </c>
      <c r="H1737" s="4">
        <v>0.02</v>
      </c>
      <c r="I1737" s="4" t="s">
        <v>1959</v>
      </c>
      <c r="J1737" s="4">
        <v>3237.0576</v>
      </c>
    </row>
    <row r="1738" ht="14.25" customHeight="1">
      <c r="A1738" s="4" t="s">
        <v>3697</v>
      </c>
      <c r="B1738" s="5">
        <v>45313.0</v>
      </c>
      <c r="C1738" s="4" t="s">
        <v>421</v>
      </c>
      <c r="D1738" s="4" t="s">
        <v>1652</v>
      </c>
      <c r="E1738" s="4" t="s">
        <v>1942</v>
      </c>
      <c r="F1738" s="4">
        <v>3.0</v>
      </c>
      <c r="G1738" s="4">
        <v>849.77</v>
      </c>
      <c r="H1738" s="4">
        <v>0.12</v>
      </c>
      <c r="I1738" s="4" t="s">
        <v>1961</v>
      </c>
      <c r="J1738" s="4">
        <v>2243.3928</v>
      </c>
    </row>
    <row r="1739" ht="14.25" customHeight="1">
      <c r="A1739" s="4" t="s">
        <v>3698</v>
      </c>
      <c r="B1739" s="5">
        <v>45314.0</v>
      </c>
      <c r="C1739" s="4" t="s">
        <v>1103</v>
      </c>
      <c r="D1739" s="4" t="s">
        <v>1762</v>
      </c>
      <c r="E1739" s="4" t="s">
        <v>1904</v>
      </c>
      <c r="F1739" s="4">
        <v>1.0</v>
      </c>
      <c r="G1739" s="4">
        <v>88.78</v>
      </c>
      <c r="H1739" s="4">
        <v>0.18</v>
      </c>
      <c r="I1739" s="4" t="s">
        <v>1959</v>
      </c>
      <c r="J1739" s="4">
        <v>72.79960000000001</v>
      </c>
    </row>
    <row r="1740" ht="14.25" customHeight="1">
      <c r="A1740" s="4" t="s">
        <v>3699</v>
      </c>
      <c r="B1740" s="5">
        <v>45526.0</v>
      </c>
      <c r="C1740" s="4" t="s">
        <v>648</v>
      </c>
      <c r="D1740" s="4" t="s">
        <v>1817</v>
      </c>
      <c r="E1740" s="4" t="s">
        <v>1904</v>
      </c>
      <c r="F1740" s="4">
        <v>4.0</v>
      </c>
      <c r="G1740" s="4">
        <v>507.22</v>
      </c>
      <c r="H1740" s="4">
        <v>0.14</v>
      </c>
      <c r="I1740" s="4" t="s">
        <v>1961</v>
      </c>
      <c r="J1740" s="4">
        <v>1744.8368</v>
      </c>
    </row>
    <row r="1741" ht="14.25" customHeight="1">
      <c r="A1741" s="4" t="s">
        <v>3700</v>
      </c>
      <c r="B1741" s="5">
        <v>45887.0</v>
      </c>
      <c r="C1741" s="4" t="s">
        <v>1019</v>
      </c>
      <c r="D1741" s="4" t="s">
        <v>1871</v>
      </c>
      <c r="E1741" s="4" t="s">
        <v>1887</v>
      </c>
      <c r="F1741" s="4">
        <v>3.0</v>
      </c>
      <c r="G1741" s="4">
        <v>330.98</v>
      </c>
      <c r="H1741" s="4">
        <v>0.11</v>
      </c>
      <c r="I1741" s="4" t="s">
        <v>1959</v>
      </c>
      <c r="J1741" s="4">
        <v>883.7166000000001</v>
      </c>
    </row>
    <row r="1742" ht="14.25" customHeight="1">
      <c r="A1742" s="4" t="s">
        <v>3701</v>
      </c>
      <c r="B1742" s="5">
        <v>45562.0</v>
      </c>
      <c r="C1742" s="4" t="s">
        <v>211</v>
      </c>
      <c r="D1742" s="4" t="s">
        <v>1689</v>
      </c>
      <c r="E1742" s="4" t="s">
        <v>1948</v>
      </c>
      <c r="F1742" s="4">
        <v>4.0</v>
      </c>
      <c r="G1742" s="4">
        <v>442.87</v>
      </c>
      <c r="H1742" s="4">
        <v>0.08</v>
      </c>
      <c r="I1742" s="4" t="s">
        <v>1959</v>
      </c>
      <c r="J1742" s="4">
        <v>1629.7616</v>
      </c>
    </row>
    <row r="1743" ht="14.25" customHeight="1">
      <c r="A1743" s="4" t="s">
        <v>3702</v>
      </c>
      <c r="B1743" s="5">
        <v>45880.0</v>
      </c>
      <c r="C1743" s="4" t="s">
        <v>65</v>
      </c>
      <c r="D1743" s="4" t="s">
        <v>1871</v>
      </c>
      <c r="E1743" s="4" t="s">
        <v>1896</v>
      </c>
      <c r="F1743" s="4">
        <v>2.0</v>
      </c>
      <c r="G1743" s="4">
        <v>939.66</v>
      </c>
      <c r="H1743" s="4">
        <v>0.14</v>
      </c>
      <c r="I1743" s="4" t="s">
        <v>1961</v>
      </c>
      <c r="J1743" s="4">
        <v>1616.2152</v>
      </c>
    </row>
    <row r="1744" ht="14.25" customHeight="1">
      <c r="A1744" s="4" t="s">
        <v>3703</v>
      </c>
      <c r="B1744" s="5">
        <v>45556.0</v>
      </c>
      <c r="C1744" s="4" t="s">
        <v>952</v>
      </c>
      <c r="D1744" s="4" t="s">
        <v>1802</v>
      </c>
      <c r="E1744" s="4" t="s">
        <v>1901</v>
      </c>
      <c r="F1744" s="4">
        <v>1.0</v>
      </c>
      <c r="G1744" s="4">
        <v>24.13</v>
      </c>
      <c r="H1744" s="4">
        <v>0.0</v>
      </c>
      <c r="I1744" s="4" t="s">
        <v>1959</v>
      </c>
      <c r="J1744" s="4">
        <v>24.13</v>
      </c>
    </row>
    <row r="1745" ht="14.25" customHeight="1">
      <c r="A1745" s="4" t="s">
        <v>3704</v>
      </c>
      <c r="B1745" s="5">
        <v>45355.0</v>
      </c>
      <c r="C1745" s="4" t="s">
        <v>1163</v>
      </c>
      <c r="D1745" s="4" t="s">
        <v>1703</v>
      </c>
      <c r="E1745" s="4" t="s">
        <v>1901</v>
      </c>
      <c r="F1745" s="4">
        <v>3.0</v>
      </c>
      <c r="G1745" s="4">
        <v>239.54</v>
      </c>
      <c r="H1745" s="4">
        <v>0.29</v>
      </c>
      <c r="I1745" s="4" t="s">
        <v>1964</v>
      </c>
      <c r="J1745" s="4">
        <v>510.2202</v>
      </c>
    </row>
    <row r="1746" ht="14.25" customHeight="1">
      <c r="A1746" s="4" t="s">
        <v>3705</v>
      </c>
      <c r="B1746" s="5">
        <v>45244.0</v>
      </c>
      <c r="C1746" s="4" t="s">
        <v>1505</v>
      </c>
      <c r="D1746" s="4" t="s">
        <v>1718</v>
      </c>
      <c r="E1746" s="4" t="s">
        <v>1934</v>
      </c>
      <c r="F1746" s="4">
        <v>1.0</v>
      </c>
      <c r="G1746" s="4">
        <v>588.53</v>
      </c>
      <c r="H1746" s="4">
        <v>0.1</v>
      </c>
      <c r="I1746" s="4" t="s">
        <v>1959</v>
      </c>
      <c r="J1746" s="4">
        <v>529.677</v>
      </c>
    </row>
    <row r="1747" ht="14.25" customHeight="1">
      <c r="A1747" s="4" t="s">
        <v>3706</v>
      </c>
      <c r="B1747" s="5">
        <v>45863.0</v>
      </c>
      <c r="C1747" s="4" t="s">
        <v>937</v>
      </c>
      <c r="D1747" s="4" t="s">
        <v>1762</v>
      </c>
      <c r="E1747" s="4" t="s">
        <v>1936</v>
      </c>
      <c r="F1747" s="4">
        <v>1.0</v>
      </c>
      <c r="G1747" s="4">
        <v>145.96</v>
      </c>
      <c r="H1747" s="4">
        <v>0.3</v>
      </c>
      <c r="I1747" s="4" t="s">
        <v>1959</v>
      </c>
      <c r="J1747" s="4">
        <v>102.172</v>
      </c>
    </row>
    <row r="1748" ht="14.25" customHeight="1">
      <c r="A1748" s="4" t="s">
        <v>3707</v>
      </c>
      <c r="B1748" s="5">
        <v>45573.0</v>
      </c>
      <c r="C1748" s="4" t="s">
        <v>376</v>
      </c>
      <c r="D1748" s="4" t="s">
        <v>1793</v>
      </c>
      <c r="E1748" s="4" t="s">
        <v>1904</v>
      </c>
      <c r="F1748" s="4">
        <v>4.0</v>
      </c>
      <c r="G1748" s="4">
        <v>640.91</v>
      </c>
      <c r="H1748" s="4">
        <v>0.06</v>
      </c>
      <c r="I1748" s="4" t="s">
        <v>1959</v>
      </c>
      <c r="J1748" s="4">
        <v>2409.8216</v>
      </c>
    </row>
    <row r="1749" ht="14.25" customHeight="1">
      <c r="A1749" s="4" t="s">
        <v>3708</v>
      </c>
      <c r="B1749" s="5">
        <v>45792.0</v>
      </c>
      <c r="C1749" s="4" t="s">
        <v>181</v>
      </c>
      <c r="D1749" s="4" t="s">
        <v>1774</v>
      </c>
      <c r="E1749" s="4" t="s">
        <v>1927</v>
      </c>
      <c r="F1749" s="4">
        <v>3.0</v>
      </c>
      <c r="G1749" s="4">
        <v>773.86</v>
      </c>
      <c r="H1749" s="4">
        <v>0.22</v>
      </c>
      <c r="I1749" s="4" t="s">
        <v>1959</v>
      </c>
      <c r="J1749" s="4">
        <v>1810.8324</v>
      </c>
    </row>
    <row r="1750" ht="14.25" customHeight="1">
      <c r="A1750" s="4" t="s">
        <v>3709</v>
      </c>
      <c r="B1750" s="5">
        <v>45744.0</v>
      </c>
      <c r="C1750" s="4" t="s">
        <v>1452</v>
      </c>
      <c r="D1750" s="4" t="s">
        <v>1670</v>
      </c>
      <c r="E1750" s="4" t="s">
        <v>1936</v>
      </c>
      <c r="F1750" s="4">
        <v>2.0</v>
      </c>
      <c r="G1750" s="4">
        <v>31.28</v>
      </c>
      <c r="H1750" s="4">
        <v>0.2</v>
      </c>
      <c r="I1750" s="4" t="s">
        <v>1964</v>
      </c>
      <c r="J1750" s="4">
        <v>50.048</v>
      </c>
    </row>
    <row r="1751" ht="14.25" customHeight="1">
      <c r="A1751" s="4" t="s">
        <v>3710</v>
      </c>
      <c r="B1751" s="5">
        <v>45842.0</v>
      </c>
      <c r="C1751" s="4" t="s">
        <v>1190</v>
      </c>
      <c r="D1751" s="4" t="s">
        <v>1829</v>
      </c>
      <c r="E1751" s="4" t="s">
        <v>1911</v>
      </c>
      <c r="F1751" s="4">
        <v>4.0</v>
      </c>
      <c r="G1751" s="4">
        <v>389.22</v>
      </c>
      <c r="H1751" s="4">
        <v>0.18</v>
      </c>
      <c r="I1751" s="4" t="s">
        <v>1959</v>
      </c>
      <c r="J1751" s="4">
        <v>1276.6416</v>
      </c>
    </row>
    <row r="1752" ht="14.25" customHeight="1">
      <c r="A1752" s="4" t="s">
        <v>3711</v>
      </c>
      <c r="B1752" s="5">
        <v>45502.0</v>
      </c>
      <c r="C1752" s="4" t="s">
        <v>88</v>
      </c>
      <c r="D1752" s="4" t="s">
        <v>1774</v>
      </c>
      <c r="E1752" s="4" t="s">
        <v>1936</v>
      </c>
      <c r="F1752" s="4">
        <v>3.0</v>
      </c>
      <c r="G1752" s="4">
        <v>543.44</v>
      </c>
      <c r="H1752" s="4">
        <v>0.13</v>
      </c>
      <c r="I1752" s="4" t="s">
        <v>1961</v>
      </c>
      <c r="J1752" s="4">
        <v>1418.3784</v>
      </c>
    </row>
    <row r="1753" ht="14.25" customHeight="1">
      <c r="A1753" s="4" t="s">
        <v>3712</v>
      </c>
      <c r="B1753" s="5">
        <v>45296.0</v>
      </c>
      <c r="C1753" s="4" t="s">
        <v>844</v>
      </c>
      <c r="D1753" s="4" t="s">
        <v>1874</v>
      </c>
      <c r="E1753" s="4" t="s">
        <v>1948</v>
      </c>
      <c r="F1753" s="4">
        <v>4.0</v>
      </c>
      <c r="G1753" s="4">
        <v>715.42</v>
      </c>
      <c r="H1753" s="4">
        <v>0.29</v>
      </c>
      <c r="I1753" s="4" t="s">
        <v>1961</v>
      </c>
      <c r="J1753" s="4">
        <v>2031.7928</v>
      </c>
    </row>
    <row r="1754" ht="14.25" customHeight="1">
      <c r="A1754" s="4" t="s">
        <v>3713</v>
      </c>
      <c r="B1754" s="5">
        <v>45886.0</v>
      </c>
      <c r="C1754" s="4" t="s">
        <v>211</v>
      </c>
      <c r="D1754" s="4" t="s">
        <v>1606</v>
      </c>
      <c r="E1754" s="4" t="s">
        <v>1904</v>
      </c>
      <c r="F1754" s="4">
        <v>4.0</v>
      </c>
      <c r="G1754" s="4">
        <v>676.14</v>
      </c>
      <c r="H1754" s="4">
        <v>0.11</v>
      </c>
      <c r="I1754" s="4" t="s">
        <v>1964</v>
      </c>
      <c r="J1754" s="4">
        <v>2407.0584</v>
      </c>
    </row>
    <row r="1755" ht="14.25" customHeight="1">
      <c r="A1755" s="4" t="s">
        <v>3714</v>
      </c>
      <c r="B1755" s="5">
        <v>45425.0</v>
      </c>
      <c r="C1755" s="4" t="s">
        <v>337</v>
      </c>
      <c r="D1755" s="4" t="s">
        <v>1696</v>
      </c>
      <c r="E1755" s="4" t="s">
        <v>1892</v>
      </c>
      <c r="F1755" s="4">
        <v>4.0</v>
      </c>
      <c r="G1755" s="4">
        <v>352.72</v>
      </c>
      <c r="H1755" s="4">
        <v>0.25</v>
      </c>
      <c r="I1755" s="4" t="s">
        <v>1959</v>
      </c>
      <c r="J1755" s="4">
        <v>1058.16</v>
      </c>
    </row>
    <row r="1756" ht="14.25" customHeight="1">
      <c r="A1756" s="4" t="s">
        <v>3715</v>
      </c>
      <c r="B1756" s="5">
        <v>45797.0</v>
      </c>
      <c r="C1756" s="4" t="s">
        <v>593</v>
      </c>
      <c r="D1756" s="4" t="s">
        <v>1603</v>
      </c>
      <c r="E1756" s="4" t="s">
        <v>1929</v>
      </c>
      <c r="F1756" s="4">
        <v>1.0</v>
      </c>
      <c r="G1756" s="4">
        <v>470.18</v>
      </c>
      <c r="H1756" s="4">
        <v>0.19</v>
      </c>
      <c r="I1756" s="4" t="s">
        <v>1961</v>
      </c>
      <c r="J1756" s="4">
        <v>380.8458000000001</v>
      </c>
    </row>
    <row r="1757" ht="14.25" customHeight="1">
      <c r="A1757" s="4" t="s">
        <v>3716</v>
      </c>
      <c r="B1757" s="5">
        <v>45898.0</v>
      </c>
      <c r="C1757" s="4" t="s">
        <v>763</v>
      </c>
      <c r="D1757" s="4" t="s">
        <v>1780</v>
      </c>
      <c r="E1757" s="4" t="s">
        <v>1927</v>
      </c>
      <c r="F1757" s="4">
        <v>1.0</v>
      </c>
      <c r="G1757" s="4">
        <v>891.79</v>
      </c>
      <c r="H1757" s="4">
        <v>0.03</v>
      </c>
      <c r="I1757" s="4" t="s">
        <v>1959</v>
      </c>
      <c r="J1757" s="4">
        <v>865.0363</v>
      </c>
    </row>
    <row r="1758" ht="14.25" customHeight="1">
      <c r="A1758" s="4" t="s">
        <v>3717</v>
      </c>
      <c r="B1758" s="5">
        <v>45390.0</v>
      </c>
      <c r="C1758" s="4" t="s">
        <v>1115</v>
      </c>
      <c r="D1758" s="4" t="s">
        <v>1850</v>
      </c>
      <c r="E1758" s="4" t="s">
        <v>1942</v>
      </c>
      <c r="F1758" s="4">
        <v>2.0</v>
      </c>
      <c r="G1758" s="4">
        <v>433.07</v>
      </c>
      <c r="H1758" s="4">
        <v>0.25</v>
      </c>
      <c r="I1758" s="4" t="s">
        <v>1964</v>
      </c>
      <c r="J1758" s="4">
        <v>649.605</v>
      </c>
    </row>
    <row r="1759" ht="14.25" customHeight="1">
      <c r="A1759" s="4" t="s">
        <v>3718</v>
      </c>
      <c r="B1759" s="5">
        <v>45355.0</v>
      </c>
      <c r="C1759" s="4" t="s">
        <v>76</v>
      </c>
      <c r="D1759" s="4" t="s">
        <v>1780</v>
      </c>
      <c r="E1759" s="4" t="s">
        <v>1948</v>
      </c>
      <c r="F1759" s="4">
        <v>3.0</v>
      </c>
      <c r="G1759" s="4">
        <v>626.71</v>
      </c>
      <c r="H1759" s="4">
        <v>0.07</v>
      </c>
      <c r="I1759" s="4" t="s">
        <v>1964</v>
      </c>
      <c r="J1759" s="4">
        <v>1748.5209</v>
      </c>
    </row>
    <row r="1760" ht="14.25" customHeight="1">
      <c r="A1760" s="4" t="s">
        <v>3719</v>
      </c>
      <c r="B1760" s="5">
        <v>45916.0</v>
      </c>
      <c r="C1760" s="4" t="s">
        <v>294</v>
      </c>
      <c r="D1760" s="4" t="s">
        <v>1686</v>
      </c>
      <c r="E1760" s="4" t="s">
        <v>1887</v>
      </c>
      <c r="F1760" s="4">
        <v>2.0</v>
      </c>
      <c r="G1760" s="4">
        <v>324.18</v>
      </c>
      <c r="H1760" s="4">
        <v>0.06</v>
      </c>
      <c r="I1760" s="4" t="s">
        <v>1964</v>
      </c>
      <c r="J1760" s="4">
        <v>609.4584</v>
      </c>
    </row>
    <row r="1761" ht="14.25" customHeight="1">
      <c r="A1761" s="4" t="s">
        <v>3720</v>
      </c>
      <c r="B1761" s="5">
        <v>45448.0</v>
      </c>
      <c r="C1761" s="4" t="s">
        <v>80</v>
      </c>
      <c r="D1761" s="4" t="s">
        <v>1613</v>
      </c>
      <c r="E1761" s="4" t="s">
        <v>1942</v>
      </c>
      <c r="F1761" s="4">
        <v>4.0</v>
      </c>
      <c r="G1761" s="4">
        <v>839.74</v>
      </c>
      <c r="H1761" s="4">
        <v>0.13</v>
      </c>
      <c r="I1761" s="4" t="s">
        <v>1961</v>
      </c>
      <c r="J1761" s="4">
        <v>2922.2952</v>
      </c>
    </row>
    <row r="1762" ht="14.25" customHeight="1">
      <c r="A1762" s="4" t="s">
        <v>3721</v>
      </c>
      <c r="B1762" s="5">
        <v>45402.0</v>
      </c>
      <c r="C1762" s="4" t="s">
        <v>542</v>
      </c>
      <c r="D1762" s="4" t="s">
        <v>1768</v>
      </c>
      <c r="E1762" s="4" t="s">
        <v>1936</v>
      </c>
      <c r="F1762" s="4">
        <v>3.0</v>
      </c>
      <c r="G1762" s="4">
        <v>252.63</v>
      </c>
      <c r="H1762" s="4">
        <v>0.28</v>
      </c>
      <c r="I1762" s="4" t="s">
        <v>1959</v>
      </c>
      <c r="J1762" s="4">
        <v>545.6808</v>
      </c>
    </row>
    <row r="1763" ht="14.25" customHeight="1">
      <c r="A1763" s="4" t="s">
        <v>3722</v>
      </c>
      <c r="B1763" s="5">
        <v>45581.0</v>
      </c>
      <c r="C1763" s="4" t="s">
        <v>838</v>
      </c>
      <c r="D1763" s="4" t="s">
        <v>1820</v>
      </c>
      <c r="E1763" s="4" t="s">
        <v>1948</v>
      </c>
      <c r="F1763" s="4">
        <v>2.0</v>
      </c>
      <c r="G1763" s="4">
        <v>60.53</v>
      </c>
      <c r="H1763" s="4">
        <v>0.18</v>
      </c>
      <c r="I1763" s="4" t="s">
        <v>1959</v>
      </c>
      <c r="J1763" s="4">
        <v>99.26920000000001</v>
      </c>
    </row>
    <row r="1764" ht="14.25" customHeight="1">
      <c r="A1764" s="4" t="s">
        <v>3723</v>
      </c>
      <c r="B1764" s="5">
        <v>45610.0</v>
      </c>
      <c r="C1764" s="4" t="s">
        <v>221</v>
      </c>
      <c r="D1764" s="4" t="s">
        <v>1835</v>
      </c>
      <c r="E1764" s="4" t="s">
        <v>1932</v>
      </c>
      <c r="F1764" s="4">
        <v>4.0</v>
      </c>
      <c r="G1764" s="4">
        <v>341.95</v>
      </c>
      <c r="H1764" s="4">
        <v>0.25</v>
      </c>
      <c r="I1764" s="4" t="s">
        <v>1959</v>
      </c>
      <c r="J1764" s="4">
        <v>1025.85</v>
      </c>
    </row>
    <row r="1765" ht="14.25" customHeight="1">
      <c r="A1765" s="4" t="s">
        <v>3724</v>
      </c>
      <c r="B1765" s="5">
        <v>45438.0</v>
      </c>
      <c r="C1765" s="4" t="s">
        <v>922</v>
      </c>
      <c r="D1765" s="4" t="s">
        <v>1642</v>
      </c>
      <c r="E1765" s="4" t="s">
        <v>1939</v>
      </c>
      <c r="F1765" s="4">
        <v>4.0</v>
      </c>
      <c r="G1765" s="4">
        <v>300.12</v>
      </c>
      <c r="H1765" s="4">
        <v>0.05</v>
      </c>
      <c r="I1765" s="4" t="s">
        <v>1961</v>
      </c>
      <c r="J1765" s="4">
        <v>1140.456</v>
      </c>
    </row>
    <row r="1766" ht="14.25" customHeight="1">
      <c r="A1766" s="4" t="s">
        <v>3725</v>
      </c>
      <c r="B1766" s="5">
        <v>45705.0</v>
      </c>
      <c r="C1766" s="4" t="s">
        <v>418</v>
      </c>
      <c r="D1766" s="4" t="s">
        <v>1661</v>
      </c>
      <c r="E1766" s="4" t="s">
        <v>1942</v>
      </c>
      <c r="F1766" s="4">
        <v>2.0</v>
      </c>
      <c r="G1766" s="4">
        <v>289.14</v>
      </c>
      <c r="H1766" s="4">
        <v>0.12</v>
      </c>
      <c r="I1766" s="4" t="s">
        <v>1964</v>
      </c>
      <c r="J1766" s="4">
        <v>508.8864</v>
      </c>
    </row>
    <row r="1767" ht="14.25" customHeight="1">
      <c r="A1767" s="4" t="s">
        <v>3726</v>
      </c>
      <c r="B1767" s="5">
        <v>45695.0</v>
      </c>
      <c r="C1767" s="4" t="s">
        <v>191</v>
      </c>
      <c r="D1767" s="4" t="s">
        <v>1652</v>
      </c>
      <c r="E1767" s="4" t="s">
        <v>1887</v>
      </c>
      <c r="F1767" s="4">
        <v>2.0</v>
      </c>
      <c r="G1767" s="4">
        <v>596.84</v>
      </c>
      <c r="H1767" s="4">
        <v>0.01</v>
      </c>
      <c r="I1767" s="4" t="s">
        <v>1961</v>
      </c>
      <c r="J1767" s="4">
        <v>1181.7432</v>
      </c>
    </row>
    <row r="1768" ht="14.25" customHeight="1">
      <c r="A1768" s="4" t="s">
        <v>3727</v>
      </c>
      <c r="B1768" s="5">
        <v>45571.0</v>
      </c>
      <c r="C1768" s="4" t="s">
        <v>1376</v>
      </c>
      <c r="D1768" s="4" t="s">
        <v>1631</v>
      </c>
      <c r="E1768" s="4" t="s">
        <v>1917</v>
      </c>
      <c r="F1768" s="4">
        <v>4.0</v>
      </c>
      <c r="G1768" s="4">
        <v>466.24</v>
      </c>
      <c r="H1768" s="4">
        <v>0.16</v>
      </c>
      <c r="I1768" s="4" t="s">
        <v>1959</v>
      </c>
      <c r="J1768" s="4">
        <v>1566.5664</v>
      </c>
    </row>
    <row r="1769" ht="14.25" customHeight="1">
      <c r="A1769" s="4" t="s">
        <v>3728</v>
      </c>
      <c r="B1769" s="5">
        <v>45544.0</v>
      </c>
      <c r="C1769" s="4" t="s">
        <v>829</v>
      </c>
      <c r="D1769" s="4" t="s">
        <v>1610</v>
      </c>
      <c r="E1769" s="4" t="s">
        <v>1939</v>
      </c>
      <c r="F1769" s="4">
        <v>2.0</v>
      </c>
      <c r="G1769" s="4">
        <v>330.59</v>
      </c>
      <c r="H1769" s="4">
        <v>0.14</v>
      </c>
      <c r="I1769" s="4" t="s">
        <v>1959</v>
      </c>
      <c r="J1769" s="4">
        <v>568.6148</v>
      </c>
    </row>
    <row r="1770" ht="14.25" customHeight="1">
      <c r="A1770" s="4" t="s">
        <v>3729</v>
      </c>
      <c r="B1770" s="5">
        <v>45654.0</v>
      </c>
      <c r="C1770" s="4" t="s">
        <v>1531</v>
      </c>
      <c r="D1770" s="4" t="s">
        <v>1642</v>
      </c>
      <c r="E1770" s="4" t="s">
        <v>1911</v>
      </c>
      <c r="F1770" s="4">
        <v>2.0</v>
      </c>
      <c r="G1770" s="4">
        <v>616.43</v>
      </c>
      <c r="H1770" s="4">
        <v>0.02</v>
      </c>
      <c r="I1770" s="4" t="s">
        <v>1964</v>
      </c>
      <c r="J1770" s="4">
        <v>1208.2028</v>
      </c>
    </row>
    <row r="1771" ht="14.25" customHeight="1">
      <c r="A1771" s="4" t="s">
        <v>3730</v>
      </c>
      <c r="B1771" s="5">
        <v>45589.0</v>
      </c>
      <c r="C1771" s="4" t="s">
        <v>1278</v>
      </c>
      <c r="D1771" s="4" t="s">
        <v>1771</v>
      </c>
      <c r="E1771" s="4" t="s">
        <v>1911</v>
      </c>
      <c r="F1771" s="4">
        <v>3.0</v>
      </c>
      <c r="G1771" s="4">
        <v>195.89</v>
      </c>
      <c r="H1771" s="4">
        <v>0.16</v>
      </c>
      <c r="I1771" s="4" t="s">
        <v>1961</v>
      </c>
      <c r="J1771" s="4">
        <v>493.6428</v>
      </c>
    </row>
    <row r="1772" ht="14.25" customHeight="1">
      <c r="A1772" s="4" t="s">
        <v>3731</v>
      </c>
      <c r="B1772" s="5">
        <v>45487.0</v>
      </c>
      <c r="C1772" s="4" t="s">
        <v>1100</v>
      </c>
      <c r="D1772" s="4" t="s">
        <v>1585</v>
      </c>
      <c r="E1772" s="4" t="s">
        <v>1924</v>
      </c>
      <c r="F1772" s="4">
        <v>4.0</v>
      </c>
      <c r="G1772" s="4">
        <v>614.76</v>
      </c>
      <c r="H1772" s="4">
        <v>0.16</v>
      </c>
      <c r="I1772" s="4" t="s">
        <v>1959</v>
      </c>
      <c r="J1772" s="4">
        <v>2065.5936</v>
      </c>
    </row>
    <row r="1773" ht="14.25" customHeight="1">
      <c r="A1773" s="4" t="s">
        <v>3732</v>
      </c>
      <c r="B1773" s="5">
        <v>45418.0</v>
      </c>
      <c r="C1773" s="4" t="s">
        <v>1281</v>
      </c>
      <c r="D1773" s="4" t="s">
        <v>1820</v>
      </c>
      <c r="E1773" s="4" t="s">
        <v>1914</v>
      </c>
      <c r="F1773" s="4">
        <v>1.0</v>
      </c>
      <c r="G1773" s="4">
        <v>224.49</v>
      </c>
      <c r="H1773" s="4">
        <v>0.11</v>
      </c>
      <c r="I1773" s="4" t="s">
        <v>1961</v>
      </c>
      <c r="J1773" s="4">
        <v>199.7961</v>
      </c>
    </row>
    <row r="1774" ht="14.25" customHeight="1">
      <c r="A1774" s="4" t="s">
        <v>3733</v>
      </c>
      <c r="B1774" s="5">
        <v>45338.0</v>
      </c>
      <c r="C1774" s="4" t="s">
        <v>1139</v>
      </c>
      <c r="D1774" s="4" t="s">
        <v>1747</v>
      </c>
      <c r="E1774" s="4" t="s">
        <v>1929</v>
      </c>
      <c r="F1774" s="4">
        <v>1.0</v>
      </c>
      <c r="G1774" s="4">
        <v>967.76</v>
      </c>
      <c r="H1774" s="4">
        <v>0.09</v>
      </c>
      <c r="I1774" s="4" t="s">
        <v>1959</v>
      </c>
      <c r="J1774" s="4">
        <v>880.6616</v>
      </c>
    </row>
    <row r="1775" ht="14.25" customHeight="1">
      <c r="A1775" s="4" t="s">
        <v>3734</v>
      </c>
      <c r="B1775" s="5">
        <v>45507.0</v>
      </c>
      <c r="C1775" s="4" t="s">
        <v>263</v>
      </c>
      <c r="D1775" s="4" t="s">
        <v>1703</v>
      </c>
      <c r="E1775" s="4" t="s">
        <v>1948</v>
      </c>
      <c r="F1775" s="4">
        <v>2.0</v>
      </c>
      <c r="G1775" s="4">
        <v>56.52</v>
      </c>
      <c r="H1775" s="4">
        <v>0.17</v>
      </c>
      <c r="I1775" s="4" t="s">
        <v>1961</v>
      </c>
      <c r="J1775" s="4">
        <v>93.8232</v>
      </c>
    </row>
    <row r="1776" ht="14.25" customHeight="1">
      <c r="A1776" s="4" t="s">
        <v>3735</v>
      </c>
      <c r="B1776" s="5">
        <v>45275.0</v>
      </c>
      <c r="C1776" s="4" t="s">
        <v>1525</v>
      </c>
      <c r="D1776" s="4" t="s">
        <v>1783</v>
      </c>
      <c r="E1776" s="4" t="s">
        <v>1892</v>
      </c>
      <c r="F1776" s="4">
        <v>4.0</v>
      </c>
      <c r="G1776" s="4">
        <v>921.84</v>
      </c>
      <c r="H1776" s="4">
        <v>0.04</v>
      </c>
      <c r="I1776" s="4" t="s">
        <v>1959</v>
      </c>
      <c r="J1776" s="4">
        <v>3539.8656</v>
      </c>
    </row>
    <row r="1777" ht="14.25" customHeight="1">
      <c r="A1777" s="4" t="s">
        <v>3736</v>
      </c>
      <c r="B1777" s="5">
        <v>45319.0</v>
      </c>
      <c r="C1777" s="4" t="s">
        <v>1055</v>
      </c>
      <c r="D1777" s="4" t="s">
        <v>1841</v>
      </c>
      <c r="E1777" s="4" t="s">
        <v>1939</v>
      </c>
      <c r="F1777" s="4">
        <v>3.0</v>
      </c>
      <c r="G1777" s="4">
        <v>738.47</v>
      </c>
      <c r="H1777" s="4">
        <v>0.28</v>
      </c>
      <c r="I1777" s="4" t="s">
        <v>1959</v>
      </c>
      <c r="J1777" s="4">
        <v>1595.0952</v>
      </c>
    </row>
    <row r="1778" ht="14.25" customHeight="1">
      <c r="A1778" s="4" t="s">
        <v>3737</v>
      </c>
      <c r="B1778" s="5">
        <v>45620.0</v>
      </c>
      <c r="C1778" s="4" t="s">
        <v>1055</v>
      </c>
      <c r="D1778" s="4" t="s">
        <v>1576</v>
      </c>
      <c r="E1778" s="4" t="s">
        <v>1887</v>
      </c>
      <c r="F1778" s="4">
        <v>4.0</v>
      </c>
      <c r="G1778" s="4">
        <v>477.83</v>
      </c>
      <c r="H1778" s="4">
        <v>0.05</v>
      </c>
      <c r="I1778" s="4" t="s">
        <v>1964</v>
      </c>
      <c r="J1778" s="4">
        <v>1815.754</v>
      </c>
    </row>
    <row r="1779" ht="14.25" customHeight="1">
      <c r="A1779" s="4" t="s">
        <v>3738</v>
      </c>
      <c r="B1779" s="5">
        <v>45831.0</v>
      </c>
      <c r="C1779" s="4" t="s">
        <v>578</v>
      </c>
      <c r="D1779" s="4" t="s">
        <v>1706</v>
      </c>
      <c r="E1779" s="4" t="s">
        <v>1929</v>
      </c>
      <c r="F1779" s="4">
        <v>3.0</v>
      </c>
      <c r="G1779" s="4">
        <v>605.83</v>
      </c>
      <c r="H1779" s="4">
        <v>0.28</v>
      </c>
      <c r="I1779" s="4" t="s">
        <v>1964</v>
      </c>
      <c r="J1779" s="4">
        <v>1308.5928</v>
      </c>
    </row>
    <row r="1780" ht="14.25" customHeight="1">
      <c r="A1780" s="4" t="s">
        <v>3739</v>
      </c>
      <c r="B1780" s="5">
        <v>45373.0</v>
      </c>
      <c r="C1780" s="4" t="s">
        <v>263</v>
      </c>
      <c r="D1780" s="4" t="s">
        <v>1709</v>
      </c>
      <c r="E1780" s="4" t="s">
        <v>1901</v>
      </c>
      <c r="F1780" s="4">
        <v>2.0</v>
      </c>
      <c r="G1780" s="4">
        <v>521.44</v>
      </c>
      <c r="H1780" s="4">
        <v>0.25</v>
      </c>
      <c r="I1780" s="4" t="s">
        <v>1964</v>
      </c>
      <c r="J1780" s="4">
        <v>782.1600000000001</v>
      </c>
    </row>
    <row r="1781" ht="14.25" customHeight="1">
      <c r="A1781" s="4" t="s">
        <v>3740</v>
      </c>
      <c r="B1781" s="5">
        <v>45863.0</v>
      </c>
      <c r="C1781" s="4" t="s">
        <v>1190</v>
      </c>
      <c r="D1781" s="4" t="s">
        <v>1599</v>
      </c>
      <c r="E1781" s="4" t="s">
        <v>1914</v>
      </c>
      <c r="F1781" s="4">
        <v>4.0</v>
      </c>
      <c r="G1781" s="4">
        <v>499.02</v>
      </c>
      <c r="H1781" s="4">
        <v>0.06</v>
      </c>
      <c r="I1781" s="4" t="s">
        <v>1959</v>
      </c>
      <c r="J1781" s="4">
        <v>1876.3152</v>
      </c>
    </row>
    <row r="1782" ht="14.25" customHeight="1">
      <c r="A1782" s="4" t="s">
        <v>3741</v>
      </c>
      <c r="B1782" s="5">
        <v>45758.0</v>
      </c>
      <c r="C1782" s="4" t="s">
        <v>533</v>
      </c>
      <c r="D1782" s="4" t="s">
        <v>1572</v>
      </c>
      <c r="E1782" s="4" t="s">
        <v>1945</v>
      </c>
      <c r="F1782" s="4">
        <v>4.0</v>
      </c>
      <c r="G1782" s="4">
        <v>299.46</v>
      </c>
      <c r="H1782" s="4">
        <v>0.18</v>
      </c>
      <c r="I1782" s="4" t="s">
        <v>1964</v>
      </c>
      <c r="J1782" s="4">
        <v>982.2288</v>
      </c>
    </row>
    <row r="1783" ht="14.25" customHeight="1">
      <c r="A1783" s="4" t="s">
        <v>3742</v>
      </c>
      <c r="B1783" s="5">
        <v>45285.0</v>
      </c>
      <c r="C1783" s="4" t="s">
        <v>1435</v>
      </c>
      <c r="D1783" s="4" t="s">
        <v>1696</v>
      </c>
      <c r="E1783" s="4" t="s">
        <v>1887</v>
      </c>
      <c r="F1783" s="4">
        <v>1.0</v>
      </c>
      <c r="G1783" s="4">
        <v>609.29</v>
      </c>
      <c r="H1783" s="4">
        <v>0.15</v>
      </c>
      <c r="I1783" s="4" t="s">
        <v>1959</v>
      </c>
      <c r="J1783" s="4">
        <v>517.8965</v>
      </c>
    </row>
    <row r="1784" ht="14.25" customHeight="1">
      <c r="A1784" s="4" t="s">
        <v>3743</v>
      </c>
      <c r="B1784" s="5">
        <v>45656.0</v>
      </c>
      <c r="C1784" s="4" t="s">
        <v>376</v>
      </c>
      <c r="D1784" s="4" t="s">
        <v>1565</v>
      </c>
      <c r="E1784" s="4" t="s">
        <v>1917</v>
      </c>
      <c r="F1784" s="4">
        <v>1.0</v>
      </c>
      <c r="G1784" s="4">
        <v>213.74</v>
      </c>
      <c r="H1784" s="4">
        <v>0.07</v>
      </c>
      <c r="I1784" s="4" t="s">
        <v>1964</v>
      </c>
      <c r="J1784" s="4">
        <v>198.7782</v>
      </c>
    </row>
    <row r="1785" ht="14.25" customHeight="1">
      <c r="A1785" s="4" t="s">
        <v>3744</v>
      </c>
      <c r="B1785" s="5">
        <v>45718.0</v>
      </c>
      <c r="C1785" s="4" t="s">
        <v>533</v>
      </c>
      <c r="D1785" s="4" t="s">
        <v>1747</v>
      </c>
      <c r="E1785" s="4" t="s">
        <v>1939</v>
      </c>
      <c r="F1785" s="4">
        <v>4.0</v>
      </c>
      <c r="G1785" s="4">
        <v>613.17</v>
      </c>
      <c r="H1785" s="4">
        <v>0.26</v>
      </c>
      <c r="I1785" s="4" t="s">
        <v>1959</v>
      </c>
      <c r="J1785" s="4">
        <v>1814.9832</v>
      </c>
    </row>
    <row r="1786" ht="14.25" customHeight="1">
      <c r="A1786" s="4" t="s">
        <v>3745</v>
      </c>
      <c r="B1786" s="5">
        <v>45293.0</v>
      </c>
      <c r="C1786" s="4" t="s">
        <v>1142</v>
      </c>
      <c r="D1786" s="4" t="s">
        <v>1759</v>
      </c>
      <c r="E1786" s="4" t="s">
        <v>1927</v>
      </c>
      <c r="F1786" s="4">
        <v>2.0</v>
      </c>
      <c r="G1786" s="4">
        <v>687.36</v>
      </c>
      <c r="H1786" s="4">
        <v>0.07</v>
      </c>
      <c r="I1786" s="4" t="s">
        <v>1964</v>
      </c>
      <c r="J1786" s="4">
        <v>1278.4896</v>
      </c>
    </row>
    <row r="1787" ht="14.25" customHeight="1">
      <c r="A1787" s="4" t="s">
        <v>3746</v>
      </c>
      <c r="B1787" s="5">
        <v>45915.0</v>
      </c>
      <c r="C1787" s="4" t="s">
        <v>1049</v>
      </c>
      <c r="D1787" s="4" t="s">
        <v>1783</v>
      </c>
      <c r="E1787" s="4" t="s">
        <v>1932</v>
      </c>
      <c r="F1787" s="4">
        <v>3.0</v>
      </c>
      <c r="G1787" s="4">
        <v>115.39</v>
      </c>
      <c r="H1787" s="4">
        <v>0.02</v>
      </c>
      <c r="I1787" s="4" t="s">
        <v>1961</v>
      </c>
      <c r="J1787" s="4">
        <v>339.2466</v>
      </c>
    </row>
    <row r="1788" ht="14.25" customHeight="1">
      <c r="A1788" s="4" t="s">
        <v>3747</v>
      </c>
      <c r="B1788" s="5">
        <v>45359.0</v>
      </c>
      <c r="C1788" s="4" t="s">
        <v>612</v>
      </c>
      <c r="D1788" s="4" t="s">
        <v>1648</v>
      </c>
      <c r="E1788" s="4" t="s">
        <v>1929</v>
      </c>
      <c r="F1788" s="4">
        <v>2.0</v>
      </c>
      <c r="G1788" s="4">
        <v>722.06</v>
      </c>
      <c r="H1788" s="4">
        <v>0.07</v>
      </c>
      <c r="I1788" s="4" t="s">
        <v>1959</v>
      </c>
      <c r="J1788" s="4">
        <v>1343.0316</v>
      </c>
    </row>
    <row r="1789" ht="14.25" customHeight="1">
      <c r="A1789" s="4" t="s">
        <v>3748</v>
      </c>
      <c r="B1789" s="5">
        <v>45652.0</v>
      </c>
      <c r="C1789" s="4" t="s">
        <v>1343</v>
      </c>
      <c r="D1789" s="4" t="s">
        <v>1585</v>
      </c>
      <c r="E1789" s="4" t="s">
        <v>1936</v>
      </c>
      <c r="F1789" s="4">
        <v>1.0</v>
      </c>
      <c r="G1789" s="4">
        <v>384.57</v>
      </c>
      <c r="H1789" s="4">
        <v>0.06</v>
      </c>
      <c r="I1789" s="4" t="s">
        <v>1961</v>
      </c>
      <c r="J1789" s="4">
        <v>361.4958</v>
      </c>
    </row>
    <row r="1790" ht="14.25" customHeight="1">
      <c r="A1790" s="4" t="s">
        <v>3749</v>
      </c>
      <c r="B1790" s="5">
        <v>45735.0</v>
      </c>
      <c r="C1790" s="4" t="s">
        <v>704</v>
      </c>
      <c r="D1790" s="4" t="s">
        <v>1590</v>
      </c>
      <c r="E1790" s="4" t="s">
        <v>1932</v>
      </c>
      <c r="F1790" s="4">
        <v>2.0</v>
      </c>
      <c r="G1790" s="4">
        <v>194.09</v>
      </c>
      <c r="H1790" s="4">
        <v>0.18</v>
      </c>
      <c r="I1790" s="4" t="s">
        <v>1961</v>
      </c>
      <c r="J1790" s="4">
        <v>318.3076</v>
      </c>
    </row>
    <row r="1791" ht="14.25" customHeight="1">
      <c r="A1791" s="4" t="s">
        <v>3750</v>
      </c>
      <c r="B1791" s="5">
        <v>45579.0</v>
      </c>
      <c r="C1791" s="4" t="s">
        <v>590</v>
      </c>
      <c r="D1791" s="4" t="s">
        <v>1847</v>
      </c>
      <c r="E1791" s="4" t="s">
        <v>1901</v>
      </c>
      <c r="F1791" s="4">
        <v>2.0</v>
      </c>
      <c r="G1791" s="4">
        <v>403.91</v>
      </c>
      <c r="H1791" s="4">
        <v>0.07</v>
      </c>
      <c r="I1791" s="4" t="s">
        <v>1959</v>
      </c>
      <c r="J1791" s="4">
        <v>751.2726</v>
      </c>
    </row>
    <row r="1792" ht="14.25" customHeight="1">
      <c r="A1792" s="4" t="s">
        <v>3751</v>
      </c>
      <c r="B1792" s="5">
        <v>45721.0</v>
      </c>
      <c r="C1792" s="4" t="s">
        <v>294</v>
      </c>
      <c r="D1792" s="4" t="s">
        <v>1625</v>
      </c>
      <c r="E1792" s="4" t="s">
        <v>1934</v>
      </c>
      <c r="F1792" s="4">
        <v>1.0</v>
      </c>
      <c r="G1792" s="4">
        <v>878.69</v>
      </c>
      <c r="H1792" s="4">
        <v>0.3</v>
      </c>
      <c r="I1792" s="4" t="s">
        <v>1961</v>
      </c>
      <c r="J1792" s="4">
        <v>615.083</v>
      </c>
    </row>
    <row r="1793" ht="14.25" customHeight="1">
      <c r="A1793" s="4" t="s">
        <v>3752</v>
      </c>
      <c r="B1793" s="5">
        <v>45446.0</v>
      </c>
      <c r="C1793" s="4" t="s">
        <v>1214</v>
      </c>
      <c r="D1793" s="4" t="s">
        <v>1677</v>
      </c>
      <c r="E1793" s="4" t="s">
        <v>1936</v>
      </c>
      <c r="F1793" s="4">
        <v>1.0</v>
      </c>
      <c r="G1793" s="4">
        <v>161.17</v>
      </c>
      <c r="H1793" s="4">
        <v>0.05</v>
      </c>
      <c r="I1793" s="4" t="s">
        <v>1959</v>
      </c>
      <c r="J1793" s="4">
        <v>153.1115</v>
      </c>
    </row>
    <row r="1794" ht="14.25" customHeight="1">
      <c r="A1794" s="4" t="s">
        <v>3753</v>
      </c>
      <c r="B1794" s="5">
        <v>45387.0</v>
      </c>
      <c r="C1794" s="4" t="s">
        <v>716</v>
      </c>
      <c r="D1794" s="4" t="s">
        <v>1802</v>
      </c>
      <c r="E1794" s="4" t="s">
        <v>1934</v>
      </c>
      <c r="F1794" s="4">
        <v>2.0</v>
      </c>
      <c r="G1794" s="4">
        <v>720.15</v>
      </c>
      <c r="H1794" s="4">
        <v>0.22</v>
      </c>
      <c r="I1794" s="4" t="s">
        <v>1964</v>
      </c>
      <c r="J1794" s="4">
        <v>1123.434</v>
      </c>
    </row>
    <row r="1795" ht="14.25" customHeight="1">
      <c r="A1795" s="4" t="s">
        <v>3754</v>
      </c>
      <c r="B1795" s="5">
        <v>45222.0</v>
      </c>
      <c r="C1795" s="4" t="s">
        <v>1112</v>
      </c>
      <c r="D1795" s="4" t="s">
        <v>1655</v>
      </c>
      <c r="E1795" s="4" t="s">
        <v>1917</v>
      </c>
      <c r="F1795" s="4">
        <v>1.0</v>
      </c>
      <c r="G1795" s="4">
        <v>361.8</v>
      </c>
      <c r="H1795" s="4">
        <v>0.02</v>
      </c>
      <c r="I1795" s="4" t="s">
        <v>1964</v>
      </c>
      <c r="J1795" s="4">
        <v>354.564</v>
      </c>
    </row>
    <row r="1796" ht="14.25" customHeight="1">
      <c r="A1796" s="4" t="s">
        <v>3755</v>
      </c>
      <c r="B1796" s="5">
        <v>45402.0</v>
      </c>
      <c r="C1796" s="4" t="s">
        <v>763</v>
      </c>
      <c r="D1796" s="4" t="s">
        <v>1868</v>
      </c>
      <c r="E1796" s="4" t="s">
        <v>1911</v>
      </c>
      <c r="F1796" s="4">
        <v>1.0</v>
      </c>
      <c r="G1796" s="4">
        <v>779.84</v>
      </c>
      <c r="H1796" s="4">
        <v>0.29</v>
      </c>
      <c r="I1796" s="4" t="s">
        <v>1961</v>
      </c>
      <c r="J1796" s="4">
        <v>553.6864</v>
      </c>
    </row>
    <row r="1797" ht="14.25" customHeight="1">
      <c r="A1797" s="4" t="s">
        <v>3756</v>
      </c>
      <c r="B1797" s="5">
        <v>45455.0</v>
      </c>
      <c r="C1797" s="4" t="s">
        <v>46</v>
      </c>
      <c r="D1797" s="4" t="s">
        <v>1871</v>
      </c>
      <c r="E1797" s="4" t="s">
        <v>1904</v>
      </c>
      <c r="F1797" s="4">
        <v>2.0</v>
      </c>
      <c r="G1797" s="4">
        <v>649.89</v>
      </c>
      <c r="H1797" s="4">
        <v>0.17</v>
      </c>
      <c r="I1797" s="4" t="s">
        <v>1964</v>
      </c>
      <c r="J1797" s="4">
        <v>1078.8174</v>
      </c>
    </row>
    <row r="1798" ht="14.25" customHeight="1">
      <c r="A1798" s="4" t="s">
        <v>3757</v>
      </c>
      <c r="B1798" s="5">
        <v>45877.0</v>
      </c>
      <c r="C1798" s="4" t="s">
        <v>686</v>
      </c>
      <c r="D1798" s="4" t="s">
        <v>1741</v>
      </c>
      <c r="E1798" s="4" t="s">
        <v>1911</v>
      </c>
      <c r="F1798" s="4">
        <v>1.0</v>
      </c>
      <c r="G1798" s="4">
        <v>952.73</v>
      </c>
      <c r="H1798" s="4">
        <v>0.17</v>
      </c>
      <c r="I1798" s="4" t="s">
        <v>1959</v>
      </c>
      <c r="J1798" s="4">
        <v>790.7659</v>
      </c>
    </row>
    <row r="1799" ht="14.25" customHeight="1">
      <c r="A1799" s="4" t="s">
        <v>3758</v>
      </c>
      <c r="B1799" s="5">
        <v>45875.0</v>
      </c>
      <c r="C1799" s="4" t="s">
        <v>320</v>
      </c>
      <c r="D1799" s="4" t="s">
        <v>1880</v>
      </c>
      <c r="E1799" s="4" t="s">
        <v>1939</v>
      </c>
      <c r="F1799" s="4">
        <v>4.0</v>
      </c>
      <c r="G1799" s="4">
        <v>820.78</v>
      </c>
      <c r="H1799" s="4">
        <v>0.25</v>
      </c>
      <c r="I1799" s="4" t="s">
        <v>1959</v>
      </c>
      <c r="J1799" s="4">
        <v>2462.34</v>
      </c>
    </row>
    <row r="1800" ht="14.25" customHeight="1">
      <c r="A1800" s="4" t="s">
        <v>3759</v>
      </c>
      <c r="B1800" s="5">
        <v>45592.0</v>
      </c>
      <c r="C1800" s="4" t="s">
        <v>1097</v>
      </c>
      <c r="D1800" s="4" t="s">
        <v>1693</v>
      </c>
      <c r="E1800" s="4" t="s">
        <v>1901</v>
      </c>
      <c r="F1800" s="4">
        <v>4.0</v>
      </c>
      <c r="G1800" s="4">
        <v>247.55</v>
      </c>
      <c r="H1800" s="4">
        <v>0.05</v>
      </c>
      <c r="I1800" s="4" t="s">
        <v>1959</v>
      </c>
      <c r="J1800" s="4">
        <v>940.69</v>
      </c>
    </row>
    <row r="1801" ht="14.25" customHeight="1">
      <c r="A1801" s="4" t="s">
        <v>3760</v>
      </c>
      <c r="B1801" s="5">
        <v>45369.0</v>
      </c>
      <c r="C1801" s="4" t="s">
        <v>755</v>
      </c>
      <c r="D1801" s="4" t="s">
        <v>1880</v>
      </c>
      <c r="E1801" s="4" t="s">
        <v>1917</v>
      </c>
      <c r="F1801" s="4">
        <v>3.0</v>
      </c>
      <c r="G1801" s="4">
        <v>561.44</v>
      </c>
      <c r="H1801" s="4">
        <v>0.2</v>
      </c>
      <c r="I1801" s="4" t="s">
        <v>1964</v>
      </c>
      <c r="J1801" s="4">
        <v>1347.456</v>
      </c>
    </row>
    <row r="1802" ht="14.25" customHeight="1">
      <c r="A1802" s="4" t="s">
        <v>3761</v>
      </c>
      <c r="B1802" s="5">
        <v>45249.0</v>
      </c>
      <c r="C1802" s="4" t="s">
        <v>916</v>
      </c>
      <c r="D1802" s="4" t="s">
        <v>1799</v>
      </c>
      <c r="E1802" s="4" t="s">
        <v>1917</v>
      </c>
      <c r="F1802" s="4">
        <v>4.0</v>
      </c>
      <c r="G1802" s="4">
        <v>214.37</v>
      </c>
      <c r="H1802" s="4">
        <v>0.11</v>
      </c>
      <c r="I1802" s="4" t="s">
        <v>1964</v>
      </c>
      <c r="J1802" s="4">
        <v>763.1572</v>
      </c>
    </row>
    <row r="1803" ht="14.25" customHeight="1">
      <c r="A1803" s="4" t="s">
        <v>3762</v>
      </c>
      <c r="B1803" s="5">
        <v>45741.0</v>
      </c>
      <c r="C1803" s="4" t="s">
        <v>1319</v>
      </c>
      <c r="D1803" s="4" t="s">
        <v>1625</v>
      </c>
      <c r="E1803" s="4" t="s">
        <v>1939</v>
      </c>
      <c r="F1803" s="4">
        <v>3.0</v>
      </c>
      <c r="G1803" s="4">
        <v>123.74</v>
      </c>
      <c r="H1803" s="4">
        <v>0.23</v>
      </c>
      <c r="I1803" s="4" t="s">
        <v>1961</v>
      </c>
      <c r="J1803" s="4">
        <v>285.8394</v>
      </c>
    </row>
    <row r="1804" ht="14.25" customHeight="1">
      <c r="A1804" s="4" t="s">
        <v>3763</v>
      </c>
      <c r="B1804" s="5">
        <v>45427.0</v>
      </c>
      <c r="C1804" s="4" t="s">
        <v>80</v>
      </c>
      <c r="D1804" s="4" t="s">
        <v>1783</v>
      </c>
      <c r="E1804" s="4" t="s">
        <v>1927</v>
      </c>
      <c r="F1804" s="4">
        <v>4.0</v>
      </c>
      <c r="G1804" s="4">
        <v>645.71</v>
      </c>
      <c r="H1804" s="4">
        <v>0.1</v>
      </c>
      <c r="I1804" s="4" t="s">
        <v>1961</v>
      </c>
      <c r="J1804" s="4">
        <v>2324.556</v>
      </c>
    </row>
    <row r="1805" ht="14.25" customHeight="1">
      <c r="A1805" s="4" t="s">
        <v>3764</v>
      </c>
      <c r="B1805" s="5">
        <v>45736.0</v>
      </c>
      <c r="C1805" s="4" t="s">
        <v>151</v>
      </c>
      <c r="D1805" s="4" t="s">
        <v>1638</v>
      </c>
      <c r="E1805" s="4" t="s">
        <v>1929</v>
      </c>
      <c r="F1805" s="4">
        <v>3.0</v>
      </c>
      <c r="G1805" s="4">
        <v>587.12</v>
      </c>
      <c r="H1805" s="4">
        <v>0.3</v>
      </c>
      <c r="I1805" s="4" t="s">
        <v>1959</v>
      </c>
      <c r="J1805" s="4">
        <v>1232.952</v>
      </c>
    </row>
    <row r="1806" ht="14.25" customHeight="1">
      <c r="A1806" s="4" t="s">
        <v>3765</v>
      </c>
      <c r="B1806" s="5">
        <v>45941.0</v>
      </c>
      <c r="C1806" s="4" t="s">
        <v>796</v>
      </c>
      <c r="D1806" s="4" t="s">
        <v>1652</v>
      </c>
      <c r="E1806" s="4" t="s">
        <v>1945</v>
      </c>
      <c r="F1806" s="4">
        <v>1.0</v>
      </c>
      <c r="G1806" s="4">
        <v>401.18</v>
      </c>
      <c r="H1806" s="4">
        <v>0.15</v>
      </c>
      <c r="I1806" s="4" t="s">
        <v>1964</v>
      </c>
      <c r="J1806" s="4">
        <v>341.003</v>
      </c>
    </row>
    <row r="1807" ht="14.25" customHeight="1">
      <c r="A1807" s="4" t="s">
        <v>3766</v>
      </c>
      <c r="B1807" s="5">
        <v>45486.0</v>
      </c>
      <c r="C1807" s="4" t="s">
        <v>1169</v>
      </c>
      <c r="D1807" s="4" t="s">
        <v>1756</v>
      </c>
      <c r="E1807" s="4" t="s">
        <v>1945</v>
      </c>
      <c r="F1807" s="4">
        <v>3.0</v>
      </c>
      <c r="G1807" s="4">
        <v>658.33</v>
      </c>
      <c r="H1807" s="4">
        <v>0.12</v>
      </c>
      <c r="I1807" s="4" t="s">
        <v>1964</v>
      </c>
      <c r="J1807" s="4">
        <v>1737.9912</v>
      </c>
    </row>
    <row r="1808" ht="14.25" customHeight="1">
      <c r="A1808" s="4" t="s">
        <v>3767</v>
      </c>
      <c r="B1808" s="5">
        <v>45474.0</v>
      </c>
      <c r="C1808" s="4" t="s">
        <v>677</v>
      </c>
      <c r="D1808" s="4" t="s">
        <v>1728</v>
      </c>
      <c r="E1808" s="4" t="s">
        <v>1927</v>
      </c>
      <c r="F1808" s="4">
        <v>4.0</v>
      </c>
      <c r="G1808" s="4">
        <v>450.3</v>
      </c>
      <c r="H1808" s="4">
        <v>0.02</v>
      </c>
      <c r="I1808" s="4" t="s">
        <v>1959</v>
      </c>
      <c r="J1808" s="4">
        <v>1765.176</v>
      </c>
    </row>
    <row r="1809" ht="14.25" customHeight="1">
      <c r="A1809" s="4" t="s">
        <v>3768</v>
      </c>
      <c r="B1809" s="5">
        <v>45757.0</v>
      </c>
      <c r="C1809" s="4" t="s">
        <v>509</v>
      </c>
      <c r="D1809" s="4" t="s">
        <v>1865</v>
      </c>
      <c r="E1809" s="4" t="s">
        <v>1924</v>
      </c>
      <c r="F1809" s="4">
        <v>4.0</v>
      </c>
      <c r="G1809" s="4">
        <v>33.63</v>
      </c>
      <c r="H1809" s="4">
        <v>0.05</v>
      </c>
      <c r="I1809" s="4" t="s">
        <v>1959</v>
      </c>
      <c r="J1809" s="4">
        <v>127.794</v>
      </c>
    </row>
    <row r="1810" ht="14.25" customHeight="1">
      <c r="A1810" s="4" t="s">
        <v>3769</v>
      </c>
      <c r="B1810" s="5">
        <v>45475.0</v>
      </c>
      <c r="C1810" s="4" t="s">
        <v>158</v>
      </c>
      <c r="D1810" s="4" t="s">
        <v>1621</v>
      </c>
      <c r="E1810" s="4" t="s">
        <v>1887</v>
      </c>
      <c r="F1810" s="4">
        <v>3.0</v>
      </c>
      <c r="G1810" s="4">
        <v>168.89</v>
      </c>
      <c r="H1810" s="4">
        <v>0.03</v>
      </c>
      <c r="I1810" s="4" t="s">
        <v>1964</v>
      </c>
      <c r="J1810" s="4">
        <v>491.4698999999999</v>
      </c>
    </row>
    <row r="1811" ht="14.25" customHeight="1">
      <c r="A1811" s="4" t="s">
        <v>3770</v>
      </c>
      <c r="B1811" s="5">
        <v>45546.0</v>
      </c>
      <c r="C1811" s="4" t="s">
        <v>357</v>
      </c>
      <c r="D1811" s="4" t="s">
        <v>1762</v>
      </c>
      <c r="E1811" s="4" t="s">
        <v>1927</v>
      </c>
      <c r="F1811" s="4">
        <v>1.0</v>
      </c>
      <c r="G1811" s="4">
        <v>141.85</v>
      </c>
      <c r="H1811" s="4">
        <v>0.06</v>
      </c>
      <c r="I1811" s="4" t="s">
        <v>1961</v>
      </c>
      <c r="J1811" s="4">
        <v>133.339</v>
      </c>
    </row>
    <row r="1812" ht="14.25" customHeight="1">
      <c r="A1812" s="4" t="s">
        <v>3771</v>
      </c>
      <c r="B1812" s="5">
        <v>45520.0</v>
      </c>
      <c r="C1812" s="4" t="s">
        <v>989</v>
      </c>
      <c r="D1812" s="4" t="s">
        <v>1683</v>
      </c>
      <c r="E1812" s="4" t="s">
        <v>1914</v>
      </c>
      <c r="F1812" s="4">
        <v>1.0</v>
      </c>
      <c r="G1812" s="4">
        <v>617.4</v>
      </c>
      <c r="H1812" s="4">
        <v>0.21</v>
      </c>
      <c r="I1812" s="4" t="s">
        <v>1959</v>
      </c>
      <c r="J1812" s="4">
        <v>487.746</v>
      </c>
    </row>
    <row r="1813" ht="14.25" customHeight="1">
      <c r="A1813" s="4" t="s">
        <v>3772</v>
      </c>
      <c r="B1813" s="5">
        <v>45534.0</v>
      </c>
      <c r="C1813" s="4" t="s">
        <v>515</v>
      </c>
      <c r="D1813" s="4" t="s">
        <v>1741</v>
      </c>
      <c r="E1813" s="4" t="s">
        <v>1892</v>
      </c>
      <c r="F1813" s="4">
        <v>3.0</v>
      </c>
      <c r="G1813" s="4">
        <v>841.47</v>
      </c>
      <c r="H1813" s="4">
        <v>0.15</v>
      </c>
      <c r="I1813" s="4" t="s">
        <v>1964</v>
      </c>
      <c r="J1813" s="4">
        <v>2145.7485</v>
      </c>
    </row>
    <row r="1814" ht="14.25" customHeight="1">
      <c r="A1814" s="4" t="s">
        <v>3773</v>
      </c>
      <c r="B1814" s="5">
        <v>45334.0</v>
      </c>
      <c r="C1814" s="4" t="s">
        <v>237</v>
      </c>
      <c r="D1814" s="4" t="s">
        <v>1638</v>
      </c>
      <c r="E1814" s="4" t="s">
        <v>1932</v>
      </c>
      <c r="F1814" s="4">
        <v>2.0</v>
      </c>
      <c r="G1814" s="4">
        <v>960.41</v>
      </c>
      <c r="H1814" s="4">
        <v>0.18</v>
      </c>
      <c r="I1814" s="4" t="s">
        <v>1959</v>
      </c>
      <c r="J1814" s="4">
        <v>1575.0724</v>
      </c>
    </row>
    <row r="1815" ht="14.25" customHeight="1">
      <c r="A1815" s="4" t="s">
        <v>3774</v>
      </c>
      <c r="B1815" s="5">
        <v>45289.0</v>
      </c>
      <c r="C1815" s="4" t="s">
        <v>1419</v>
      </c>
      <c r="D1815" s="4" t="s">
        <v>1808</v>
      </c>
      <c r="E1815" s="4" t="s">
        <v>1945</v>
      </c>
      <c r="F1815" s="4">
        <v>3.0</v>
      </c>
      <c r="G1815" s="4">
        <v>717.22</v>
      </c>
      <c r="H1815" s="4">
        <v>0.24</v>
      </c>
      <c r="I1815" s="4" t="s">
        <v>1961</v>
      </c>
      <c r="J1815" s="4">
        <v>1635.2616</v>
      </c>
    </row>
    <row r="1816" ht="14.25" customHeight="1">
      <c r="A1816" s="4" t="s">
        <v>3775</v>
      </c>
      <c r="B1816" s="5">
        <v>45832.0</v>
      </c>
      <c r="C1816" s="4" t="s">
        <v>418</v>
      </c>
      <c r="D1816" s="4" t="s">
        <v>1606</v>
      </c>
      <c r="E1816" s="4" t="s">
        <v>1887</v>
      </c>
      <c r="F1816" s="4">
        <v>1.0</v>
      </c>
      <c r="G1816" s="4">
        <v>281.83</v>
      </c>
      <c r="H1816" s="4">
        <v>0.16</v>
      </c>
      <c r="I1816" s="4" t="s">
        <v>1964</v>
      </c>
      <c r="J1816" s="4">
        <v>236.7372</v>
      </c>
    </row>
    <row r="1817" ht="14.25" customHeight="1">
      <c r="A1817" s="4" t="s">
        <v>3776</v>
      </c>
      <c r="B1817" s="5">
        <v>45400.0</v>
      </c>
      <c r="C1817" s="4" t="s">
        <v>686</v>
      </c>
      <c r="D1817" s="4" t="s">
        <v>1759</v>
      </c>
      <c r="E1817" s="4" t="s">
        <v>1934</v>
      </c>
      <c r="F1817" s="4">
        <v>1.0</v>
      </c>
      <c r="G1817" s="4">
        <v>509.08</v>
      </c>
      <c r="H1817" s="4">
        <v>0.04</v>
      </c>
      <c r="I1817" s="4" t="s">
        <v>1961</v>
      </c>
      <c r="J1817" s="4">
        <v>488.7168</v>
      </c>
    </row>
    <row r="1818" ht="14.25" customHeight="1">
      <c r="A1818" s="4" t="s">
        <v>3777</v>
      </c>
      <c r="B1818" s="5">
        <v>45930.0</v>
      </c>
      <c r="C1818" s="4" t="s">
        <v>1270</v>
      </c>
      <c r="D1818" s="4" t="s">
        <v>1871</v>
      </c>
      <c r="E1818" s="4" t="s">
        <v>1896</v>
      </c>
      <c r="F1818" s="4">
        <v>4.0</v>
      </c>
      <c r="G1818" s="4">
        <v>827.09</v>
      </c>
      <c r="H1818" s="4">
        <v>0.3</v>
      </c>
      <c r="I1818" s="4" t="s">
        <v>1959</v>
      </c>
      <c r="J1818" s="4">
        <v>2315.852</v>
      </c>
    </row>
    <row r="1819" ht="14.25" customHeight="1">
      <c r="A1819" s="4" t="s">
        <v>3778</v>
      </c>
      <c r="B1819" s="5">
        <v>45935.0</v>
      </c>
      <c r="C1819" s="4" t="s">
        <v>704</v>
      </c>
      <c r="D1819" s="4" t="s">
        <v>1664</v>
      </c>
      <c r="E1819" s="4" t="s">
        <v>1904</v>
      </c>
      <c r="F1819" s="4">
        <v>2.0</v>
      </c>
      <c r="G1819" s="4">
        <v>823.36</v>
      </c>
      <c r="H1819" s="4">
        <v>0.23</v>
      </c>
      <c r="I1819" s="4" t="s">
        <v>1959</v>
      </c>
      <c r="J1819" s="4">
        <v>1267.9744</v>
      </c>
    </row>
    <row r="1820" ht="14.25" customHeight="1">
      <c r="A1820" s="4" t="s">
        <v>3779</v>
      </c>
      <c r="B1820" s="5">
        <v>45814.0</v>
      </c>
      <c r="C1820" s="4" t="s">
        <v>486</v>
      </c>
      <c r="D1820" s="4" t="s">
        <v>1655</v>
      </c>
      <c r="E1820" s="4" t="s">
        <v>1908</v>
      </c>
      <c r="F1820" s="4">
        <v>4.0</v>
      </c>
      <c r="G1820" s="4">
        <v>282.18</v>
      </c>
      <c r="H1820" s="4">
        <v>0.13</v>
      </c>
      <c r="I1820" s="4" t="s">
        <v>1964</v>
      </c>
      <c r="J1820" s="4">
        <v>981.9864</v>
      </c>
    </row>
    <row r="1821" ht="14.25" customHeight="1">
      <c r="A1821" s="4" t="s">
        <v>3780</v>
      </c>
      <c r="B1821" s="5">
        <v>45323.0</v>
      </c>
      <c r="C1821" s="4" t="s">
        <v>590</v>
      </c>
      <c r="D1821" s="4" t="s">
        <v>1638</v>
      </c>
      <c r="E1821" s="4" t="s">
        <v>1892</v>
      </c>
      <c r="F1821" s="4">
        <v>1.0</v>
      </c>
      <c r="G1821" s="4">
        <v>486.39</v>
      </c>
      <c r="H1821" s="4">
        <v>0.09</v>
      </c>
      <c r="I1821" s="4" t="s">
        <v>1964</v>
      </c>
      <c r="J1821" s="4">
        <v>442.6149</v>
      </c>
    </row>
    <row r="1822" ht="14.25" customHeight="1">
      <c r="A1822" s="4" t="s">
        <v>3781</v>
      </c>
      <c r="B1822" s="5">
        <v>45312.0</v>
      </c>
      <c r="C1822" s="4" t="s">
        <v>188</v>
      </c>
      <c r="D1822" s="4" t="s">
        <v>1628</v>
      </c>
      <c r="E1822" s="4" t="s">
        <v>1901</v>
      </c>
      <c r="F1822" s="4">
        <v>2.0</v>
      </c>
      <c r="G1822" s="4">
        <v>603.62</v>
      </c>
      <c r="H1822" s="4">
        <v>0.18</v>
      </c>
      <c r="I1822" s="4" t="s">
        <v>1964</v>
      </c>
      <c r="J1822" s="4">
        <v>989.9368000000001</v>
      </c>
    </row>
    <row r="1823" ht="14.25" customHeight="1">
      <c r="A1823" s="4" t="s">
        <v>3782</v>
      </c>
      <c r="B1823" s="5">
        <v>45554.0</v>
      </c>
      <c r="C1823" s="4" t="s">
        <v>515</v>
      </c>
      <c r="D1823" s="4" t="s">
        <v>1689</v>
      </c>
      <c r="E1823" s="4" t="s">
        <v>1917</v>
      </c>
      <c r="F1823" s="4">
        <v>3.0</v>
      </c>
      <c r="G1823" s="4">
        <v>204.17</v>
      </c>
      <c r="H1823" s="4">
        <v>0.1</v>
      </c>
      <c r="I1823" s="4" t="s">
        <v>1961</v>
      </c>
      <c r="J1823" s="4">
        <v>551.259</v>
      </c>
    </row>
    <row r="1824" ht="14.25" customHeight="1">
      <c r="A1824" s="4" t="s">
        <v>3783</v>
      </c>
      <c r="B1824" s="5">
        <v>45310.0</v>
      </c>
      <c r="C1824" s="4" t="s">
        <v>486</v>
      </c>
      <c r="D1824" s="4" t="s">
        <v>1590</v>
      </c>
      <c r="E1824" s="4" t="s">
        <v>1936</v>
      </c>
      <c r="F1824" s="4">
        <v>1.0</v>
      </c>
      <c r="G1824" s="4">
        <v>43.58</v>
      </c>
      <c r="H1824" s="4">
        <v>0.01</v>
      </c>
      <c r="I1824" s="4" t="s">
        <v>1964</v>
      </c>
      <c r="J1824" s="4">
        <v>43.1442</v>
      </c>
    </row>
    <row r="1825" ht="14.25" customHeight="1">
      <c r="A1825" s="4" t="s">
        <v>3784</v>
      </c>
      <c r="B1825" s="5">
        <v>45594.0</v>
      </c>
      <c r="C1825" s="4" t="s">
        <v>1067</v>
      </c>
      <c r="D1825" s="4" t="s">
        <v>1721</v>
      </c>
      <c r="E1825" s="4" t="s">
        <v>1896</v>
      </c>
      <c r="F1825" s="4">
        <v>3.0</v>
      </c>
      <c r="G1825" s="4">
        <v>469.33</v>
      </c>
      <c r="H1825" s="4">
        <v>0.14</v>
      </c>
      <c r="I1825" s="4" t="s">
        <v>1961</v>
      </c>
      <c r="J1825" s="4">
        <v>1210.8714</v>
      </c>
    </row>
    <row r="1826" ht="14.25" customHeight="1">
      <c r="A1826" s="4" t="s">
        <v>3785</v>
      </c>
      <c r="B1826" s="5">
        <v>45840.0</v>
      </c>
      <c r="C1826" s="4" t="s">
        <v>701</v>
      </c>
      <c r="D1826" s="4" t="s">
        <v>1590</v>
      </c>
      <c r="E1826" s="4" t="s">
        <v>1917</v>
      </c>
      <c r="F1826" s="4">
        <v>4.0</v>
      </c>
      <c r="G1826" s="4">
        <v>836.23</v>
      </c>
      <c r="H1826" s="4">
        <v>0.12</v>
      </c>
      <c r="I1826" s="4" t="s">
        <v>1959</v>
      </c>
      <c r="J1826" s="4">
        <v>2943.5296</v>
      </c>
    </row>
    <row r="1827" ht="14.25" customHeight="1">
      <c r="A1827" s="4" t="s">
        <v>3786</v>
      </c>
      <c r="B1827" s="5">
        <v>45549.0</v>
      </c>
      <c r="C1827" s="4" t="s">
        <v>609</v>
      </c>
      <c r="D1827" s="4" t="s">
        <v>1783</v>
      </c>
      <c r="E1827" s="4" t="s">
        <v>1948</v>
      </c>
      <c r="F1827" s="4">
        <v>2.0</v>
      </c>
      <c r="G1827" s="4">
        <v>661.53</v>
      </c>
      <c r="H1827" s="4">
        <v>0.2</v>
      </c>
      <c r="I1827" s="4" t="s">
        <v>1961</v>
      </c>
      <c r="J1827" s="4">
        <v>1058.448</v>
      </c>
    </row>
    <row r="1828" ht="14.25" customHeight="1">
      <c r="A1828" s="4" t="s">
        <v>3787</v>
      </c>
      <c r="B1828" s="5">
        <v>45903.0</v>
      </c>
      <c r="C1828" s="4" t="s">
        <v>427</v>
      </c>
      <c r="D1828" s="4" t="s">
        <v>1750</v>
      </c>
      <c r="E1828" s="4" t="s">
        <v>1939</v>
      </c>
      <c r="F1828" s="4">
        <v>3.0</v>
      </c>
      <c r="G1828" s="4">
        <v>753.47</v>
      </c>
      <c r="H1828" s="4">
        <v>0.25</v>
      </c>
      <c r="I1828" s="4" t="s">
        <v>1961</v>
      </c>
      <c r="J1828" s="4">
        <v>1695.3075</v>
      </c>
    </row>
    <row r="1829" ht="14.25" customHeight="1">
      <c r="A1829" s="4" t="s">
        <v>3788</v>
      </c>
      <c r="B1829" s="5">
        <v>45673.0</v>
      </c>
      <c r="C1829" s="4" t="s">
        <v>542</v>
      </c>
      <c r="D1829" s="4" t="s">
        <v>1774</v>
      </c>
      <c r="E1829" s="4" t="s">
        <v>1887</v>
      </c>
      <c r="F1829" s="4">
        <v>3.0</v>
      </c>
      <c r="G1829" s="4">
        <v>713.95</v>
      </c>
      <c r="H1829" s="4">
        <v>0.0</v>
      </c>
      <c r="I1829" s="4" t="s">
        <v>1959</v>
      </c>
      <c r="J1829" s="4">
        <v>2141.85</v>
      </c>
    </row>
    <row r="1830" ht="14.25" customHeight="1">
      <c r="A1830" s="4" t="s">
        <v>3789</v>
      </c>
      <c r="B1830" s="5">
        <v>45395.0</v>
      </c>
      <c r="C1830" s="4" t="s">
        <v>369</v>
      </c>
      <c r="D1830" s="4" t="s">
        <v>1603</v>
      </c>
      <c r="E1830" s="4" t="s">
        <v>1908</v>
      </c>
      <c r="F1830" s="4">
        <v>3.0</v>
      </c>
      <c r="G1830" s="4">
        <v>596.0</v>
      </c>
      <c r="H1830" s="4">
        <v>0.28</v>
      </c>
      <c r="I1830" s="4" t="s">
        <v>1964</v>
      </c>
      <c r="J1830" s="4">
        <v>1287.36</v>
      </c>
    </row>
    <row r="1831" ht="14.25" customHeight="1">
      <c r="A1831" s="4" t="s">
        <v>3790</v>
      </c>
      <c r="B1831" s="5">
        <v>45379.0</v>
      </c>
      <c r="C1831" s="4" t="s">
        <v>1073</v>
      </c>
      <c r="D1831" s="4" t="s">
        <v>1594</v>
      </c>
      <c r="E1831" s="4" t="s">
        <v>1921</v>
      </c>
      <c r="F1831" s="4">
        <v>2.0</v>
      </c>
      <c r="G1831" s="4">
        <v>169.46</v>
      </c>
      <c r="H1831" s="4">
        <v>0.03</v>
      </c>
      <c r="I1831" s="4" t="s">
        <v>1961</v>
      </c>
      <c r="J1831" s="4">
        <v>328.7524</v>
      </c>
    </row>
    <row r="1832" ht="14.25" customHeight="1">
      <c r="A1832" s="4" t="s">
        <v>3791</v>
      </c>
      <c r="B1832" s="5">
        <v>45860.0</v>
      </c>
      <c r="C1832" s="4" t="s">
        <v>971</v>
      </c>
      <c r="D1832" s="4" t="s">
        <v>1777</v>
      </c>
      <c r="E1832" s="4" t="s">
        <v>1934</v>
      </c>
      <c r="F1832" s="4">
        <v>4.0</v>
      </c>
      <c r="G1832" s="4">
        <v>611.92</v>
      </c>
      <c r="H1832" s="4">
        <v>0.2</v>
      </c>
      <c r="I1832" s="4" t="s">
        <v>1961</v>
      </c>
      <c r="J1832" s="4">
        <v>1958.144</v>
      </c>
    </row>
    <row r="1833" ht="14.25" customHeight="1">
      <c r="A1833" s="4" t="s">
        <v>3792</v>
      </c>
      <c r="B1833" s="5">
        <v>45704.0</v>
      </c>
      <c r="C1833" s="4" t="s">
        <v>42</v>
      </c>
      <c r="D1833" s="4" t="s">
        <v>1805</v>
      </c>
      <c r="E1833" s="4" t="s">
        <v>1936</v>
      </c>
      <c r="F1833" s="4">
        <v>2.0</v>
      </c>
      <c r="G1833" s="4">
        <v>25.3</v>
      </c>
      <c r="H1833" s="4">
        <v>0.21</v>
      </c>
      <c r="I1833" s="4" t="s">
        <v>1959</v>
      </c>
      <c r="J1833" s="4">
        <v>39.974</v>
      </c>
    </row>
    <row r="1834" ht="14.25" customHeight="1">
      <c r="A1834" s="4" t="s">
        <v>3793</v>
      </c>
      <c r="B1834" s="5">
        <v>45327.0</v>
      </c>
      <c r="C1834" s="4" t="s">
        <v>1367</v>
      </c>
      <c r="D1834" s="4" t="s">
        <v>1802</v>
      </c>
      <c r="E1834" s="4" t="s">
        <v>1924</v>
      </c>
      <c r="F1834" s="4">
        <v>4.0</v>
      </c>
      <c r="G1834" s="4">
        <v>166.93</v>
      </c>
      <c r="H1834" s="4">
        <v>0.02</v>
      </c>
      <c r="I1834" s="4" t="s">
        <v>1961</v>
      </c>
      <c r="J1834" s="4">
        <v>654.3656</v>
      </c>
    </row>
    <row r="1835" ht="14.25" customHeight="1">
      <c r="A1835" s="4" t="s">
        <v>3794</v>
      </c>
      <c r="B1835" s="5">
        <v>45721.0</v>
      </c>
      <c r="C1835" s="4" t="s">
        <v>913</v>
      </c>
      <c r="D1835" s="4" t="s">
        <v>1762</v>
      </c>
      <c r="E1835" s="4" t="s">
        <v>1927</v>
      </c>
      <c r="F1835" s="4">
        <v>4.0</v>
      </c>
      <c r="G1835" s="4">
        <v>861.55</v>
      </c>
      <c r="H1835" s="4">
        <v>0.12</v>
      </c>
      <c r="I1835" s="4" t="s">
        <v>1959</v>
      </c>
      <c r="J1835" s="4">
        <v>3032.656</v>
      </c>
    </row>
    <row r="1836" ht="14.25" customHeight="1">
      <c r="A1836" s="4" t="s">
        <v>3795</v>
      </c>
      <c r="B1836" s="5">
        <v>45842.0</v>
      </c>
      <c r="C1836" s="4" t="s">
        <v>1151</v>
      </c>
      <c r="D1836" s="4" t="s">
        <v>1709</v>
      </c>
      <c r="E1836" s="4" t="s">
        <v>1908</v>
      </c>
      <c r="F1836" s="4">
        <v>3.0</v>
      </c>
      <c r="G1836" s="4">
        <v>56.17</v>
      </c>
      <c r="H1836" s="4">
        <v>0.01</v>
      </c>
      <c r="I1836" s="4" t="s">
        <v>1964</v>
      </c>
      <c r="J1836" s="4">
        <v>166.8249</v>
      </c>
    </row>
    <row r="1837" ht="14.25" customHeight="1">
      <c r="A1837" s="4" t="s">
        <v>3796</v>
      </c>
      <c r="B1837" s="5">
        <v>45862.0</v>
      </c>
      <c r="C1837" s="4" t="s">
        <v>872</v>
      </c>
      <c r="D1837" s="4" t="s">
        <v>1617</v>
      </c>
      <c r="E1837" s="4" t="s">
        <v>1948</v>
      </c>
      <c r="F1837" s="4">
        <v>1.0</v>
      </c>
      <c r="G1837" s="4">
        <v>582.29</v>
      </c>
      <c r="H1837" s="4">
        <v>0.2</v>
      </c>
      <c r="I1837" s="4" t="s">
        <v>1959</v>
      </c>
      <c r="J1837" s="4">
        <v>465.832</v>
      </c>
    </row>
    <row r="1838" ht="14.25" customHeight="1">
      <c r="A1838" s="4" t="s">
        <v>3797</v>
      </c>
      <c r="B1838" s="5">
        <v>45681.0</v>
      </c>
      <c r="C1838" s="4" t="s">
        <v>856</v>
      </c>
      <c r="D1838" s="4" t="s">
        <v>1832</v>
      </c>
      <c r="E1838" s="4" t="s">
        <v>1887</v>
      </c>
      <c r="F1838" s="4">
        <v>3.0</v>
      </c>
      <c r="G1838" s="4">
        <v>63.96</v>
      </c>
      <c r="H1838" s="4">
        <v>0.02</v>
      </c>
      <c r="I1838" s="4" t="s">
        <v>1959</v>
      </c>
      <c r="J1838" s="4">
        <v>188.0424</v>
      </c>
    </row>
    <row r="1839" ht="14.25" customHeight="1">
      <c r="A1839" s="4" t="s">
        <v>3798</v>
      </c>
      <c r="B1839" s="5">
        <v>45392.0</v>
      </c>
      <c r="C1839" s="4" t="s">
        <v>257</v>
      </c>
      <c r="D1839" s="4" t="s">
        <v>1594</v>
      </c>
      <c r="E1839" s="4" t="s">
        <v>1929</v>
      </c>
      <c r="F1839" s="4">
        <v>1.0</v>
      </c>
      <c r="G1839" s="4">
        <v>829.83</v>
      </c>
      <c r="H1839" s="4">
        <v>0.26</v>
      </c>
      <c r="I1839" s="4" t="s">
        <v>1964</v>
      </c>
      <c r="J1839" s="4">
        <v>614.0742</v>
      </c>
    </row>
    <row r="1840" ht="14.25" customHeight="1">
      <c r="A1840" s="4" t="s">
        <v>3799</v>
      </c>
      <c r="B1840" s="5">
        <v>45586.0</v>
      </c>
      <c r="C1840" s="4" t="s">
        <v>1181</v>
      </c>
      <c r="D1840" s="4" t="s">
        <v>1680</v>
      </c>
      <c r="E1840" s="4" t="s">
        <v>1939</v>
      </c>
      <c r="F1840" s="4">
        <v>2.0</v>
      </c>
      <c r="G1840" s="4">
        <v>858.15</v>
      </c>
      <c r="H1840" s="4">
        <v>0.03</v>
      </c>
      <c r="I1840" s="4" t="s">
        <v>1959</v>
      </c>
      <c r="J1840" s="4">
        <v>1664.811</v>
      </c>
    </row>
    <row r="1841" ht="14.25" customHeight="1">
      <c r="A1841" s="4" t="s">
        <v>3800</v>
      </c>
      <c r="B1841" s="5">
        <v>45340.0</v>
      </c>
      <c r="C1841" s="4" t="s">
        <v>1148</v>
      </c>
      <c r="D1841" s="4" t="s">
        <v>1802</v>
      </c>
      <c r="E1841" s="4" t="s">
        <v>1932</v>
      </c>
      <c r="F1841" s="4">
        <v>3.0</v>
      </c>
      <c r="G1841" s="4">
        <v>717.32</v>
      </c>
      <c r="H1841" s="4">
        <v>0.23</v>
      </c>
      <c r="I1841" s="4" t="s">
        <v>1964</v>
      </c>
      <c r="J1841" s="4">
        <v>1657.0092</v>
      </c>
    </row>
    <row r="1842" ht="14.25" customHeight="1">
      <c r="A1842" s="4" t="s">
        <v>3801</v>
      </c>
      <c r="B1842" s="5">
        <v>45853.0</v>
      </c>
      <c r="C1842" s="4" t="s">
        <v>1352</v>
      </c>
      <c r="D1842" s="4" t="s">
        <v>1832</v>
      </c>
      <c r="E1842" s="4" t="s">
        <v>1929</v>
      </c>
      <c r="F1842" s="4">
        <v>1.0</v>
      </c>
      <c r="G1842" s="4">
        <v>163.2</v>
      </c>
      <c r="H1842" s="4">
        <v>0.22</v>
      </c>
      <c r="I1842" s="4" t="s">
        <v>1961</v>
      </c>
      <c r="J1842" s="4">
        <v>127.296</v>
      </c>
    </row>
    <row r="1843" ht="14.25" customHeight="1">
      <c r="A1843" s="4" t="s">
        <v>3802</v>
      </c>
      <c r="B1843" s="5">
        <v>45489.0</v>
      </c>
      <c r="C1843" s="4" t="s">
        <v>452</v>
      </c>
      <c r="D1843" s="4" t="s">
        <v>1826</v>
      </c>
      <c r="E1843" s="4" t="s">
        <v>1929</v>
      </c>
      <c r="F1843" s="4">
        <v>2.0</v>
      </c>
      <c r="G1843" s="4">
        <v>966.71</v>
      </c>
      <c r="H1843" s="4">
        <v>0.11</v>
      </c>
      <c r="I1843" s="4" t="s">
        <v>1959</v>
      </c>
      <c r="J1843" s="4">
        <v>1720.7438</v>
      </c>
    </row>
    <row r="1844" ht="14.25" customHeight="1">
      <c r="A1844" s="4" t="s">
        <v>3803</v>
      </c>
      <c r="B1844" s="5">
        <v>45761.0</v>
      </c>
      <c r="C1844" s="4" t="s">
        <v>1115</v>
      </c>
      <c r="D1844" s="4" t="s">
        <v>1683</v>
      </c>
      <c r="E1844" s="4" t="s">
        <v>1932</v>
      </c>
      <c r="F1844" s="4">
        <v>2.0</v>
      </c>
      <c r="G1844" s="4">
        <v>873.94</v>
      </c>
      <c r="H1844" s="4">
        <v>0.14</v>
      </c>
      <c r="I1844" s="4" t="s">
        <v>1964</v>
      </c>
      <c r="J1844" s="4">
        <v>1503.1768</v>
      </c>
    </row>
    <row r="1845" ht="14.25" customHeight="1">
      <c r="A1845" s="4" t="s">
        <v>3804</v>
      </c>
      <c r="B1845" s="5">
        <v>45379.0</v>
      </c>
      <c r="C1845" s="4" t="s">
        <v>521</v>
      </c>
      <c r="D1845" s="4" t="s">
        <v>1555</v>
      </c>
      <c r="E1845" s="4" t="s">
        <v>1901</v>
      </c>
      <c r="F1845" s="4">
        <v>1.0</v>
      </c>
      <c r="G1845" s="4">
        <v>140.24</v>
      </c>
      <c r="H1845" s="4">
        <v>0.27</v>
      </c>
      <c r="I1845" s="4" t="s">
        <v>1959</v>
      </c>
      <c r="J1845" s="4">
        <v>102.3752</v>
      </c>
    </row>
    <row r="1846" ht="14.25" customHeight="1">
      <c r="A1846" s="4" t="s">
        <v>3805</v>
      </c>
      <c r="B1846" s="5">
        <v>45716.0</v>
      </c>
      <c r="C1846" s="4" t="s">
        <v>677</v>
      </c>
      <c r="D1846" s="4" t="s">
        <v>1709</v>
      </c>
      <c r="E1846" s="4" t="s">
        <v>1908</v>
      </c>
      <c r="F1846" s="4">
        <v>2.0</v>
      </c>
      <c r="G1846" s="4">
        <v>549.92</v>
      </c>
      <c r="H1846" s="4">
        <v>0.28</v>
      </c>
      <c r="I1846" s="4" t="s">
        <v>1959</v>
      </c>
      <c r="J1846" s="4">
        <v>791.8847999999999</v>
      </c>
    </row>
    <row r="1847" ht="14.25" customHeight="1">
      <c r="A1847" s="4" t="s">
        <v>3806</v>
      </c>
      <c r="B1847" s="5">
        <v>45364.0</v>
      </c>
      <c r="C1847" s="4" t="s">
        <v>406</v>
      </c>
      <c r="D1847" s="4" t="s">
        <v>1625</v>
      </c>
      <c r="E1847" s="4" t="s">
        <v>1908</v>
      </c>
      <c r="F1847" s="4">
        <v>4.0</v>
      </c>
      <c r="G1847" s="4">
        <v>715.88</v>
      </c>
      <c r="H1847" s="4">
        <v>0.19</v>
      </c>
      <c r="I1847" s="4" t="s">
        <v>1961</v>
      </c>
      <c r="J1847" s="4">
        <v>2319.4512</v>
      </c>
    </row>
    <row r="1848" ht="14.25" customHeight="1">
      <c r="A1848" s="4" t="s">
        <v>3807</v>
      </c>
      <c r="B1848" s="5">
        <v>45752.0</v>
      </c>
      <c r="C1848" s="4" t="s">
        <v>1184</v>
      </c>
      <c r="D1848" s="4" t="s">
        <v>1565</v>
      </c>
      <c r="E1848" s="4" t="s">
        <v>1917</v>
      </c>
      <c r="F1848" s="4">
        <v>3.0</v>
      </c>
      <c r="G1848" s="4">
        <v>591.9</v>
      </c>
      <c r="H1848" s="4">
        <v>0.27</v>
      </c>
      <c r="I1848" s="4" t="s">
        <v>1959</v>
      </c>
      <c r="J1848" s="4">
        <v>1296.261</v>
      </c>
    </row>
    <row r="1849" ht="14.25" customHeight="1">
      <c r="A1849" s="4" t="s">
        <v>3808</v>
      </c>
      <c r="B1849" s="5">
        <v>45883.0</v>
      </c>
      <c r="C1849" s="4" t="s">
        <v>1196</v>
      </c>
      <c r="D1849" s="4" t="s">
        <v>1642</v>
      </c>
      <c r="E1849" s="4" t="s">
        <v>1924</v>
      </c>
      <c r="F1849" s="4">
        <v>2.0</v>
      </c>
      <c r="G1849" s="4">
        <v>523.14</v>
      </c>
      <c r="H1849" s="4">
        <v>0.13</v>
      </c>
      <c r="I1849" s="4" t="s">
        <v>1961</v>
      </c>
      <c r="J1849" s="4">
        <v>910.2636</v>
      </c>
    </row>
    <row r="1850" ht="14.25" customHeight="1">
      <c r="A1850" s="4" t="s">
        <v>3809</v>
      </c>
      <c r="B1850" s="5">
        <v>45477.0</v>
      </c>
      <c r="C1850" s="4" t="s">
        <v>753</v>
      </c>
      <c r="D1850" s="4" t="s">
        <v>1790</v>
      </c>
      <c r="E1850" s="4" t="s">
        <v>1934</v>
      </c>
      <c r="F1850" s="4">
        <v>2.0</v>
      </c>
      <c r="G1850" s="4">
        <v>478.62</v>
      </c>
      <c r="H1850" s="4">
        <v>0.17</v>
      </c>
      <c r="I1850" s="4" t="s">
        <v>1964</v>
      </c>
      <c r="J1850" s="4">
        <v>794.5092</v>
      </c>
    </row>
    <row r="1851" ht="14.25" customHeight="1">
      <c r="A1851" s="4" t="s">
        <v>3810</v>
      </c>
      <c r="B1851" s="5">
        <v>45556.0</v>
      </c>
      <c r="C1851" s="4" t="s">
        <v>968</v>
      </c>
      <c r="D1851" s="4" t="s">
        <v>1829</v>
      </c>
      <c r="E1851" s="4" t="s">
        <v>1892</v>
      </c>
      <c r="F1851" s="4">
        <v>4.0</v>
      </c>
      <c r="G1851" s="4">
        <v>740.5</v>
      </c>
      <c r="H1851" s="4">
        <v>0.17</v>
      </c>
      <c r="I1851" s="4" t="s">
        <v>1961</v>
      </c>
      <c r="J1851" s="4">
        <v>2458.46</v>
      </c>
    </row>
    <row r="1852" ht="14.25" customHeight="1">
      <c r="A1852" s="4" t="s">
        <v>3811</v>
      </c>
      <c r="B1852" s="5">
        <v>45465.0</v>
      </c>
      <c r="C1852" s="4" t="s">
        <v>409</v>
      </c>
      <c r="D1852" s="4" t="s">
        <v>1718</v>
      </c>
      <c r="E1852" s="4" t="s">
        <v>1896</v>
      </c>
      <c r="F1852" s="4">
        <v>1.0</v>
      </c>
      <c r="G1852" s="4">
        <v>780.24</v>
      </c>
      <c r="H1852" s="4">
        <v>0.04</v>
      </c>
      <c r="I1852" s="4" t="s">
        <v>1964</v>
      </c>
      <c r="J1852" s="4">
        <v>749.0304</v>
      </c>
    </row>
    <row r="1853" ht="14.25" customHeight="1">
      <c r="A1853" s="4" t="s">
        <v>3812</v>
      </c>
      <c r="B1853" s="5">
        <v>45552.0</v>
      </c>
      <c r="C1853" s="4" t="s">
        <v>394</v>
      </c>
      <c r="D1853" s="4" t="s">
        <v>1793</v>
      </c>
      <c r="E1853" s="4" t="s">
        <v>1939</v>
      </c>
      <c r="F1853" s="4">
        <v>4.0</v>
      </c>
      <c r="G1853" s="4">
        <v>579.24</v>
      </c>
      <c r="H1853" s="4">
        <v>0.04</v>
      </c>
      <c r="I1853" s="4" t="s">
        <v>1964</v>
      </c>
      <c r="J1853" s="4">
        <v>2224.2816</v>
      </c>
    </row>
    <row r="1854" ht="14.25" customHeight="1">
      <c r="A1854" s="4" t="s">
        <v>3813</v>
      </c>
      <c r="B1854" s="5">
        <v>45635.0</v>
      </c>
      <c r="C1854" s="4" t="s">
        <v>1184</v>
      </c>
      <c r="D1854" s="4" t="s">
        <v>1560</v>
      </c>
      <c r="E1854" s="4" t="s">
        <v>1896</v>
      </c>
      <c r="F1854" s="4">
        <v>3.0</v>
      </c>
      <c r="G1854" s="4">
        <v>268.95</v>
      </c>
      <c r="H1854" s="4">
        <v>0.04</v>
      </c>
      <c r="I1854" s="4" t="s">
        <v>1961</v>
      </c>
      <c r="J1854" s="4">
        <v>774.5759999999999</v>
      </c>
    </row>
    <row r="1855" ht="14.25" customHeight="1">
      <c r="A1855" s="4" t="s">
        <v>3814</v>
      </c>
      <c r="B1855" s="5">
        <v>45740.0</v>
      </c>
      <c r="C1855" s="4" t="s">
        <v>986</v>
      </c>
      <c r="D1855" s="4" t="s">
        <v>1576</v>
      </c>
      <c r="E1855" s="4" t="s">
        <v>1904</v>
      </c>
      <c r="F1855" s="4">
        <v>1.0</v>
      </c>
      <c r="G1855" s="4">
        <v>47.47</v>
      </c>
      <c r="H1855" s="4">
        <v>0.28</v>
      </c>
      <c r="I1855" s="4" t="s">
        <v>1959</v>
      </c>
      <c r="J1855" s="4">
        <v>34.1784</v>
      </c>
    </row>
    <row r="1856" ht="14.25" customHeight="1">
      <c r="A1856" s="4" t="s">
        <v>3815</v>
      </c>
      <c r="B1856" s="5">
        <v>45796.0</v>
      </c>
      <c r="C1856" s="4" t="s">
        <v>844</v>
      </c>
      <c r="D1856" s="4" t="s">
        <v>1677</v>
      </c>
      <c r="E1856" s="4" t="s">
        <v>1942</v>
      </c>
      <c r="F1856" s="4">
        <v>3.0</v>
      </c>
      <c r="G1856" s="4">
        <v>858.81</v>
      </c>
      <c r="H1856" s="4">
        <v>0.07</v>
      </c>
      <c r="I1856" s="4" t="s">
        <v>1959</v>
      </c>
      <c r="J1856" s="4">
        <v>2396.0799</v>
      </c>
    </row>
    <row r="1857" ht="14.25" customHeight="1">
      <c r="A1857" s="4" t="s">
        <v>3816</v>
      </c>
      <c r="B1857" s="5">
        <v>45710.0</v>
      </c>
      <c r="C1857" s="4" t="s">
        <v>1001</v>
      </c>
      <c r="D1857" s="4" t="s">
        <v>1631</v>
      </c>
      <c r="E1857" s="4" t="s">
        <v>1924</v>
      </c>
      <c r="F1857" s="4">
        <v>3.0</v>
      </c>
      <c r="G1857" s="4">
        <v>569.98</v>
      </c>
      <c r="H1857" s="4">
        <v>0.05</v>
      </c>
      <c r="I1857" s="4" t="s">
        <v>1959</v>
      </c>
      <c r="J1857" s="4">
        <v>1624.443</v>
      </c>
    </row>
    <row r="1858" ht="14.25" customHeight="1">
      <c r="A1858" s="4" t="s">
        <v>3817</v>
      </c>
      <c r="B1858" s="5">
        <v>45596.0</v>
      </c>
      <c r="C1858" s="4" t="s">
        <v>1052</v>
      </c>
      <c r="D1858" s="4" t="s">
        <v>1805</v>
      </c>
      <c r="E1858" s="4" t="s">
        <v>1929</v>
      </c>
      <c r="F1858" s="4">
        <v>3.0</v>
      </c>
      <c r="G1858" s="4">
        <v>306.52</v>
      </c>
      <c r="H1858" s="4">
        <v>0.01</v>
      </c>
      <c r="I1858" s="4" t="s">
        <v>1964</v>
      </c>
      <c r="J1858" s="4">
        <v>910.3643999999999</v>
      </c>
    </row>
    <row r="1859" ht="14.25" customHeight="1">
      <c r="A1859" s="4" t="s">
        <v>3818</v>
      </c>
      <c r="B1859" s="5">
        <v>45354.0</v>
      </c>
      <c r="C1859" s="4" t="s">
        <v>254</v>
      </c>
      <c r="D1859" s="4" t="s">
        <v>1750</v>
      </c>
      <c r="E1859" s="4" t="s">
        <v>1932</v>
      </c>
      <c r="F1859" s="4">
        <v>3.0</v>
      </c>
      <c r="G1859" s="4">
        <v>184.67</v>
      </c>
      <c r="H1859" s="4">
        <v>0.03</v>
      </c>
      <c r="I1859" s="4" t="s">
        <v>1964</v>
      </c>
      <c r="J1859" s="4">
        <v>537.3897</v>
      </c>
    </row>
    <row r="1860" ht="14.25" customHeight="1">
      <c r="A1860" s="4" t="s">
        <v>3819</v>
      </c>
      <c r="B1860" s="5">
        <v>45428.0</v>
      </c>
      <c r="C1860" s="4" t="s">
        <v>1505</v>
      </c>
      <c r="D1860" s="4" t="s">
        <v>1655</v>
      </c>
      <c r="E1860" s="4" t="s">
        <v>1908</v>
      </c>
      <c r="F1860" s="4">
        <v>4.0</v>
      </c>
      <c r="G1860" s="4">
        <v>189.56</v>
      </c>
      <c r="H1860" s="4">
        <v>0.0</v>
      </c>
      <c r="I1860" s="4" t="s">
        <v>1964</v>
      </c>
      <c r="J1860" s="4">
        <v>758.24</v>
      </c>
    </row>
    <row r="1861" ht="14.25" customHeight="1">
      <c r="A1861" s="4" t="s">
        <v>3820</v>
      </c>
      <c r="B1861" s="5">
        <v>45511.0</v>
      </c>
      <c r="C1861" s="4" t="s">
        <v>698</v>
      </c>
      <c r="D1861" s="4" t="s">
        <v>1808</v>
      </c>
      <c r="E1861" s="4" t="s">
        <v>1908</v>
      </c>
      <c r="F1861" s="4">
        <v>1.0</v>
      </c>
      <c r="G1861" s="4">
        <v>805.24</v>
      </c>
      <c r="H1861" s="4">
        <v>0.04</v>
      </c>
      <c r="I1861" s="4" t="s">
        <v>1961</v>
      </c>
      <c r="J1861" s="4">
        <v>773.0304</v>
      </c>
    </row>
    <row r="1862" ht="14.25" customHeight="1">
      <c r="A1862" s="4" t="s">
        <v>3821</v>
      </c>
      <c r="B1862" s="5">
        <v>45549.0</v>
      </c>
      <c r="C1862" s="4" t="s">
        <v>639</v>
      </c>
      <c r="D1862" s="4" t="s">
        <v>1744</v>
      </c>
      <c r="E1862" s="4" t="s">
        <v>1942</v>
      </c>
      <c r="F1862" s="4">
        <v>3.0</v>
      </c>
      <c r="G1862" s="4">
        <v>683.74</v>
      </c>
      <c r="H1862" s="4">
        <v>0.24</v>
      </c>
      <c r="I1862" s="4" t="s">
        <v>1959</v>
      </c>
      <c r="J1862" s="4">
        <v>1558.9272</v>
      </c>
    </row>
    <row r="1863" ht="14.25" customHeight="1">
      <c r="A1863" s="4" t="s">
        <v>3822</v>
      </c>
      <c r="B1863" s="5">
        <v>45573.0</v>
      </c>
      <c r="C1863" s="4" t="s">
        <v>704</v>
      </c>
      <c r="D1863" s="4" t="s">
        <v>1750</v>
      </c>
      <c r="E1863" s="4" t="s">
        <v>1945</v>
      </c>
      <c r="F1863" s="4">
        <v>3.0</v>
      </c>
      <c r="G1863" s="4">
        <v>439.21</v>
      </c>
      <c r="H1863" s="4">
        <v>0.28</v>
      </c>
      <c r="I1863" s="4" t="s">
        <v>1964</v>
      </c>
      <c r="J1863" s="4">
        <v>948.6935999999998</v>
      </c>
    </row>
    <row r="1864" ht="14.25" customHeight="1">
      <c r="A1864" s="4" t="s">
        <v>3823</v>
      </c>
      <c r="B1864" s="5">
        <v>45904.0</v>
      </c>
      <c r="C1864" s="4" t="s">
        <v>430</v>
      </c>
      <c r="D1864" s="4" t="s">
        <v>1780</v>
      </c>
      <c r="E1864" s="4" t="s">
        <v>1911</v>
      </c>
      <c r="F1864" s="4">
        <v>1.0</v>
      </c>
      <c r="G1864" s="4">
        <v>126.92</v>
      </c>
      <c r="H1864" s="4">
        <v>0.24</v>
      </c>
      <c r="I1864" s="4" t="s">
        <v>1964</v>
      </c>
      <c r="J1864" s="4">
        <v>96.4592</v>
      </c>
    </row>
    <row r="1865" ht="14.25" customHeight="1">
      <c r="A1865" s="4" t="s">
        <v>3824</v>
      </c>
      <c r="B1865" s="5">
        <v>45489.0</v>
      </c>
      <c r="C1865" s="4" t="s">
        <v>46</v>
      </c>
      <c r="D1865" s="4" t="s">
        <v>1802</v>
      </c>
      <c r="E1865" s="4" t="s">
        <v>1904</v>
      </c>
      <c r="F1865" s="4">
        <v>4.0</v>
      </c>
      <c r="G1865" s="4">
        <v>834.7</v>
      </c>
      <c r="H1865" s="4">
        <v>0.14</v>
      </c>
      <c r="I1865" s="4" t="s">
        <v>1959</v>
      </c>
      <c r="J1865" s="4">
        <v>2871.368</v>
      </c>
    </row>
    <row r="1866" ht="14.25" customHeight="1">
      <c r="A1866" s="4" t="s">
        <v>3825</v>
      </c>
      <c r="B1866" s="5">
        <v>45909.0</v>
      </c>
      <c r="C1866" s="4" t="s">
        <v>1094</v>
      </c>
      <c r="D1866" s="4" t="s">
        <v>1706</v>
      </c>
      <c r="E1866" s="4" t="s">
        <v>1927</v>
      </c>
      <c r="F1866" s="4">
        <v>2.0</v>
      </c>
      <c r="G1866" s="4">
        <v>271.88</v>
      </c>
      <c r="H1866" s="4">
        <v>0.11</v>
      </c>
      <c r="I1866" s="4" t="s">
        <v>1964</v>
      </c>
      <c r="J1866" s="4">
        <v>483.9464</v>
      </c>
    </row>
    <row r="1867" ht="14.25" customHeight="1">
      <c r="A1867" s="4" t="s">
        <v>3826</v>
      </c>
      <c r="B1867" s="5">
        <v>45720.0</v>
      </c>
      <c r="C1867" s="4" t="s">
        <v>1499</v>
      </c>
      <c r="D1867" s="4" t="s">
        <v>1603</v>
      </c>
      <c r="E1867" s="4" t="s">
        <v>1892</v>
      </c>
      <c r="F1867" s="4">
        <v>4.0</v>
      </c>
      <c r="G1867" s="4">
        <v>972.14</v>
      </c>
      <c r="H1867" s="4">
        <v>0.25</v>
      </c>
      <c r="I1867" s="4" t="s">
        <v>1959</v>
      </c>
      <c r="J1867" s="4">
        <v>2916.42</v>
      </c>
    </row>
    <row r="1868" ht="14.25" customHeight="1">
      <c r="A1868" s="4" t="s">
        <v>3827</v>
      </c>
      <c r="B1868" s="5">
        <v>45831.0</v>
      </c>
      <c r="C1868" s="4" t="s">
        <v>351</v>
      </c>
      <c r="D1868" s="4" t="s">
        <v>1709</v>
      </c>
      <c r="E1868" s="4" t="s">
        <v>1904</v>
      </c>
      <c r="F1868" s="4">
        <v>3.0</v>
      </c>
      <c r="G1868" s="4">
        <v>523.66</v>
      </c>
      <c r="H1868" s="4">
        <v>0.27</v>
      </c>
      <c r="I1868" s="4" t="s">
        <v>1961</v>
      </c>
      <c r="J1868" s="4">
        <v>1146.8154</v>
      </c>
    </row>
    <row r="1869" ht="14.25" customHeight="1">
      <c r="A1869" s="4" t="s">
        <v>3828</v>
      </c>
      <c r="B1869" s="5">
        <v>45602.0</v>
      </c>
      <c r="C1869" s="4" t="s">
        <v>518</v>
      </c>
      <c r="D1869" s="4" t="s">
        <v>1774</v>
      </c>
      <c r="E1869" s="4" t="s">
        <v>1896</v>
      </c>
      <c r="F1869" s="4">
        <v>4.0</v>
      </c>
      <c r="G1869" s="4">
        <v>838.99</v>
      </c>
      <c r="H1869" s="4">
        <v>0.16</v>
      </c>
      <c r="I1869" s="4" t="s">
        <v>1959</v>
      </c>
      <c r="J1869" s="4">
        <v>2819.0064</v>
      </c>
    </row>
    <row r="1870" ht="14.25" customHeight="1">
      <c r="A1870" s="4" t="s">
        <v>3829</v>
      </c>
      <c r="B1870" s="5">
        <v>45722.0</v>
      </c>
      <c r="C1870" s="4" t="s">
        <v>480</v>
      </c>
      <c r="D1870" s="4" t="s">
        <v>1603</v>
      </c>
      <c r="E1870" s="4" t="s">
        <v>1942</v>
      </c>
      <c r="F1870" s="4">
        <v>4.0</v>
      </c>
      <c r="G1870" s="4">
        <v>838.7</v>
      </c>
      <c r="H1870" s="4">
        <v>0.21</v>
      </c>
      <c r="I1870" s="4" t="s">
        <v>1964</v>
      </c>
      <c r="J1870" s="4">
        <v>2650.292</v>
      </c>
    </row>
    <row r="1871" ht="14.25" customHeight="1">
      <c r="A1871" s="4" t="s">
        <v>3830</v>
      </c>
      <c r="B1871" s="5">
        <v>45794.0</v>
      </c>
      <c r="C1871" s="4" t="s">
        <v>1328</v>
      </c>
      <c r="D1871" s="4" t="s">
        <v>1805</v>
      </c>
      <c r="E1871" s="4" t="s">
        <v>1917</v>
      </c>
      <c r="F1871" s="4">
        <v>3.0</v>
      </c>
      <c r="G1871" s="4">
        <v>943.24</v>
      </c>
      <c r="H1871" s="4">
        <v>0.21</v>
      </c>
      <c r="I1871" s="4" t="s">
        <v>1959</v>
      </c>
      <c r="J1871" s="4">
        <v>2235.4788</v>
      </c>
    </row>
    <row r="1872" ht="14.25" customHeight="1">
      <c r="A1872" s="4" t="s">
        <v>3831</v>
      </c>
      <c r="B1872" s="5">
        <v>45659.0</v>
      </c>
      <c r="C1872" s="4" t="s">
        <v>968</v>
      </c>
      <c r="D1872" s="4" t="s">
        <v>1555</v>
      </c>
      <c r="E1872" s="4" t="s">
        <v>1942</v>
      </c>
      <c r="F1872" s="4">
        <v>2.0</v>
      </c>
      <c r="G1872" s="4">
        <v>310.33</v>
      </c>
      <c r="H1872" s="4">
        <v>0.26</v>
      </c>
      <c r="I1872" s="4" t="s">
        <v>1959</v>
      </c>
      <c r="J1872" s="4">
        <v>459.2884</v>
      </c>
    </row>
    <row r="1873" ht="14.25" customHeight="1">
      <c r="A1873" s="4" t="s">
        <v>3832</v>
      </c>
      <c r="B1873" s="5">
        <v>45501.0</v>
      </c>
      <c r="C1873" s="4" t="s">
        <v>1109</v>
      </c>
      <c r="D1873" s="4" t="s">
        <v>1715</v>
      </c>
      <c r="E1873" s="4" t="s">
        <v>1887</v>
      </c>
      <c r="F1873" s="4">
        <v>3.0</v>
      </c>
      <c r="G1873" s="4">
        <v>201.05</v>
      </c>
      <c r="H1873" s="4">
        <v>0.23</v>
      </c>
      <c r="I1873" s="4" t="s">
        <v>1961</v>
      </c>
      <c r="J1873" s="4">
        <v>464.4255000000001</v>
      </c>
    </row>
    <row r="1874" ht="14.25" customHeight="1">
      <c r="A1874" s="4" t="s">
        <v>3833</v>
      </c>
      <c r="B1874" s="5">
        <v>45408.0</v>
      </c>
      <c r="C1874" s="4" t="s">
        <v>829</v>
      </c>
      <c r="D1874" s="4" t="s">
        <v>1756</v>
      </c>
      <c r="E1874" s="4" t="s">
        <v>1942</v>
      </c>
      <c r="F1874" s="4">
        <v>1.0</v>
      </c>
      <c r="G1874" s="4">
        <v>803.37</v>
      </c>
      <c r="H1874" s="4">
        <v>0.3</v>
      </c>
      <c r="I1874" s="4" t="s">
        <v>1961</v>
      </c>
      <c r="J1874" s="4">
        <v>562.3589999999999</v>
      </c>
    </row>
    <row r="1875" ht="14.25" customHeight="1">
      <c r="A1875" s="4" t="s">
        <v>3834</v>
      </c>
      <c r="B1875" s="5">
        <v>45886.0</v>
      </c>
      <c r="C1875" s="4" t="s">
        <v>161</v>
      </c>
      <c r="D1875" s="4" t="s">
        <v>1765</v>
      </c>
      <c r="E1875" s="4" t="s">
        <v>1936</v>
      </c>
      <c r="F1875" s="4">
        <v>3.0</v>
      </c>
      <c r="G1875" s="4">
        <v>259.98</v>
      </c>
      <c r="H1875" s="4">
        <v>0.07</v>
      </c>
      <c r="I1875" s="4" t="s">
        <v>1964</v>
      </c>
      <c r="J1875" s="4">
        <v>725.3442</v>
      </c>
    </row>
    <row r="1876" ht="14.25" customHeight="1">
      <c r="A1876" s="4" t="s">
        <v>3835</v>
      </c>
      <c r="B1876" s="5">
        <v>45426.0</v>
      </c>
      <c r="C1876" s="4" t="s">
        <v>445</v>
      </c>
      <c r="D1876" s="4" t="s">
        <v>1565</v>
      </c>
      <c r="E1876" s="4" t="s">
        <v>1901</v>
      </c>
      <c r="F1876" s="4">
        <v>4.0</v>
      </c>
      <c r="G1876" s="4">
        <v>591.9</v>
      </c>
      <c r="H1876" s="4">
        <v>0.2</v>
      </c>
      <c r="I1876" s="4" t="s">
        <v>1961</v>
      </c>
      <c r="J1876" s="4">
        <v>1894.08</v>
      </c>
    </row>
    <row r="1877" ht="14.25" customHeight="1">
      <c r="A1877" s="4" t="s">
        <v>3836</v>
      </c>
      <c r="B1877" s="5">
        <v>45730.0</v>
      </c>
      <c r="C1877" s="4" t="s">
        <v>144</v>
      </c>
      <c r="D1877" s="4" t="s">
        <v>1762</v>
      </c>
      <c r="E1877" s="4" t="s">
        <v>1929</v>
      </c>
      <c r="F1877" s="4">
        <v>2.0</v>
      </c>
      <c r="G1877" s="4">
        <v>396.9</v>
      </c>
      <c r="H1877" s="4">
        <v>0.18</v>
      </c>
      <c r="I1877" s="4" t="s">
        <v>1961</v>
      </c>
      <c r="J1877" s="4">
        <v>650.916</v>
      </c>
    </row>
    <row r="1878" ht="14.25" customHeight="1">
      <c r="A1878" s="4" t="s">
        <v>3837</v>
      </c>
      <c r="B1878" s="5">
        <v>45731.0</v>
      </c>
      <c r="C1878" s="4" t="s">
        <v>1424</v>
      </c>
      <c r="D1878" s="4" t="s">
        <v>1877</v>
      </c>
      <c r="E1878" s="4" t="s">
        <v>1896</v>
      </c>
      <c r="F1878" s="4">
        <v>1.0</v>
      </c>
      <c r="G1878" s="4">
        <v>176.84</v>
      </c>
      <c r="H1878" s="4">
        <v>0.19</v>
      </c>
      <c r="I1878" s="4" t="s">
        <v>1959</v>
      </c>
      <c r="J1878" s="4">
        <v>143.2404</v>
      </c>
    </row>
    <row r="1879" ht="14.25" customHeight="1">
      <c r="A1879" s="4" t="s">
        <v>3838</v>
      </c>
      <c r="B1879" s="5">
        <v>45272.0</v>
      </c>
      <c r="C1879" s="4" t="s">
        <v>835</v>
      </c>
      <c r="D1879" s="4" t="s">
        <v>1655</v>
      </c>
      <c r="E1879" s="4" t="s">
        <v>1887</v>
      </c>
      <c r="F1879" s="4">
        <v>2.0</v>
      </c>
      <c r="G1879" s="4">
        <v>614.21</v>
      </c>
      <c r="H1879" s="4">
        <v>0.11</v>
      </c>
      <c r="I1879" s="4" t="s">
        <v>1961</v>
      </c>
      <c r="J1879" s="4">
        <v>1093.2938</v>
      </c>
    </row>
    <row r="1880" ht="14.25" customHeight="1">
      <c r="A1880" s="4" t="s">
        <v>3839</v>
      </c>
      <c r="B1880" s="5">
        <v>45584.0</v>
      </c>
      <c r="C1880" s="4" t="s">
        <v>397</v>
      </c>
      <c r="D1880" s="4" t="s">
        <v>1569</v>
      </c>
      <c r="E1880" s="4" t="s">
        <v>1914</v>
      </c>
      <c r="F1880" s="4">
        <v>3.0</v>
      </c>
      <c r="G1880" s="4">
        <v>604.66</v>
      </c>
      <c r="H1880" s="4">
        <v>0.18</v>
      </c>
      <c r="I1880" s="4" t="s">
        <v>1964</v>
      </c>
      <c r="J1880" s="4">
        <v>1487.4636</v>
      </c>
    </row>
    <row r="1881" ht="14.25" customHeight="1">
      <c r="A1881" s="4" t="s">
        <v>3840</v>
      </c>
      <c r="B1881" s="5">
        <v>45534.0</v>
      </c>
      <c r="C1881" s="4" t="s">
        <v>1545</v>
      </c>
      <c r="D1881" s="4" t="s">
        <v>1565</v>
      </c>
      <c r="E1881" s="4" t="s">
        <v>1929</v>
      </c>
      <c r="F1881" s="4">
        <v>3.0</v>
      </c>
      <c r="G1881" s="4">
        <v>24.29</v>
      </c>
      <c r="H1881" s="4">
        <v>0.12</v>
      </c>
      <c r="I1881" s="4" t="s">
        <v>1961</v>
      </c>
      <c r="J1881" s="4">
        <v>64.1256</v>
      </c>
    </row>
    <row r="1882" ht="14.25" customHeight="1">
      <c r="A1882" s="4" t="s">
        <v>3841</v>
      </c>
      <c r="B1882" s="5">
        <v>45482.0</v>
      </c>
      <c r="C1882" s="4" t="s">
        <v>436</v>
      </c>
      <c r="D1882" s="4" t="s">
        <v>1771</v>
      </c>
      <c r="E1882" s="4" t="s">
        <v>1927</v>
      </c>
      <c r="F1882" s="4">
        <v>1.0</v>
      </c>
      <c r="G1882" s="4">
        <v>503.95</v>
      </c>
      <c r="H1882" s="4">
        <v>0.24</v>
      </c>
      <c r="I1882" s="4" t="s">
        <v>1961</v>
      </c>
      <c r="J1882" s="4">
        <v>383.002</v>
      </c>
    </row>
    <row r="1883" ht="14.25" customHeight="1">
      <c r="A1883" s="4" t="s">
        <v>3842</v>
      </c>
      <c r="B1883" s="5">
        <v>45475.0</v>
      </c>
      <c r="C1883" s="4" t="s">
        <v>1028</v>
      </c>
      <c r="D1883" s="4" t="s">
        <v>1735</v>
      </c>
      <c r="E1883" s="4" t="s">
        <v>1934</v>
      </c>
      <c r="F1883" s="4">
        <v>4.0</v>
      </c>
      <c r="G1883" s="4">
        <v>860.78</v>
      </c>
      <c r="H1883" s="4">
        <v>0.03</v>
      </c>
      <c r="I1883" s="4" t="s">
        <v>1959</v>
      </c>
      <c r="J1883" s="4">
        <v>3339.8264</v>
      </c>
    </row>
    <row r="1884" ht="14.25" customHeight="1">
      <c r="A1884" s="4" t="s">
        <v>3843</v>
      </c>
      <c r="B1884" s="5">
        <v>45234.0</v>
      </c>
      <c r="C1884" s="4" t="s">
        <v>666</v>
      </c>
      <c r="D1884" s="4" t="s">
        <v>1706</v>
      </c>
      <c r="E1884" s="4" t="s">
        <v>1901</v>
      </c>
      <c r="F1884" s="4">
        <v>3.0</v>
      </c>
      <c r="G1884" s="4">
        <v>41.97</v>
      </c>
      <c r="H1884" s="4">
        <v>0.03</v>
      </c>
      <c r="I1884" s="4" t="s">
        <v>1964</v>
      </c>
      <c r="J1884" s="4">
        <v>122.1327</v>
      </c>
    </row>
    <row r="1885" ht="14.25" customHeight="1">
      <c r="A1885" s="4" t="s">
        <v>3844</v>
      </c>
      <c r="B1885" s="5">
        <v>45397.0</v>
      </c>
      <c r="C1885" s="4" t="s">
        <v>151</v>
      </c>
      <c r="D1885" s="4" t="s">
        <v>1617</v>
      </c>
      <c r="E1885" s="4" t="s">
        <v>1908</v>
      </c>
      <c r="F1885" s="4">
        <v>1.0</v>
      </c>
      <c r="G1885" s="4">
        <v>649.59</v>
      </c>
      <c r="H1885" s="4">
        <v>0.12</v>
      </c>
      <c r="I1885" s="4" t="s">
        <v>1964</v>
      </c>
      <c r="J1885" s="4">
        <v>571.6392000000001</v>
      </c>
    </row>
    <row r="1886" ht="14.25" customHeight="1">
      <c r="A1886" s="4" t="s">
        <v>3845</v>
      </c>
      <c r="B1886" s="5">
        <v>45502.0</v>
      </c>
      <c r="C1886" s="4" t="s">
        <v>218</v>
      </c>
      <c r="D1886" s="4" t="s">
        <v>1771</v>
      </c>
      <c r="E1886" s="4" t="s">
        <v>1921</v>
      </c>
      <c r="F1886" s="4">
        <v>2.0</v>
      </c>
      <c r="G1886" s="4">
        <v>386.09</v>
      </c>
      <c r="H1886" s="4">
        <v>0.19</v>
      </c>
      <c r="I1886" s="4" t="s">
        <v>1961</v>
      </c>
      <c r="J1886" s="4">
        <v>625.4658</v>
      </c>
    </row>
    <row r="1887" ht="14.25" customHeight="1">
      <c r="A1887" s="4" t="s">
        <v>3846</v>
      </c>
      <c r="B1887" s="5">
        <v>45644.0</v>
      </c>
      <c r="C1887" s="4" t="s">
        <v>369</v>
      </c>
      <c r="D1887" s="4" t="s">
        <v>1735</v>
      </c>
      <c r="E1887" s="4" t="s">
        <v>1929</v>
      </c>
      <c r="F1887" s="4">
        <v>1.0</v>
      </c>
      <c r="G1887" s="4">
        <v>891.62</v>
      </c>
      <c r="H1887" s="4">
        <v>0.06</v>
      </c>
      <c r="I1887" s="4" t="s">
        <v>1961</v>
      </c>
      <c r="J1887" s="4">
        <v>838.1228</v>
      </c>
    </row>
    <row r="1888" ht="14.25" customHeight="1">
      <c r="A1888" s="4" t="s">
        <v>3847</v>
      </c>
      <c r="B1888" s="5">
        <v>45617.0</v>
      </c>
      <c r="C1888" s="4" t="s">
        <v>1214</v>
      </c>
      <c r="D1888" s="4" t="s">
        <v>1774</v>
      </c>
      <c r="E1888" s="4" t="s">
        <v>1936</v>
      </c>
      <c r="F1888" s="4">
        <v>2.0</v>
      </c>
      <c r="G1888" s="4">
        <v>558.9</v>
      </c>
      <c r="H1888" s="4">
        <v>0.05</v>
      </c>
      <c r="I1888" s="4" t="s">
        <v>1964</v>
      </c>
      <c r="J1888" s="4">
        <v>1061.91</v>
      </c>
    </row>
    <row r="1889" ht="14.25" customHeight="1">
      <c r="A1889" s="4" t="s">
        <v>3848</v>
      </c>
      <c r="B1889" s="5">
        <v>45797.0</v>
      </c>
      <c r="C1889" s="4" t="s">
        <v>1127</v>
      </c>
      <c r="D1889" s="4" t="s">
        <v>1560</v>
      </c>
      <c r="E1889" s="4" t="s">
        <v>1901</v>
      </c>
      <c r="F1889" s="4">
        <v>2.0</v>
      </c>
      <c r="G1889" s="4">
        <v>99.04</v>
      </c>
      <c r="H1889" s="4">
        <v>0.26</v>
      </c>
      <c r="I1889" s="4" t="s">
        <v>1964</v>
      </c>
      <c r="J1889" s="4">
        <v>146.5792</v>
      </c>
    </row>
    <row r="1890" ht="14.25" customHeight="1">
      <c r="A1890" s="4" t="s">
        <v>3849</v>
      </c>
      <c r="B1890" s="5">
        <v>45740.0</v>
      </c>
      <c r="C1890" s="4" t="s">
        <v>946</v>
      </c>
      <c r="D1890" s="4" t="s">
        <v>1569</v>
      </c>
      <c r="E1890" s="4" t="s">
        <v>1917</v>
      </c>
      <c r="F1890" s="4">
        <v>4.0</v>
      </c>
      <c r="G1890" s="4">
        <v>625.13</v>
      </c>
      <c r="H1890" s="4">
        <v>0.06</v>
      </c>
      <c r="I1890" s="4" t="s">
        <v>1959</v>
      </c>
      <c r="J1890" s="4">
        <v>2350.4888</v>
      </c>
    </row>
    <row r="1891" ht="14.25" customHeight="1">
      <c r="A1891" s="4" t="s">
        <v>3850</v>
      </c>
      <c r="B1891" s="5">
        <v>45824.0</v>
      </c>
      <c r="C1891" s="4" t="s">
        <v>161</v>
      </c>
      <c r="D1891" s="4" t="s">
        <v>1700</v>
      </c>
      <c r="E1891" s="4" t="s">
        <v>1945</v>
      </c>
      <c r="F1891" s="4">
        <v>4.0</v>
      </c>
      <c r="G1891" s="4">
        <v>38.38</v>
      </c>
      <c r="H1891" s="4">
        <v>0.16</v>
      </c>
      <c r="I1891" s="4" t="s">
        <v>1964</v>
      </c>
      <c r="J1891" s="4">
        <v>128.9568</v>
      </c>
    </row>
    <row r="1892" ht="14.25" customHeight="1">
      <c r="A1892" s="4" t="s">
        <v>3851</v>
      </c>
      <c r="B1892" s="5">
        <v>45404.0</v>
      </c>
      <c r="C1892" s="4" t="s">
        <v>1528</v>
      </c>
      <c r="D1892" s="4" t="s">
        <v>1865</v>
      </c>
      <c r="E1892" s="4" t="s">
        <v>1924</v>
      </c>
      <c r="F1892" s="4">
        <v>4.0</v>
      </c>
      <c r="G1892" s="4">
        <v>731.72</v>
      </c>
      <c r="H1892" s="4">
        <v>0.22</v>
      </c>
      <c r="I1892" s="4" t="s">
        <v>1964</v>
      </c>
      <c r="J1892" s="4">
        <v>2282.9664</v>
      </c>
    </row>
    <row r="1893" ht="14.25" customHeight="1">
      <c r="A1893" s="4" t="s">
        <v>3852</v>
      </c>
      <c r="B1893" s="5">
        <v>45916.0</v>
      </c>
      <c r="C1893" s="4" t="s">
        <v>1435</v>
      </c>
      <c r="D1893" s="4" t="s">
        <v>1826</v>
      </c>
      <c r="E1893" s="4" t="s">
        <v>1948</v>
      </c>
      <c r="F1893" s="4">
        <v>3.0</v>
      </c>
      <c r="G1893" s="4">
        <v>825.33</v>
      </c>
      <c r="H1893" s="4">
        <v>0.21</v>
      </c>
      <c r="I1893" s="4" t="s">
        <v>1959</v>
      </c>
      <c r="J1893" s="4">
        <v>1956.0321</v>
      </c>
    </row>
    <row r="1894" ht="14.25" customHeight="1">
      <c r="A1894" s="4" t="s">
        <v>3853</v>
      </c>
      <c r="B1894" s="5">
        <v>45269.0</v>
      </c>
      <c r="C1894" s="4" t="s">
        <v>237</v>
      </c>
      <c r="D1894" s="4" t="s">
        <v>1793</v>
      </c>
      <c r="E1894" s="4" t="s">
        <v>1934</v>
      </c>
      <c r="F1894" s="4">
        <v>2.0</v>
      </c>
      <c r="G1894" s="4">
        <v>47.3</v>
      </c>
      <c r="H1894" s="4">
        <v>0.01</v>
      </c>
      <c r="I1894" s="4" t="s">
        <v>1961</v>
      </c>
      <c r="J1894" s="4">
        <v>93.654</v>
      </c>
    </row>
    <row r="1895" ht="14.25" customHeight="1">
      <c r="A1895" s="4" t="s">
        <v>3854</v>
      </c>
      <c r="B1895" s="5">
        <v>45493.0</v>
      </c>
      <c r="C1895" s="4" t="s">
        <v>587</v>
      </c>
      <c r="D1895" s="4" t="s">
        <v>1799</v>
      </c>
      <c r="E1895" s="4" t="s">
        <v>1942</v>
      </c>
      <c r="F1895" s="4">
        <v>1.0</v>
      </c>
      <c r="G1895" s="4">
        <v>389.12</v>
      </c>
      <c r="H1895" s="4">
        <v>0.18</v>
      </c>
      <c r="I1895" s="4" t="s">
        <v>1961</v>
      </c>
      <c r="J1895" s="4">
        <v>319.0784</v>
      </c>
    </row>
    <row r="1896" ht="14.25" customHeight="1">
      <c r="A1896" s="4" t="s">
        <v>3855</v>
      </c>
      <c r="B1896" s="5">
        <v>45558.0</v>
      </c>
      <c r="C1896" s="4" t="s">
        <v>1438</v>
      </c>
      <c r="D1896" s="4" t="s">
        <v>1829</v>
      </c>
      <c r="E1896" s="4" t="s">
        <v>1945</v>
      </c>
      <c r="F1896" s="4">
        <v>3.0</v>
      </c>
      <c r="G1896" s="4">
        <v>543.83</v>
      </c>
      <c r="H1896" s="4">
        <v>0.05</v>
      </c>
      <c r="I1896" s="4" t="s">
        <v>1959</v>
      </c>
      <c r="J1896" s="4">
        <v>1549.9155</v>
      </c>
    </row>
    <row r="1897" ht="14.25" customHeight="1">
      <c r="A1897" s="4" t="s">
        <v>3856</v>
      </c>
      <c r="B1897" s="5">
        <v>45423.0</v>
      </c>
      <c r="C1897" s="4" t="s">
        <v>120</v>
      </c>
      <c r="D1897" s="4" t="s">
        <v>1613</v>
      </c>
      <c r="E1897" s="4" t="s">
        <v>1892</v>
      </c>
      <c r="F1897" s="4">
        <v>2.0</v>
      </c>
      <c r="G1897" s="4">
        <v>660.27</v>
      </c>
      <c r="H1897" s="4">
        <v>0.01</v>
      </c>
      <c r="I1897" s="4" t="s">
        <v>1961</v>
      </c>
      <c r="J1897" s="4">
        <v>1307.3346</v>
      </c>
    </row>
    <row r="1898" ht="14.25" customHeight="1">
      <c r="A1898" s="4" t="s">
        <v>3857</v>
      </c>
      <c r="B1898" s="5">
        <v>45780.0</v>
      </c>
      <c r="C1898" s="4" t="s">
        <v>1370</v>
      </c>
      <c r="D1898" s="4" t="s">
        <v>1610</v>
      </c>
      <c r="E1898" s="4" t="s">
        <v>1917</v>
      </c>
      <c r="F1898" s="4">
        <v>4.0</v>
      </c>
      <c r="G1898" s="4">
        <v>729.31</v>
      </c>
      <c r="H1898" s="4">
        <v>0.03</v>
      </c>
      <c r="I1898" s="4" t="s">
        <v>1959</v>
      </c>
      <c r="J1898" s="4">
        <v>2829.7228</v>
      </c>
    </row>
    <row r="1899" ht="14.25" customHeight="1">
      <c r="A1899" s="4" t="s">
        <v>3858</v>
      </c>
      <c r="B1899" s="5">
        <v>45345.0</v>
      </c>
      <c r="C1899" s="4" t="s">
        <v>1331</v>
      </c>
      <c r="D1899" s="4" t="s">
        <v>1844</v>
      </c>
      <c r="E1899" s="4" t="s">
        <v>1911</v>
      </c>
      <c r="F1899" s="4">
        <v>2.0</v>
      </c>
      <c r="G1899" s="4">
        <v>152.91</v>
      </c>
      <c r="H1899" s="4">
        <v>0.24</v>
      </c>
      <c r="I1899" s="4" t="s">
        <v>1961</v>
      </c>
      <c r="J1899" s="4">
        <v>232.4232</v>
      </c>
    </row>
    <row r="1900" ht="14.25" customHeight="1">
      <c r="A1900" s="4" t="s">
        <v>3859</v>
      </c>
      <c r="B1900" s="5">
        <v>45344.0</v>
      </c>
      <c r="C1900" s="4" t="s">
        <v>1446</v>
      </c>
      <c r="D1900" s="4" t="s">
        <v>1805</v>
      </c>
      <c r="E1900" s="4" t="s">
        <v>1936</v>
      </c>
      <c r="F1900" s="4">
        <v>4.0</v>
      </c>
      <c r="G1900" s="4">
        <v>592.14</v>
      </c>
      <c r="H1900" s="4">
        <v>0.12</v>
      </c>
      <c r="I1900" s="4" t="s">
        <v>1964</v>
      </c>
      <c r="J1900" s="4">
        <v>2084.3328</v>
      </c>
    </row>
    <row r="1901" ht="14.25" customHeight="1">
      <c r="A1901" s="4" t="s">
        <v>3860</v>
      </c>
      <c r="B1901" s="5">
        <v>45525.0</v>
      </c>
      <c r="C1901" s="4" t="s">
        <v>246</v>
      </c>
      <c r="D1901" s="4" t="s">
        <v>1817</v>
      </c>
      <c r="E1901" s="4" t="s">
        <v>1929</v>
      </c>
      <c r="F1901" s="4">
        <v>1.0</v>
      </c>
      <c r="G1901" s="4">
        <v>984.37</v>
      </c>
      <c r="H1901" s="4">
        <v>0.0</v>
      </c>
      <c r="I1901" s="4" t="s">
        <v>1961</v>
      </c>
      <c r="J1901" s="4">
        <v>984.37</v>
      </c>
    </row>
    <row r="1902" ht="14.25" customHeight="1">
      <c r="A1902" s="4" t="s">
        <v>3861</v>
      </c>
      <c r="B1902" s="5">
        <v>45329.0</v>
      </c>
      <c r="C1902" s="4" t="s">
        <v>949</v>
      </c>
      <c r="D1902" s="4" t="s">
        <v>1560</v>
      </c>
      <c r="E1902" s="4" t="s">
        <v>1929</v>
      </c>
      <c r="F1902" s="4">
        <v>2.0</v>
      </c>
      <c r="G1902" s="4">
        <v>237.59</v>
      </c>
      <c r="H1902" s="4">
        <v>0.12</v>
      </c>
      <c r="I1902" s="4" t="s">
        <v>1959</v>
      </c>
      <c r="J1902" s="4">
        <v>418.1584</v>
      </c>
    </row>
    <row r="1903" ht="14.25" customHeight="1">
      <c r="A1903" s="4" t="s">
        <v>3862</v>
      </c>
      <c r="B1903" s="5">
        <v>45250.0</v>
      </c>
      <c r="C1903" s="4" t="s">
        <v>1361</v>
      </c>
      <c r="D1903" s="4" t="s">
        <v>1652</v>
      </c>
      <c r="E1903" s="4" t="s">
        <v>1917</v>
      </c>
      <c r="F1903" s="4">
        <v>1.0</v>
      </c>
      <c r="G1903" s="4">
        <v>52.06</v>
      </c>
      <c r="H1903" s="4">
        <v>0.27</v>
      </c>
      <c r="I1903" s="4" t="s">
        <v>1964</v>
      </c>
      <c r="J1903" s="4">
        <v>38.0038</v>
      </c>
    </row>
    <row r="1904" ht="14.25" customHeight="1">
      <c r="A1904" s="4" t="s">
        <v>3863</v>
      </c>
      <c r="B1904" s="5">
        <v>45691.0</v>
      </c>
      <c r="C1904" s="4" t="s">
        <v>1429</v>
      </c>
      <c r="D1904" s="4" t="s">
        <v>1569</v>
      </c>
      <c r="E1904" s="4" t="s">
        <v>1892</v>
      </c>
      <c r="F1904" s="4">
        <v>2.0</v>
      </c>
      <c r="G1904" s="4">
        <v>594.63</v>
      </c>
      <c r="H1904" s="4">
        <v>0.12</v>
      </c>
      <c r="I1904" s="4" t="s">
        <v>1959</v>
      </c>
      <c r="J1904" s="4">
        <v>1046.5488</v>
      </c>
    </row>
    <row r="1905" ht="14.25" customHeight="1">
      <c r="A1905" s="4" t="s">
        <v>3864</v>
      </c>
      <c r="B1905" s="5">
        <v>45644.0</v>
      </c>
      <c r="C1905" s="4" t="s">
        <v>575</v>
      </c>
      <c r="D1905" s="4" t="s">
        <v>1569</v>
      </c>
      <c r="E1905" s="4" t="s">
        <v>1887</v>
      </c>
      <c r="F1905" s="4">
        <v>3.0</v>
      </c>
      <c r="G1905" s="4">
        <v>476.1</v>
      </c>
      <c r="H1905" s="4">
        <v>0.05</v>
      </c>
      <c r="I1905" s="4" t="s">
        <v>1964</v>
      </c>
      <c r="J1905" s="4">
        <v>1356.885</v>
      </c>
    </row>
    <row r="1906" ht="14.25" customHeight="1">
      <c r="A1906" s="4" t="s">
        <v>3865</v>
      </c>
      <c r="B1906" s="5">
        <v>45514.0</v>
      </c>
      <c r="C1906" s="4" t="s">
        <v>243</v>
      </c>
      <c r="D1906" s="4" t="s">
        <v>1765</v>
      </c>
      <c r="E1906" s="4" t="s">
        <v>1911</v>
      </c>
      <c r="F1906" s="4">
        <v>1.0</v>
      </c>
      <c r="G1906" s="4">
        <v>546.47</v>
      </c>
      <c r="H1906" s="4">
        <v>0.08</v>
      </c>
      <c r="I1906" s="4" t="s">
        <v>1964</v>
      </c>
      <c r="J1906" s="4">
        <v>502.7524</v>
      </c>
    </row>
    <row r="1907" ht="14.25" customHeight="1">
      <c r="A1907" s="4" t="s">
        <v>3866</v>
      </c>
      <c r="B1907" s="5">
        <v>45760.0</v>
      </c>
      <c r="C1907" s="4" t="s">
        <v>602</v>
      </c>
      <c r="D1907" s="4" t="s">
        <v>1808</v>
      </c>
      <c r="E1907" s="4" t="s">
        <v>1929</v>
      </c>
      <c r="F1907" s="4">
        <v>1.0</v>
      </c>
      <c r="G1907" s="4">
        <v>979.49</v>
      </c>
      <c r="H1907" s="4">
        <v>0.19</v>
      </c>
      <c r="I1907" s="4" t="s">
        <v>1964</v>
      </c>
      <c r="J1907" s="4">
        <v>793.3869000000001</v>
      </c>
    </row>
    <row r="1908" ht="14.25" customHeight="1">
      <c r="A1908" s="4" t="s">
        <v>3867</v>
      </c>
      <c r="B1908" s="5">
        <v>45289.0</v>
      </c>
      <c r="C1908" s="4" t="s">
        <v>654</v>
      </c>
      <c r="D1908" s="4" t="s">
        <v>1625</v>
      </c>
      <c r="E1908" s="4" t="s">
        <v>1896</v>
      </c>
      <c r="F1908" s="4">
        <v>3.0</v>
      </c>
      <c r="G1908" s="4">
        <v>988.53</v>
      </c>
      <c r="H1908" s="4">
        <v>0.3</v>
      </c>
      <c r="I1908" s="4" t="s">
        <v>1964</v>
      </c>
      <c r="J1908" s="4">
        <v>2075.913</v>
      </c>
    </row>
    <row r="1909" ht="14.25" customHeight="1">
      <c r="A1909" s="4" t="s">
        <v>3868</v>
      </c>
      <c r="B1909" s="5">
        <v>45704.0</v>
      </c>
      <c r="C1909" s="4" t="s">
        <v>838</v>
      </c>
      <c r="D1909" s="4" t="s">
        <v>1811</v>
      </c>
      <c r="E1909" s="4" t="s">
        <v>1901</v>
      </c>
      <c r="F1909" s="4">
        <v>4.0</v>
      </c>
      <c r="G1909" s="4">
        <v>849.29</v>
      </c>
      <c r="H1909" s="4">
        <v>0.26</v>
      </c>
      <c r="I1909" s="4" t="s">
        <v>1959</v>
      </c>
      <c r="J1909" s="4">
        <v>2513.8984</v>
      </c>
    </row>
    <row r="1910" ht="14.25" customHeight="1">
      <c r="A1910" s="4" t="s">
        <v>3869</v>
      </c>
      <c r="B1910" s="5">
        <v>45318.0</v>
      </c>
      <c r="C1910" s="4" t="s">
        <v>1100</v>
      </c>
      <c r="D1910" s="4" t="s">
        <v>1868</v>
      </c>
      <c r="E1910" s="4" t="s">
        <v>1934</v>
      </c>
      <c r="F1910" s="4">
        <v>2.0</v>
      </c>
      <c r="G1910" s="4">
        <v>452.29</v>
      </c>
      <c r="H1910" s="4">
        <v>0.01</v>
      </c>
      <c r="I1910" s="4" t="s">
        <v>1964</v>
      </c>
      <c r="J1910" s="4">
        <v>895.5342</v>
      </c>
    </row>
    <row r="1911" ht="14.25" customHeight="1">
      <c r="A1911" s="4" t="s">
        <v>3870</v>
      </c>
      <c r="B1911" s="5">
        <v>45495.0</v>
      </c>
      <c r="C1911" s="4" t="s">
        <v>1401</v>
      </c>
      <c r="D1911" s="4" t="s">
        <v>1744</v>
      </c>
      <c r="E1911" s="4" t="s">
        <v>1945</v>
      </c>
      <c r="F1911" s="4">
        <v>2.0</v>
      </c>
      <c r="G1911" s="4">
        <v>810.81</v>
      </c>
      <c r="H1911" s="4">
        <v>0.11</v>
      </c>
      <c r="I1911" s="4" t="s">
        <v>1964</v>
      </c>
      <c r="J1911" s="4">
        <v>1443.2418</v>
      </c>
    </row>
    <row r="1912" ht="14.25" customHeight="1">
      <c r="A1912" s="4" t="s">
        <v>3871</v>
      </c>
      <c r="B1912" s="5">
        <v>45560.0</v>
      </c>
      <c r="C1912" s="4" t="s">
        <v>144</v>
      </c>
      <c r="D1912" s="4" t="s">
        <v>1765</v>
      </c>
      <c r="E1912" s="4" t="s">
        <v>1917</v>
      </c>
      <c r="F1912" s="4">
        <v>1.0</v>
      </c>
      <c r="G1912" s="4">
        <v>846.67</v>
      </c>
      <c r="H1912" s="4">
        <v>0.1</v>
      </c>
      <c r="I1912" s="4" t="s">
        <v>1964</v>
      </c>
      <c r="J1912" s="4">
        <v>762.0029999999999</v>
      </c>
    </row>
    <row r="1913" ht="14.25" customHeight="1">
      <c r="A1913" s="4" t="s">
        <v>3872</v>
      </c>
      <c r="B1913" s="5">
        <v>45367.0</v>
      </c>
      <c r="C1913" s="4" t="s">
        <v>94</v>
      </c>
      <c r="D1913" s="4" t="s">
        <v>1648</v>
      </c>
      <c r="E1913" s="4" t="s">
        <v>1911</v>
      </c>
      <c r="F1913" s="4">
        <v>4.0</v>
      </c>
      <c r="G1913" s="4">
        <v>73.55</v>
      </c>
      <c r="H1913" s="4">
        <v>0.24</v>
      </c>
      <c r="I1913" s="4" t="s">
        <v>1964</v>
      </c>
      <c r="J1913" s="4">
        <v>223.592</v>
      </c>
    </row>
    <row r="1914" ht="14.25" customHeight="1">
      <c r="A1914" s="4" t="s">
        <v>3873</v>
      </c>
      <c r="B1914" s="5">
        <v>45861.0</v>
      </c>
      <c r="C1914" s="4" t="s">
        <v>907</v>
      </c>
      <c r="D1914" s="4" t="s">
        <v>1859</v>
      </c>
      <c r="E1914" s="4" t="s">
        <v>1911</v>
      </c>
      <c r="F1914" s="4">
        <v>1.0</v>
      </c>
      <c r="G1914" s="4">
        <v>882.03</v>
      </c>
      <c r="H1914" s="4">
        <v>0.04</v>
      </c>
      <c r="I1914" s="4" t="s">
        <v>1964</v>
      </c>
      <c r="J1914" s="4">
        <v>846.7488</v>
      </c>
    </row>
    <row r="1915" ht="14.25" customHeight="1">
      <c r="A1915" s="4" t="s">
        <v>3874</v>
      </c>
      <c r="B1915" s="5">
        <v>45589.0</v>
      </c>
      <c r="C1915" s="4" t="s">
        <v>61</v>
      </c>
      <c r="D1915" s="4" t="s">
        <v>1642</v>
      </c>
      <c r="E1915" s="4" t="s">
        <v>1934</v>
      </c>
      <c r="F1915" s="4">
        <v>1.0</v>
      </c>
      <c r="G1915" s="4">
        <v>958.44</v>
      </c>
      <c r="H1915" s="4">
        <v>0.21</v>
      </c>
      <c r="I1915" s="4" t="s">
        <v>1959</v>
      </c>
      <c r="J1915" s="4">
        <v>757.1676000000001</v>
      </c>
    </row>
    <row r="1916" ht="14.25" customHeight="1">
      <c r="A1916" s="4" t="s">
        <v>3875</v>
      </c>
      <c r="B1916" s="5">
        <v>45560.0</v>
      </c>
      <c r="C1916" s="4" t="s">
        <v>61</v>
      </c>
      <c r="D1916" s="4" t="s">
        <v>1880</v>
      </c>
      <c r="E1916" s="4" t="s">
        <v>1896</v>
      </c>
      <c r="F1916" s="4">
        <v>1.0</v>
      </c>
      <c r="G1916" s="4">
        <v>716.29</v>
      </c>
      <c r="H1916" s="4">
        <v>0.01</v>
      </c>
      <c r="I1916" s="4" t="s">
        <v>1961</v>
      </c>
      <c r="J1916" s="4">
        <v>709.1270999999999</v>
      </c>
    </row>
    <row r="1917" ht="14.25" customHeight="1">
      <c r="A1917" s="4" t="s">
        <v>3876</v>
      </c>
      <c r="B1917" s="5">
        <v>45408.0</v>
      </c>
      <c r="C1917" s="4" t="s">
        <v>1040</v>
      </c>
      <c r="D1917" s="4" t="s">
        <v>1594</v>
      </c>
      <c r="E1917" s="4" t="s">
        <v>1939</v>
      </c>
      <c r="F1917" s="4">
        <v>2.0</v>
      </c>
      <c r="G1917" s="4">
        <v>409.14</v>
      </c>
      <c r="H1917" s="4">
        <v>0.01</v>
      </c>
      <c r="I1917" s="4" t="s">
        <v>1961</v>
      </c>
      <c r="J1917" s="4">
        <v>810.0971999999999</v>
      </c>
    </row>
    <row r="1918" ht="14.25" customHeight="1">
      <c r="A1918" s="4" t="s">
        <v>3877</v>
      </c>
      <c r="B1918" s="5">
        <v>45714.0</v>
      </c>
      <c r="C1918" s="4" t="s">
        <v>320</v>
      </c>
      <c r="D1918" s="4" t="s">
        <v>1880</v>
      </c>
      <c r="E1918" s="4" t="s">
        <v>1921</v>
      </c>
      <c r="F1918" s="4">
        <v>4.0</v>
      </c>
      <c r="G1918" s="4">
        <v>261.73</v>
      </c>
      <c r="H1918" s="4">
        <v>0.1</v>
      </c>
      <c r="I1918" s="4" t="s">
        <v>1961</v>
      </c>
      <c r="J1918" s="4">
        <v>942.2280000000001</v>
      </c>
    </row>
    <row r="1919" ht="14.25" customHeight="1">
      <c r="A1919" s="4" t="s">
        <v>3878</v>
      </c>
      <c r="B1919" s="5">
        <v>45661.0</v>
      </c>
      <c r="C1919" s="4" t="s">
        <v>1458</v>
      </c>
      <c r="D1919" s="4" t="s">
        <v>1606</v>
      </c>
      <c r="E1919" s="4" t="s">
        <v>1887</v>
      </c>
      <c r="F1919" s="4">
        <v>2.0</v>
      </c>
      <c r="G1919" s="4">
        <v>687.35</v>
      </c>
      <c r="H1919" s="4">
        <v>0.2</v>
      </c>
      <c r="I1919" s="4" t="s">
        <v>1964</v>
      </c>
      <c r="J1919" s="4">
        <v>1099.76</v>
      </c>
    </row>
    <row r="1920" ht="14.25" customHeight="1">
      <c r="A1920" s="4" t="s">
        <v>3879</v>
      </c>
      <c r="B1920" s="5">
        <v>45921.0</v>
      </c>
      <c r="C1920" s="4" t="s">
        <v>695</v>
      </c>
      <c r="D1920" s="4" t="s">
        <v>1835</v>
      </c>
      <c r="E1920" s="4" t="s">
        <v>1917</v>
      </c>
      <c r="F1920" s="4">
        <v>2.0</v>
      </c>
      <c r="G1920" s="4">
        <v>30.14</v>
      </c>
      <c r="H1920" s="4">
        <v>0.21</v>
      </c>
      <c r="I1920" s="4" t="s">
        <v>1959</v>
      </c>
      <c r="J1920" s="4">
        <v>47.6212</v>
      </c>
    </row>
    <row r="1921" ht="14.25" customHeight="1">
      <c r="A1921" s="4" t="s">
        <v>3880</v>
      </c>
      <c r="B1921" s="5">
        <v>45651.0</v>
      </c>
      <c r="C1921" s="4" t="s">
        <v>369</v>
      </c>
      <c r="D1921" s="4" t="s">
        <v>1680</v>
      </c>
      <c r="E1921" s="4" t="s">
        <v>1917</v>
      </c>
      <c r="F1921" s="4">
        <v>3.0</v>
      </c>
      <c r="G1921" s="4">
        <v>570.12</v>
      </c>
      <c r="H1921" s="4">
        <v>0.12</v>
      </c>
      <c r="I1921" s="4" t="s">
        <v>1961</v>
      </c>
      <c r="J1921" s="4">
        <v>1505.1168</v>
      </c>
    </row>
    <row r="1922" ht="14.25" customHeight="1">
      <c r="A1922" s="4" t="s">
        <v>3881</v>
      </c>
      <c r="B1922" s="5">
        <v>45883.0</v>
      </c>
      <c r="C1922" s="4" t="s">
        <v>916</v>
      </c>
      <c r="D1922" s="4" t="s">
        <v>1814</v>
      </c>
      <c r="E1922" s="4" t="s">
        <v>1948</v>
      </c>
      <c r="F1922" s="4">
        <v>3.0</v>
      </c>
      <c r="G1922" s="4">
        <v>401.87</v>
      </c>
      <c r="H1922" s="4">
        <v>0.29</v>
      </c>
      <c r="I1922" s="4" t="s">
        <v>1964</v>
      </c>
      <c r="J1922" s="4">
        <v>855.9831</v>
      </c>
    </row>
    <row r="1923" ht="14.25" customHeight="1">
      <c r="A1923" s="4" t="s">
        <v>3882</v>
      </c>
      <c r="B1923" s="5">
        <v>45624.0</v>
      </c>
      <c r="C1923" s="4" t="s">
        <v>1539</v>
      </c>
      <c r="D1923" s="4" t="s">
        <v>1820</v>
      </c>
      <c r="E1923" s="4" t="s">
        <v>1929</v>
      </c>
      <c r="F1923" s="4">
        <v>4.0</v>
      </c>
      <c r="G1923" s="4">
        <v>619.35</v>
      </c>
      <c r="H1923" s="4">
        <v>0.3</v>
      </c>
      <c r="I1923" s="4" t="s">
        <v>1959</v>
      </c>
      <c r="J1923" s="4">
        <v>1734.18</v>
      </c>
    </row>
    <row r="1924" ht="14.25" customHeight="1">
      <c r="A1924" s="4" t="s">
        <v>3883</v>
      </c>
      <c r="B1924" s="5">
        <v>45276.0</v>
      </c>
      <c r="C1924" s="4" t="s">
        <v>814</v>
      </c>
      <c r="D1924" s="4" t="s">
        <v>1718</v>
      </c>
      <c r="E1924" s="4" t="s">
        <v>1942</v>
      </c>
      <c r="F1924" s="4">
        <v>4.0</v>
      </c>
      <c r="G1924" s="4">
        <v>569.36</v>
      </c>
      <c r="H1924" s="4">
        <v>0.27</v>
      </c>
      <c r="I1924" s="4" t="s">
        <v>1961</v>
      </c>
      <c r="J1924" s="4">
        <v>1662.5312</v>
      </c>
    </row>
    <row r="1925" ht="14.25" customHeight="1">
      <c r="A1925" s="4" t="s">
        <v>3884</v>
      </c>
      <c r="B1925" s="5">
        <v>45344.0</v>
      </c>
      <c r="C1925" s="4" t="s">
        <v>1487</v>
      </c>
      <c r="D1925" s="4" t="s">
        <v>1658</v>
      </c>
      <c r="E1925" s="4" t="s">
        <v>1904</v>
      </c>
      <c r="F1925" s="4">
        <v>2.0</v>
      </c>
      <c r="G1925" s="4">
        <v>846.35</v>
      </c>
      <c r="H1925" s="4">
        <v>0.3</v>
      </c>
      <c r="I1925" s="4" t="s">
        <v>1964</v>
      </c>
      <c r="J1925" s="4">
        <v>1184.89</v>
      </c>
    </row>
    <row r="1926" ht="14.25" customHeight="1">
      <c r="A1926" s="4" t="s">
        <v>3885</v>
      </c>
      <c r="B1926" s="5">
        <v>45849.0</v>
      </c>
      <c r="C1926" s="4" t="s">
        <v>1370</v>
      </c>
      <c r="D1926" s="4" t="s">
        <v>1667</v>
      </c>
      <c r="E1926" s="4" t="s">
        <v>1896</v>
      </c>
      <c r="F1926" s="4">
        <v>1.0</v>
      </c>
      <c r="G1926" s="4">
        <v>788.45</v>
      </c>
      <c r="H1926" s="4">
        <v>0.29</v>
      </c>
      <c r="I1926" s="4" t="s">
        <v>1961</v>
      </c>
      <c r="J1926" s="4">
        <v>559.7995</v>
      </c>
    </row>
    <row r="1927" ht="14.25" customHeight="1">
      <c r="A1927" s="4" t="s">
        <v>3886</v>
      </c>
      <c r="B1927" s="5">
        <v>45880.0</v>
      </c>
      <c r="C1927" s="4" t="s">
        <v>1151</v>
      </c>
      <c r="D1927" s="4" t="s">
        <v>1683</v>
      </c>
      <c r="E1927" s="4" t="s">
        <v>1929</v>
      </c>
      <c r="F1927" s="4">
        <v>2.0</v>
      </c>
      <c r="G1927" s="4">
        <v>338.81</v>
      </c>
      <c r="H1927" s="4">
        <v>0.07</v>
      </c>
      <c r="I1927" s="4" t="s">
        <v>1964</v>
      </c>
      <c r="J1927" s="4">
        <v>630.1866</v>
      </c>
    </row>
    <row r="1928" ht="14.25" customHeight="1">
      <c r="A1928" s="4" t="s">
        <v>3887</v>
      </c>
      <c r="B1928" s="5">
        <v>45907.0</v>
      </c>
      <c r="C1928" s="4" t="s">
        <v>127</v>
      </c>
      <c r="D1928" s="4" t="s">
        <v>1613</v>
      </c>
      <c r="E1928" s="4" t="s">
        <v>1908</v>
      </c>
      <c r="F1928" s="4">
        <v>4.0</v>
      </c>
      <c r="G1928" s="4">
        <v>94.48</v>
      </c>
      <c r="H1928" s="4">
        <v>0.06</v>
      </c>
      <c r="I1928" s="4" t="s">
        <v>1964</v>
      </c>
      <c r="J1928" s="4">
        <v>355.2448</v>
      </c>
    </row>
    <row r="1929" ht="14.25" customHeight="1">
      <c r="A1929" s="4" t="s">
        <v>3888</v>
      </c>
      <c r="B1929" s="5">
        <v>45545.0</v>
      </c>
      <c r="C1929" s="4" t="s">
        <v>1490</v>
      </c>
      <c r="D1929" s="4" t="s">
        <v>1631</v>
      </c>
      <c r="E1929" s="4" t="s">
        <v>1932</v>
      </c>
      <c r="F1929" s="4">
        <v>3.0</v>
      </c>
      <c r="G1929" s="4">
        <v>941.85</v>
      </c>
      <c r="H1929" s="4">
        <v>0.16</v>
      </c>
      <c r="I1929" s="4" t="s">
        <v>1961</v>
      </c>
      <c r="J1929" s="4">
        <v>2373.462</v>
      </c>
    </row>
    <row r="1930" ht="14.25" customHeight="1">
      <c r="A1930" s="4" t="s">
        <v>3889</v>
      </c>
      <c r="B1930" s="5">
        <v>45257.0</v>
      </c>
      <c r="C1930" s="4" t="s">
        <v>557</v>
      </c>
      <c r="D1930" s="4" t="s">
        <v>1715</v>
      </c>
      <c r="E1930" s="4" t="s">
        <v>1908</v>
      </c>
      <c r="F1930" s="4">
        <v>2.0</v>
      </c>
      <c r="G1930" s="4">
        <v>336.97</v>
      </c>
      <c r="H1930" s="4">
        <v>0.14</v>
      </c>
      <c r="I1930" s="4" t="s">
        <v>1961</v>
      </c>
      <c r="J1930" s="4">
        <v>579.5884000000001</v>
      </c>
    </row>
    <row r="1931" ht="14.25" customHeight="1">
      <c r="A1931" s="4" t="s">
        <v>3890</v>
      </c>
      <c r="B1931" s="5">
        <v>45466.0</v>
      </c>
      <c r="C1931" s="4" t="s">
        <v>1001</v>
      </c>
      <c r="D1931" s="4" t="s">
        <v>1576</v>
      </c>
      <c r="E1931" s="4" t="s">
        <v>1908</v>
      </c>
      <c r="F1931" s="4">
        <v>2.0</v>
      </c>
      <c r="G1931" s="4">
        <v>344.16</v>
      </c>
      <c r="H1931" s="4">
        <v>0.09</v>
      </c>
      <c r="I1931" s="4" t="s">
        <v>1961</v>
      </c>
      <c r="J1931" s="4">
        <v>626.3712</v>
      </c>
    </row>
    <row r="1932" ht="14.25" customHeight="1">
      <c r="A1932" s="4" t="s">
        <v>3891</v>
      </c>
      <c r="B1932" s="5">
        <v>45847.0</v>
      </c>
      <c r="C1932" s="4" t="s">
        <v>971</v>
      </c>
      <c r="D1932" s="4" t="s">
        <v>1725</v>
      </c>
      <c r="E1932" s="4" t="s">
        <v>1921</v>
      </c>
      <c r="F1932" s="4">
        <v>1.0</v>
      </c>
      <c r="G1932" s="4">
        <v>841.53</v>
      </c>
      <c r="H1932" s="4">
        <v>0.15</v>
      </c>
      <c r="I1932" s="4" t="s">
        <v>1959</v>
      </c>
      <c r="J1932" s="4">
        <v>715.3004999999999</v>
      </c>
    </row>
    <row r="1933" ht="14.25" customHeight="1">
      <c r="A1933" s="4" t="s">
        <v>3892</v>
      </c>
      <c r="B1933" s="5">
        <v>45825.0</v>
      </c>
      <c r="C1933" s="4" t="s">
        <v>1340</v>
      </c>
      <c r="D1933" s="4" t="s">
        <v>1832</v>
      </c>
      <c r="E1933" s="4" t="s">
        <v>1942</v>
      </c>
      <c r="F1933" s="4">
        <v>3.0</v>
      </c>
      <c r="G1933" s="4">
        <v>63.36</v>
      </c>
      <c r="H1933" s="4">
        <v>0.29</v>
      </c>
      <c r="I1933" s="4" t="s">
        <v>1964</v>
      </c>
      <c r="J1933" s="4">
        <v>134.9568</v>
      </c>
    </row>
    <row r="1934" ht="14.25" customHeight="1">
      <c r="A1934" s="4" t="s">
        <v>3893</v>
      </c>
      <c r="B1934" s="5">
        <v>45839.0</v>
      </c>
      <c r="C1934" s="4" t="s">
        <v>1539</v>
      </c>
      <c r="D1934" s="4" t="s">
        <v>1817</v>
      </c>
      <c r="E1934" s="4" t="s">
        <v>1917</v>
      </c>
      <c r="F1934" s="4">
        <v>2.0</v>
      </c>
      <c r="G1934" s="4">
        <v>552.49</v>
      </c>
      <c r="H1934" s="4">
        <v>0.1</v>
      </c>
      <c r="I1934" s="4" t="s">
        <v>1959</v>
      </c>
      <c r="J1934" s="4">
        <v>994.4820000000001</v>
      </c>
    </row>
    <row r="1935" ht="14.25" customHeight="1">
      <c r="A1935" s="4" t="s">
        <v>3894</v>
      </c>
      <c r="B1935" s="5">
        <v>45720.0</v>
      </c>
      <c r="C1935" s="4" t="s">
        <v>781</v>
      </c>
      <c r="D1935" s="4" t="s">
        <v>1648</v>
      </c>
      <c r="E1935" s="4" t="s">
        <v>1911</v>
      </c>
      <c r="F1935" s="4">
        <v>3.0</v>
      </c>
      <c r="G1935" s="4">
        <v>447.38</v>
      </c>
      <c r="H1935" s="4">
        <v>0.03</v>
      </c>
      <c r="I1935" s="4" t="s">
        <v>1959</v>
      </c>
      <c r="J1935" s="4">
        <v>1301.8758</v>
      </c>
    </row>
    <row r="1936" ht="14.25" customHeight="1">
      <c r="A1936" s="4" t="s">
        <v>3895</v>
      </c>
      <c r="B1936" s="5">
        <v>45250.0</v>
      </c>
      <c r="C1936" s="4" t="s">
        <v>1416</v>
      </c>
      <c r="D1936" s="4" t="s">
        <v>1802</v>
      </c>
      <c r="E1936" s="4" t="s">
        <v>1948</v>
      </c>
      <c r="F1936" s="4">
        <v>1.0</v>
      </c>
      <c r="G1936" s="4">
        <v>727.7</v>
      </c>
      <c r="H1936" s="4">
        <v>0.21</v>
      </c>
      <c r="I1936" s="4" t="s">
        <v>1964</v>
      </c>
      <c r="J1936" s="4">
        <v>574.883</v>
      </c>
    </row>
    <row r="1937" ht="14.25" customHeight="1">
      <c r="A1937" s="4" t="s">
        <v>3896</v>
      </c>
      <c r="B1937" s="5">
        <v>45258.0</v>
      </c>
      <c r="C1937" s="4" t="s">
        <v>1376</v>
      </c>
      <c r="D1937" s="4" t="s">
        <v>1735</v>
      </c>
      <c r="E1937" s="4" t="s">
        <v>1914</v>
      </c>
      <c r="F1937" s="4">
        <v>4.0</v>
      </c>
      <c r="G1937" s="4">
        <v>581.34</v>
      </c>
      <c r="H1937" s="4">
        <v>0.08</v>
      </c>
      <c r="I1937" s="4" t="s">
        <v>1959</v>
      </c>
      <c r="J1937" s="4">
        <v>2139.3312</v>
      </c>
    </row>
    <row r="1938" ht="14.25" customHeight="1">
      <c r="A1938" s="4" t="s">
        <v>3897</v>
      </c>
      <c r="B1938" s="5">
        <v>45793.0</v>
      </c>
      <c r="C1938" s="4" t="s">
        <v>360</v>
      </c>
      <c r="D1938" s="4" t="s">
        <v>1780</v>
      </c>
      <c r="E1938" s="4" t="s">
        <v>1892</v>
      </c>
      <c r="F1938" s="4">
        <v>1.0</v>
      </c>
      <c r="G1938" s="4">
        <v>338.83</v>
      </c>
      <c r="H1938" s="4">
        <v>0.19</v>
      </c>
      <c r="I1938" s="4" t="s">
        <v>1961</v>
      </c>
      <c r="J1938" s="4">
        <v>274.4523</v>
      </c>
    </row>
    <row r="1939" ht="14.25" customHeight="1">
      <c r="A1939" s="4" t="s">
        <v>3898</v>
      </c>
      <c r="B1939" s="5">
        <v>45265.0</v>
      </c>
      <c r="C1939" s="4" t="s">
        <v>928</v>
      </c>
      <c r="D1939" s="4" t="s">
        <v>1728</v>
      </c>
      <c r="E1939" s="4" t="s">
        <v>1932</v>
      </c>
      <c r="F1939" s="4">
        <v>4.0</v>
      </c>
      <c r="G1939" s="4">
        <v>568.81</v>
      </c>
      <c r="H1939" s="4">
        <v>0.25</v>
      </c>
      <c r="I1939" s="4" t="s">
        <v>1959</v>
      </c>
      <c r="J1939" s="4">
        <v>1706.43</v>
      </c>
    </row>
    <row r="1940" ht="14.25" customHeight="1">
      <c r="A1940" s="4" t="s">
        <v>3899</v>
      </c>
      <c r="B1940" s="5">
        <v>45607.0</v>
      </c>
      <c r="C1940" s="4" t="s">
        <v>1196</v>
      </c>
      <c r="D1940" s="4" t="s">
        <v>1765</v>
      </c>
      <c r="E1940" s="4" t="s">
        <v>1942</v>
      </c>
      <c r="F1940" s="4">
        <v>2.0</v>
      </c>
      <c r="G1940" s="4">
        <v>352.63</v>
      </c>
      <c r="H1940" s="4">
        <v>0.15</v>
      </c>
      <c r="I1940" s="4" t="s">
        <v>1961</v>
      </c>
      <c r="J1940" s="4">
        <v>599.471</v>
      </c>
    </row>
    <row r="1941" ht="14.25" customHeight="1">
      <c r="A1941" s="4" t="s">
        <v>3900</v>
      </c>
      <c r="B1941" s="5">
        <v>45382.0</v>
      </c>
      <c r="C1941" s="4" t="s">
        <v>542</v>
      </c>
      <c r="D1941" s="4" t="s">
        <v>1871</v>
      </c>
      <c r="E1941" s="4" t="s">
        <v>1932</v>
      </c>
      <c r="F1941" s="4">
        <v>2.0</v>
      </c>
      <c r="G1941" s="4">
        <v>629.86</v>
      </c>
      <c r="H1941" s="4">
        <v>0.15</v>
      </c>
      <c r="I1941" s="4" t="s">
        <v>1961</v>
      </c>
      <c r="J1941" s="4">
        <v>1070.762</v>
      </c>
    </row>
    <row r="1942" ht="14.25" customHeight="1">
      <c r="A1942" s="4" t="s">
        <v>3901</v>
      </c>
      <c r="B1942" s="5">
        <v>45793.0</v>
      </c>
      <c r="C1942" s="4" t="s">
        <v>1531</v>
      </c>
      <c r="D1942" s="4" t="s">
        <v>1877</v>
      </c>
      <c r="E1942" s="4" t="s">
        <v>1901</v>
      </c>
      <c r="F1942" s="4">
        <v>3.0</v>
      </c>
      <c r="G1942" s="4">
        <v>212.08</v>
      </c>
      <c r="H1942" s="4">
        <v>0.07</v>
      </c>
      <c r="I1942" s="4" t="s">
        <v>1959</v>
      </c>
      <c r="J1942" s="4">
        <v>591.7031999999999</v>
      </c>
    </row>
    <row r="1943" ht="14.25" customHeight="1">
      <c r="A1943" s="4" t="s">
        <v>3902</v>
      </c>
      <c r="B1943" s="5">
        <v>45590.0</v>
      </c>
      <c r="C1943" s="4" t="s">
        <v>557</v>
      </c>
      <c r="D1943" s="4" t="s">
        <v>1753</v>
      </c>
      <c r="E1943" s="4" t="s">
        <v>1896</v>
      </c>
      <c r="F1943" s="4">
        <v>3.0</v>
      </c>
      <c r="G1943" s="4">
        <v>878.62</v>
      </c>
      <c r="H1943" s="4">
        <v>0.05</v>
      </c>
      <c r="I1943" s="4" t="s">
        <v>1961</v>
      </c>
      <c r="J1943" s="4">
        <v>2504.067</v>
      </c>
    </row>
    <row r="1944" ht="14.25" customHeight="1">
      <c r="A1944" s="4" t="s">
        <v>3903</v>
      </c>
      <c r="B1944" s="5">
        <v>45679.0</v>
      </c>
      <c r="C1944" s="4" t="s">
        <v>856</v>
      </c>
      <c r="D1944" s="4" t="s">
        <v>1823</v>
      </c>
      <c r="E1944" s="4" t="s">
        <v>1924</v>
      </c>
      <c r="F1944" s="4">
        <v>4.0</v>
      </c>
      <c r="G1944" s="4">
        <v>87.83</v>
      </c>
      <c r="H1944" s="4">
        <v>0.23</v>
      </c>
      <c r="I1944" s="4" t="s">
        <v>1961</v>
      </c>
      <c r="J1944" s="4">
        <v>270.5164</v>
      </c>
    </row>
    <row r="1945" ht="14.25" customHeight="1">
      <c r="A1945" s="4" t="s">
        <v>3904</v>
      </c>
      <c r="B1945" s="5">
        <v>45814.0</v>
      </c>
      <c r="C1945" s="4" t="s">
        <v>898</v>
      </c>
      <c r="D1945" s="4" t="s">
        <v>1750</v>
      </c>
      <c r="E1945" s="4" t="s">
        <v>1921</v>
      </c>
      <c r="F1945" s="4">
        <v>3.0</v>
      </c>
      <c r="G1945" s="4">
        <v>442.64</v>
      </c>
      <c r="H1945" s="4">
        <v>0.15</v>
      </c>
      <c r="I1945" s="4" t="s">
        <v>1964</v>
      </c>
      <c r="J1945" s="4">
        <v>1128.732</v>
      </c>
    </row>
    <row r="1946" ht="14.25" customHeight="1">
      <c r="A1946" s="4" t="s">
        <v>3905</v>
      </c>
      <c r="B1946" s="5">
        <v>45795.0</v>
      </c>
      <c r="C1946" s="4" t="s">
        <v>351</v>
      </c>
      <c r="D1946" s="4" t="s">
        <v>1693</v>
      </c>
      <c r="E1946" s="4" t="s">
        <v>1896</v>
      </c>
      <c r="F1946" s="4">
        <v>3.0</v>
      </c>
      <c r="G1946" s="4">
        <v>410.04</v>
      </c>
      <c r="H1946" s="4">
        <v>0.09</v>
      </c>
      <c r="I1946" s="4" t="s">
        <v>1964</v>
      </c>
      <c r="J1946" s="4">
        <v>1119.4092</v>
      </c>
    </row>
    <row r="1947" ht="14.25" customHeight="1">
      <c r="A1947" s="4" t="s">
        <v>3906</v>
      </c>
      <c r="B1947" s="5">
        <v>45797.0</v>
      </c>
      <c r="C1947" s="4" t="s">
        <v>474</v>
      </c>
      <c r="D1947" s="4" t="s">
        <v>1865</v>
      </c>
      <c r="E1947" s="4" t="s">
        <v>1942</v>
      </c>
      <c r="F1947" s="4">
        <v>1.0</v>
      </c>
      <c r="G1947" s="4">
        <v>355.31</v>
      </c>
      <c r="H1947" s="4">
        <v>0.27</v>
      </c>
      <c r="I1947" s="4" t="s">
        <v>1959</v>
      </c>
      <c r="J1947" s="4">
        <v>259.3763</v>
      </c>
    </row>
    <row r="1948" ht="14.25" customHeight="1">
      <c r="A1948" s="4" t="s">
        <v>3907</v>
      </c>
      <c r="B1948" s="5">
        <v>45607.0</v>
      </c>
      <c r="C1948" s="4" t="s">
        <v>1199</v>
      </c>
      <c r="D1948" s="4" t="s">
        <v>1594</v>
      </c>
      <c r="E1948" s="4" t="s">
        <v>1932</v>
      </c>
      <c r="F1948" s="4">
        <v>4.0</v>
      </c>
      <c r="G1948" s="4">
        <v>243.13</v>
      </c>
      <c r="H1948" s="4">
        <v>0.25</v>
      </c>
      <c r="I1948" s="4" t="s">
        <v>1964</v>
      </c>
      <c r="J1948" s="4">
        <v>729.39</v>
      </c>
    </row>
    <row r="1949" ht="14.25" customHeight="1">
      <c r="A1949" s="4" t="s">
        <v>3908</v>
      </c>
      <c r="B1949" s="5">
        <v>45614.0</v>
      </c>
      <c r="C1949" s="4" t="s">
        <v>760</v>
      </c>
      <c r="D1949" s="4" t="s">
        <v>1759</v>
      </c>
      <c r="E1949" s="4" t="s">
        <v>1927</v>
      </c>
      <c r="F1949" s="4">
        <v>2.0</v>
      </c>
      <c r="G1949" s="4">
        <v>410.63</v>
      </c>
      <c r="H1949" s="4">
        <v>0.28</v>
      </c>
      <c r="I1949" s="4" t="s">
        <v>1964</v>
      </c>
      <c r="J1949" s="4">
        <v>591.3072</v>
      </c>
    </row>
    <row r="1950" ht="14.25" customHeight="1">
      <c r="A1950" s="4" t="s">
        <v>3909</v>
      </c>
      <c r="B1950" s="5">
        <v>45293.0</v>
      </c>
      <c r="C1950" s="4" t="s">
        <v>1343</v>
      </c>
      <c r="D1950" s="4" t="s">
        <v>1865</v>
      </c>
      <c r="E1950" s="4" t="s">
        <v>1924</v>
      </c>
      <c r="F1950" s="4">
        <v>4.0</v>
      </c>
      <c r="G1950" s="4">
        <v>101.25</v>
      </c>
      <c r="H1950" s="4">
        <v>0.16</v>
      </c>
      <c r="I1950" s="4" t="s">
        <v>1961</v>
      </c>
      <c r="J1950" s="4">
        <v>340.2</v>
      </c>
    </row>
    <row r="1951" ht="14.25" customHeight="1">
      <c r="A1951" s="4" t="s">
        <v>3910</v>
      </c>
      <c r="B1951" s="5">
        <v>45301.0</v>
      </c>
      <c r="C1951" s="4" t="s">
        <v>753</v>
      </c>
      <c r="D1951" s="4" t="s">
        <v>1585</v>
      </c>
      <c r="E1951" s="4" t="s">
        <v>1942</v>
      </c>
      <c r="F1951" s="4">
        <v>4.0</v>
      </c>
      <c r="G1951" s="4">
        <v>716.39</v>
      </c>
      <c r="H1951" s="4">
        <v>0.03</v>
      </c>
      <c r="I1951" s="4" t="s">
        <v>1961</v>
      </c>
      <c r="J1951" s="4">
        <v>2779.5932</v>
      </c>
    </row>
    <row r="1952" ht="14.25" customHeight="1">
      <c r="A1952" s="4" t="s">
        <v>3911</v>
      </c>
      <c r="B1952" s="5">
        <v>45311.0</v>
      </c>
      <c r="C1952" s="4" t="s">
        <v>354</v>
      </c>
      <c r="D1952" s="4" t="s">
        <v>1802</v>
      </c>
      <c r="E1952" s="4" t="s">
        <v>1892</v>
      </c>
      <c r="F1952" s="4">
        <v>1.0</v>
      </c>
      <c r="G1952" s="4">
        <v>721.74</v>
      </c>
      <c r="H1952" s="4">
        <v>0.24</v>
      </c>
      <c r="I1952" s="4" t="s">
        <v>1961</v>
      </c>
      <c r="J1952" s="4">
        <v>548.5224000000001</v>
      </c>
    </row>
    <row r="1953" ht="14.25" customHeight="1">
      <c r="A1953" s="4" t="s">
        <v>3912</v>
      </c>
      <c r="B1953" s="5">
        <v>45702.0</v>
      </c>
      <c r="C1953" s="4" t="s">
        <v>221</v>
      </c>
      <c r="D1953" s="4" t="s">
        <v>1768</v>
      </c>
      <c r="E1953" s="4" t="s">
        <v>1927</v>
      </c>
      <c r="F1953" s="4">
        <v>2.0</v>
      </c>
      <c r="G1953" s="4">
        <v>527.91</v>
      </c>
      <c r="H1953" s="4">
        <v>0.02</v>
      </c>
      <c r="I1953" s="4" t="s">
        <v>1959</v>
      </c>
      <c r="J1953" s="4">
        <v>1034.7036</v>
      </c>
    </row>
    <row r="1954" ht="14.25" customHeight="1">
      <c r="A1954" s="4" t="s">
        <v>3913</v>
      </c>
      <c r="B1954" s="5">
        <v>45525.0</v>
      </c>
      <c r="C1954" s="4" t="s">
        <v>1028</v>
      </c>
      <c r="D1954" s="4" t="s">
        <v>1738</v>
      </c>
      <c r="E1954" s="4" t="s">
        <v>1932</v>
      </c>
      <c r="F1954" s="4">
        <v>2.0</v>
      </c>
      <c r="G1954" s="4">
        <v>945.92</v>
      </c>
      <c r="H1954" s="4">
        <v>0.19</v>
      </c>
      <c r="I1954" s="4" t="s">
        <v>1964</v>
      </c>
      <c r="J1954" s="4">
        <v>1532.3904</v>
      </c>
    </row>
    <row r="1955" ht="14.25" customHeight="1">
      <c r="A1955" s="4" t="s">
        <v>3914</v>
      </c>
      <c r="B1955" s="5">
        <v>45780.0</v>
      </c>
      <c r="C1955" s="4" t="s">
        <v>311</v>
      </c>
      <c r="D1955" s="4" t="s">
        <v>1750</v>
      </c>
      <c r="E1955" s="4" t="s">
        <v>1942</v>
      </c>
      <c r="F1955" s="4">
        <v>2.0</v>
      </c>
      <c r="G1955" s="4">
        <v>981.35</v>
      </c>
      <c r="H1955" s="4">
        <v>0.16</v>
      </c>
      <c r="I1955" s="4" t="s">
        <v>1961</v>
      </c>
      <c r="J1955" s="4">
        <v>1648.668</v>
      </c>
    </row>
    <row r="1956" ht="14.25" customHeight="1">
      <c r="A1956" s="4" t="s">
        <v>3915</v>
      </c>
      <c r="B1956" s="5">
        <v>45819.0</v>
      </c>
      <c r="C1956" s="4" t="s">
        <v>744</v>
      </c>
      <c r="D1956" s="4" t="s">
        <v>1759</v>
      </c>
      <c r="E1956" s="4" t="s">
        <v>1901</v>
      </c>
      <c r="F1956" s="4">
        <v>1.0</v>
      </c>
      <c r="G1956" s="4">
        <v>913.99</v>
      </c>
      <c r="H1956" s="4">
        <v>0.14</v>
      </c>
      <c r="I1956" s="4" t="s">
        <v>1959</v>
      </c>
      <c r="J1956" s="4">
        <v>786.0314</v>
      </c>
    </row>
    <row r="1957" ht="14.25" customHeight="1">
      <c r="A1957" s="4" t="s">
        <v>3916</v>
      </c>
      <c r="B1957" s="5">
        <v>45863.0</v>
      </c>
      <c r="C1957" s="4" t="s">
        <v>72</v>
      </c>
      <c r="D1957" s="4" t="s">
        <v>1780</v>
      </c>
      <c r="E1957" s="4" t="s">
        <v>1917</v>
      </c>
      <c r="F1957" s="4">
        <v>4.0</v>
      </c>
      <c r="G1957" s="4">
        <v>270.69</v>
      </c>
      <c r="H1957" s="4">
        <v>0.18</v>
      </c>
      <c r="I1957" s="4" t="s">
        <v>1961</v>
      </c>
      <c r="J1957" s="4">
        <v>887.8632</v>
      </c>
    </row>
    <row r="1958" ht="14.25" customHeight="1">
      <c r="A1958" s="4" t="s">
        <v>3917</v>
      </c>
      <c r="B1958" s="5">
        <v>45687.0</v>
      </c>
      <c r="C1958" s="4" t="s">
        <v>557</v>
      </c>
      <c r="D1958" s="4" t="s">
        <v>1814</v>
      </c>
      <c r="E1958" s="4" t="s">
        <v>1911</v>
      </c>
      <c r="F1958" s="4">
        <v>3.0</v>
      </c>
      <c r="G1958" s="4">
        <v>998.58</v>
      </c>
      <c r="H1958" s="4">
        <v>0.02</v>
      </c>
      <c r="I1958" s="4" t="s">
        <v>1959</v>
      </c>
      <c r="J1958" s="4">
        <v>2935.8252</v>
      </c>
    </row>
    <row r="1959" ht="14.25" customHeight="1">
      <c r="A1959" s="4" t="s">
        <v>3918</v>
      </c>
      <c r="B1959" s="5">
        <v>45806.0</v>
      </c>
      <c r="C1959" s="4" t="s">
        <v>1432</v>
      </c>
      <c r="D1959" s="4" t="s">
        <v>1689</v>
      </c>
      <c r="E1959" s="4" t="s">
        <v>1921</v>
      </c>
      <c r="F1959" s="4">
        <v>3.0</v>
      </c>
      <c r="G1959" s="4">
        <v>765.12</v>
      </c>
      <c r="H1959" s="4">
        <v>0.18</v>
      </c>
      <c r="I1959" s="4" t="s">
        <v>1959</v>
      </c>
      <c r="J1959" s="4">
        <v>1882.1952</v>
      </c>
    </row>
    <row r="1960" ht="14.25" customHeight="1">
      <c r="A1960" s="4" t="s">
        <v>3919</v>
      </c>
      <c r="B1960" s="5">
        <v>45216.0</v>
      </c>
      <c r="C1960" s="4" t="s">
        <v>280</v>
      </c>
      <c r="D1960" s="4" t="s">
        <v>1774</v>
      </c>
      <c r="E1960" s="4" t="s">
        <v>1948</v>
      </c>
      <c r="F1960" s="4">
        <v>3.0</v>
      </c>
      <c r="G1960" s="4">
        <v>449.99</v>
      </c>
      <c r="H1960" s="4">
        <v>0.17</v>
      </c>
      <c r="I1960" s="4" t="s">
        <v>1964</v>
      </c>
      <c r="J1960" s="4">
        <v>1120.4751</v>
      </c>
    </row>
    <row r="1961" ht="14.25" customHeight="1">
      <c r="A1961" s="4" t="s">
        <v>3920</v>
      </c>
      <c r="B1961" s="5">
        <v>45639.0</v>
      </c>
      <c r="C1961" s="4" t="s">
        <v>829</v>
      </c>
      <c r="D1961" s="4" t="s">
        <v>1709</v>
      </c>
      <c r="E1961" s="4" t="s">
        <v>1927</v>
      </c>
      <c r="F1961" s="4">
        <v>2.0</v>
      </c>
      <c r="G1961" s="4">
        <v>249.02</v>
      </c>
      <c r="H1961" s="4">
        <v>0.01</v>
      </c>
      <c r="I1961" s="4" t="s">
        <v>1964</v>
      </c>
      <c r="J1961" s="4">
        <v>493.0596</v>
      </c>
    </row>
    <row r="1962" ht="14.25" customHeight="1">
      <c r="A1962" s="4" t="s">
        <v>3921</v>
      </c>
      <c r="B1962" s="5">
        <v>45454.0</v>
      </c>
      <c r="C1962" s="4" t="s">
        <v>486</v>
      </c>
      <c r="D1962" s="4" t="s">
        <v>1753</v>
      </c>
      <c r="E1962" s="4" t="s">
        <v>1948</v>
      </c>
      <c r="F1962" s="4">
        <v>3.0</v>
      </c>
      <c r="G1962" s="4">
        <v>223.64</v>
      </c>
      <c r="H1962" s="4">
        <v>0.05</v>
      </c>
      <c r="I1962" s="4" t="s">
        <v>1959</v>
      </c>
      <c r="J1962" s="4">
        <v>637.3739999999999</v>
      </c>
    </row>
    <row r="1963" ht="14.25" customHeight="1">
      <c r="A1963" s="4" t="s">
        <v>3922</v>
      </c>
      <c r="B1963" s="5">
        <v>45934.0</v>
      </c>
      <c r="C1963" s="4" t="s">
        <v>391</v>
      </c>
      <c r="D1963" s="4" t="s">
        <v>1648</v>
      </c>
      <c r="E1963" s="4" t="s">
        <v>1904</v>
      </c>
      <c r="F1963" s="4">
        <v>2.0</v>
      </c>
      <c r="G1963" s="4">
        <v>92.94</v>
      </c>
      <c r="H1963" s="4">
        <v>0.12</v>
      </c>
      <c r="I1963" s="4" t="s">
        <v>1959</v>
      </c>
      <c r="J1963" s="4">
        <v>163.5744</v>
      </c>
    </row>
    <row r="1964" ht="14.25" customHeight="1">
      <c r="A1964" s="4" t="s">
        <v>3923</v>
      </c>
      <c r="B1964" s="5">
        <v>45401.0</v>
      </c>
      <c r="C1964" s="4" t="s">
        <v>1154</v>
      </c>
      <c r="D1964" s="4" t="s">
        <v>1621</v>
      </c>
      <c r="E1964" s="4" t="s">
        <v>1896</v>
      </c>
      <c r="F1964" s="4">
        <v>4.0</v>
      </c>
      <c r="G1964" s="4">
        <v>268.3</v>
      </c>
      <c r="H1964" s="4">
        <v>0.02</v>
      </c>
      <c r="I1964" s="4" t="s">
        <v>1964</v>
      </c>
      <c r="J1964" s="4">
        <v>1051.736</v>
      </c>
    </row>
    <row r="1965" ht="14.25" customHeight="1">
      <c r="A1965" s="4" t="s">
        <v>3924</v>
      </c>
      <c r="B1965" s="5">
        <v>45770.0</v>
      </c>
      <c r="C1965" s="4" t="s">
        <v>1392</v>
      </c>
      <c r="D1965" s="4" t="s">
        <v>1759</v>
      </c>
      <c r="E1965" s="4" t="s">
        <v>1948</v>
      </c>
      <c r="F1965" s="4">
        <v>4.0</v>
      </c>
      <c r="G1965" s="4">
        <v>835.61</v>
      </c>
      <c r="H1965" s="4">
        <v>0.03</v>
      </c>
      <c r="I1965" s="4" t="s">
        <v>1959</v>
      </c>
      <c r="J1965" s="4">
        <v>3242.1668</v>
      </c>
    </row>
    <row r="1966" ht="14.25" customHeight="1">
      <c r="A1966" s="4" t="s">
        <v>3925</v>
      </c>
      <c r="B1966" s="5">
        <v>45405.0</v>
      </c>
      <c r="C1966" s="4" t="s">
        <v>1217</v>
      </c>
      <c r="D1966" s="4" t="s">
        <v>1786</v>
      </c>
      <c r="E1966" s="4" t="s">
        <v>1908</v>
      </c>
      <c r="F1966" s="4">
        <v>3.0</v>
      </c>
      <c r="G1966" s="4">
        <v>120.97</v>
      </c>
      <c r="H1966" s="4">
        <v>0.11</v>
      </c>
      <c r="I1966" s="4" t="s">
        <v>1959</v>
      </c>
      <c r="J1966" s="4">
        <v>322.9899</v>
      </c>
    </row>
    <row r="1967" ht="14.25" customHeight="1">
      <c r="A1967" s="4" t="s">
        <v>3926</v>
      </c>
      <c r="B1967" s="5">
        <v>45424.0</v>
      </c>
      <c r="C1967" s="4" t="s">
        <v>141</v>
      </c>
      <c r="D1967" s="4" t="s">
        <v>1700</v>
      </c>
      <c r="E1967" s="4" t="s">
        <v>1921</v>
      </c>
      <c r="F1967" s="4">
        <v>2.0</v>
      </c>
      <c r="G1967" s="4">
        <v>26.36</v>
      </c>
      <c r="H1967" s="4">
        <v>0.03</v>
      </c>
      <c r="I1967" s="4" t="s">
        <v>1964</v>
      </c>
      <c r="J1967" s="4">
        <v>51.1384</v>
      </c>
    </row>
    <row r="1968" ht="14.25" customHeight="1">
      <c r="A1968" s="4" t="s">
        <v>3927</v>
      </c>
      <c r="B1968" s="5">
        <v>45881.0</v>
      </c>
      <c r="C1968" s="4" t="s">
        <v>151</v>
      </c>
      <c r="D1968" s="4" t="s">
        <v>1814</v>
      </c>
      <c r="E1968" s="4" t="s">
        <v>1911</v>
      </c>
      <c r="F1968" s="4">
        <v>1.0</v>
      </c>
      <c r="G1968" s="4">
        <v>918.87</v>
      </c>
      <c r="H1968" s="4">
        <v>0.11</v>
      </c>
      <c r="I1968" s="4" t="s">
        <v>1961</v>
      </c>
      <c r="J1968" s="4">
        <v>817.7943</v>
      </c>
    </row>
    <row r="1969" ht="14.25" customHeight="1">
      <c r="A1969" s="4" t="s">
        <v>3928</v>
      </c>
      <c r="B1969" s="5">
        <v>45794.0</v>
      </c>
      <c r="C1969" s="4" t="s">
        <v>144</v>
      </c>
      <c r="D1969" s="4" t="s">
        <v>1783</v>
      </c>
      <c r="E1969" s="4" t="s">
        <v>1927</v>
      </c>
      <c r="F1969" s="4">
        <v>2.0</v>
      </c>
      <c r="G1969" s="4">
        <v>924.73</v>
      </c>
      <c r="H1969" s="4">
        <v>0.29</v>
      </c>
      <c r="I1969" s="4" t="s">
        <v>1961</v>
      </c>
      <c r="J1969" s="4">
        <v>1313.1166</v>
      </c>
    </row>
    <row r="1970" ht="14.25" customHeight="1">
      <c r="A1970" s="4" t="s">
        <v>3929</v>
      </c>
      <c r="B1970" s="5">
        <v>45665.0</v>
      </c>
      <c r="C1970" s="4" t="s">
        <v>109</v>
      </c>
      <c r="D1970" s="4" t="s">
        <v>1606</v>
      </c>
      <c r="E1970" s="4" t="s">
        <v>1924</v>
      </c>
      <c r="F1970" s="4">
        <v>3.0</v>
      </c>
      <c r="G1970" s="4">
        <v>195.31</v>
      </c>
      <c r="H1970" s="4">
        <v>0.13</v>
      </c>
      <c r="I1970" s="4" t="s">
        <v>1964</v>
      </c>
      <c r="J1970" s="4">
        <v>509.7591</v>
      </c>
    </row>
    <row r="1971" ht="14.25" customHeight="1">
      <c r="A1971" s="4" t="s">
        <v>3930</v>
      </c>
      <c r="B1971" s="5">
        <v>45793.0</v>
      </c>
      <c r="C1971" s="4" t="s">
        <v>500</v>
      </c>
      <c r="D1971" s="4" t="s">
        <v>1693</v>
      </c>
      <c r="E1971" s="4" t="s">
        <v>1917</v>
      </c>
      <c r="F1971" s="4">
        <v>1.0</v>
      </c>
      <c r="G1971" s="4">
        <v>91.38</v>
      </c>
      <c r="H1971" s="4">
        <v>0.14</v>
      </c>
      <c r="I1971" s="4" t="s">
        <v>1959</v>
      </c>
      <c r="J1971" s="4">
        <v>78.5868</v>
      </c>
    </row>
    <row r="1972" ht="14.25" customHeight="1">
      <c r="A1972" s="4" t="s">
        <v>3931</v>
      </c>
      <c r="B1972" s="5">
        <v>45563.0</v>
      </c>
      <c r="C1972" s="4" t="s">
        <v>1508</v>
      </c>
      <c r="D1972" s="4" t="s">
        <v>1841</v>
      </c>
      <c r="E1972" s="4" t="s">
        <v>1927</v>
      </c>
      <c r="F1972" s="4">
        <v>2.0</v>
      </c>
      <c r="G1972" s="4">
        <v>494.35</v>
      </c>
      <c r="H1972" s="4">
        <v>0.1</v>
      </c>
      <c r="I1972" s="4" t="s">
        <v>1959</v>
      </c>
      <c r="J1972" s="4">
        <v>889.83</v>
      </c>
    </row>
    <row r="1973" ht="14.25" customHeight="1">
      <c r="A1973" s="4" t="s">
        <v>3932</v>
      </c>
      <c r="B1973" s="5">
        <v>45577.0</v>
      </c>
      <c r="C1973" s="4" t="s">
        <v>838</v>
      </c>
      <c r="D1973" s="4" t="s">
        <v>1648</v>
      </c>
      <c r="E1973" s="4" t="s">
        <v>1924</v>
      </c>
      <c r="F1973" s="4">
        <v>1.0</v>
      </c>
      <c r="G1973" s="4">
        <v>412.2</v>
      </c>
      <c r="H1973" s="4">
        <v>0.11</v>
      </c>
      <c r="I1973" s="4" t="s">
        <v>1959</v>
      </c>
      <c r="J1973" s="4">
        <v>366.858</v>
      </c>
    </row>
    <row r="1974" ht="14.25" customHeight="1">
      <c r="A1974" s="4" t="s">
        <v>3933</v>
      </c>
      <c r="B1974" s="5">
        <v>45466.0</v>
      </c>
      <c r="C1974" s="4" t="s">
        <v>1253</v>
      </c>
      <c r="D1974" s="4" t="s">
        <v>1820</v>
      </c>
      <c r="E1974" s="4" t="s">
        <v>1939</v>
      </c>
      <c r="F1974" s="4">
        <v>1.0</v>
      </c>
      <c r="G1974" s="4">
        <v>650.47</v>
      </c>
      <c r="H1974" s="4">
        <v>0.13</v>
      </c>
      <c r="I1974" s="4" t="s">
        <v>1961</v>
      </c>
      <c r="J1974" s="4">
        <v>565.9089</v>
      </c>
    </row>
    <row r="1975" ht="14.25" customHeight="1">
      <c r="A1975" s="4" t="s">
        <v>3934</v>
      </c>
      <c r="B1975" s="5">
        <v>45256.0</v>
      </c>
      <c r="C1975" s="4" t="s">
        <v>539</v>
      </c>
      <c r="D1975" s="4" t="s">
        <v>1613</v>
      </c>
      <c r="E1975" s="4" t="s">
        <v>1929</v>
      </c>
      <c r="F1975" s="4">
        <v>1.0</v>
      </c>
      <c r="G1975" s="4">
        <v>68.21</v>
      </c>
      <c r="H1975" s="4">
        <v>0.05</v>
      </c>
      <c r="I1975" s="4" t="s">
        <v>1961</v>
      </c>
      <c r="J1975" s="4">
        <v>64.7995</v>
      </c>
    </row>
    <row r="1976" ht="14.25" customHeight="1">
      <c r="A1976" s="4" t="s">
        <v>3935</v>
      </c>
      <c r="B1976" s="5">
        <v>45886.0</v>
      </c>
      <c r="C1976" s="4" t="s">
        <v>480</v>
      </c>
      <c r="D1976" s="4" t="s">
        <v>1741</v>
      </c>
      <c r="E1976" s="4" t="s">
        <v>1914</v>
      </c>
      <c r="F1976" s="4">
        <v>2.0</v>
      </c>
      <c r="G1976" s="4">
        <v>842.89</v>
      </c>
      <c r="H1976" s="4">
        <v>0.25</v>
      </c>
      <c r="I1976" s="4" t="s">
        <v>1964</v>
      </c>
      <c r="J1976" s="4">
        <v>1264.335</v>
      </c>
    </row>
    <row r="1977" ht="14.25" customHeight="1">
      <c r="A1977" s="4" t="s">
        <v>3936</v>
      </c>
      <c r="B1977" s="5">
        <v>45390.0</v>
      </c>
      <c r="C1977" s="4" t="s">
        <v>971</v>
      </c>
      <c r="D1977" s="4" t="s">
        <v>1576</v>
      </c>
      <c r="E1977" s="4" t="s">
        <v>1904</v>
      </c>
      <c r="F1977" s="4">
        <v>2.0</v>
      </c>
      <c r="G1977" s="4">
        <v>227.95</v>
      </c>
      <c r="H1977" s="4">
        <v>0.24</v>
      </c>
      <c r="I1977" s="4" t="s">
        <v>1964</v>
      </c>
      <c r="J1977" s="4">
        <v>346.484</v>
      </c>
    </row>
    <row r="1978" ht="14.25" customHeight="1">
      <c r="A1978" s="4" t="s">
        <v>3937</v>
      </c>
      <c r="B1978" s="5">
        <v>45388.0</v>
      </c>
      <c r="C1978" s="4" t="s">
        <v>651</v>
      </c>
      <c r="D1978" s="4" t="s">
        <v>1780</v>
      </c>
      <c r="E1978" s="4" t="s">
        <v>1929</v>
      </c>
      <c r="F1978" s="4">
        <v>3.0</v>
      </c>
      <c r="G1978" s="4">
        <v>685.97</v>
      </c>
      <c r="H1978" s="4">
        <v>0.24</v>
      </c>
      <c r="I1978" s="4" t="s">
        <v>1961</v>
      </c>
      <c r="J1978" s="4">
        <v>1564.0116</v>
      </c>
    </row>
    <row r="1979" ht="14.25" customHeight="1">
      <c r="A1979" s="4" t="s">
        <v>3938</v>
      </c>
      <c r="B1979" s="5">
        <v>45793.0</v>
      </c>
      <c r="C1979" s="4" t="s">
        <v>1166</v>
      </c>
      <c r="D1979" s="4" t="s">
        <v>1664</v>
      </c>
      <c r="E1979" s="4" t="s">
        <v>1896</v>
      </c>
      <c r="F1979" s="4">
        <v>1.0</v>
      </c>
      <c r="G1979" s="4">
        <v>722.57</v>
      </c>
      <c r="H1979" s="4">
        <v>0.18</v>
      </c>
      <c r="I1979" s="4" t="s">
        <v>1959</v>
      </c>
      <c r="J1979" s="4">
        <v>592.5074000000001</v>
      </c>
    </row>
    <row r="1980" ht="14.25" customHeight="1">
      <c r="A1980" s="4" t="s">
        <v>3939</v>
      </c>
      <c r="B1980" s="5">
        <v>45615.0</v>
      </c>
      <c r="C1980" s="4" t="s">
        <v>494</v>
      </c>
      <c r="D1980" s="4" t="s">
        <v>1683</v>
      </c>
      <c r="E1980" s="4" t="s">
        <v>1908</v>
      </c>
      <c r="F1980" s="4">
        <v>3.0</v>
      </c>
      <c r="G1980" s="4">
        <v>585.55</v>
      </c>
      <c r="H1980" s="4">
        <v>0.14</v>
      </c>
      <c r="I1980" s="4" t="s">
        <v>1964</v>
      </c>
      <c r="J1980" s="4">
        <v>1510.719</v>
      </c>
    </row>
    <row r="1981" ht="14.25" customHeight="1">
      <c r="A1981" s="4" t="s">
        <v>3940</v>
      </c>
      <c r="B1981" s="5">
        <v>45666.0</v>
      </c>
      <c r="C1981" s="4" t="s">
        <v>998</v>
      </c>
      <c r="D1981" s="4" t="s">
        <v>1718</v>
      </c>
      <c r="E1981" s="4" t="s">
        <v>1932</v>
      </c>
      <c r="F1981" s="4">
        <v>2.0</v>
      </c>
      <c r="G1981" s="4">
        <v>635.81</v>
      </c>
      <c r="H1981" s="4">
        <v>0.13</v>
      </c>
      <c r="I1981" s="4" t="s">
        <v>1961</v>
      </c>
      <c r="J1981" s="4">
        <v>1106.3094</v>
      </c>
    </row>
    <row r="1982" ht="14.25" customHeight="1">
      <c r="A1982" s="4" t="s">
        <v>3941</v>
      </c>
      <c r="B1982" s="5">
        <v>45644.0</v>
      </c>
      <c r="C1982" s="4" t="s">
        <v>904</v>
      </c>
      <c r="D1982" s="4" t="s">
        <v>1613</v>
      </c>
      <c r="E1982" s="4" t="s">
        <v>1904</v>
      </c>
      <c r="F1982" s="4">
        <v>2.0</v>
      </c>
      <c r="G1982" s="4">
        <v>353.74</v>
      </c>
      <c r="H1982" s="4">
        <v>0.01</v>
      </c>
      <c r="I1982" s="4" t="s">
        <v>1959</v>
      </c>
      <c r="J1982" s="4">
        <v>700.4052</v>
      </c>
    </row>
    <row r="1983" ht="14.25" customHeight="1">
      <c r="A1983" s="4" t="s">
        <v>3942</v>
      </c>
      <c r="B1983" s="5">
        <v>45648.0</v>
      </c>
      <c r="C1983" s="4" t="s">
        <v>865</v>
      </c>
      <c r="D1983" s="4" t="s">
        <v>1686</v>
      </c>
      <c r="E1983" s="4" t="s">
        <v>1914</v>
      </c>
      <c r="F1983" s="4">
        <v>1.0</v>
      </c>
      <c r="G1983" s="4">
        <v>377.52</v>
      </c>
      <c r="H1983" s="4">
        <v>0.15</v>
      </c>
      <c r="I1983" s="4" t="s">
        <v>1959</v>
      </c>
      <c r="J1983" s="4">
        <v>320.892</v>
      </c>
    </row>
    <row r="1984" ht="14.25" customHeight="1">
      <c r="A1984" s="4" t="s">
        <v>3943</v>
      </c>
      <c r="B1984" s="5">
        <v>45500.0</v>
      </c>
      <c r="C1984" s="4" t="s">
        <v>689</v>
      </c>
      <c r="D1984" s="4" t="s">
        <v>1786</v>
      </c>
      <c r="E1984" s="4" t="s">
        <v>1896</v>
      </c>
      <c r="F1984" s="4">
        <v>3.0</v>
      </c>
      <c r="G1984" s="4">
        <v>901.49</v>
      </c>
      <c r="H1984" s="4">
        <v>0.0</v>
      </c>
      <c r="I1984" s="4" t="s">
        <v>1959</v>
      </c>
      <c r="J1984" s="4">
        <v>2704.47</v>
      </c>
    </row>
    <row r="1985" ht="14.25" customHeight="1">
      <c r="A1985" s="4" t="s">
        <v>3944</v>
      </c>
      <c r="B1985" s="5">
        <v>45806.0</v>
      </c>
      <c r="C1985" s="4" t="s">
        <v>674</v>
      </c>
      <c r="D1985" s="4" t="s">
        <v>1667</v>
      </c>
      <c r="E1985" s="4" t="s">
        <v>1908</v>
      </c>
      <c r="F1985" s="4">
        <v>1.0</v>
      </c>
      <c r="G1985" s="4">
        <v>563.01</v>
      </c>
      <c r="H1985" s="4">
        <v>0.1</v>
      </c>
      <c r="I1985" s="4" t="s">
        <v>1959</v>
      </c>
      <c r="J1985" s="4">
        <v>506.709</v>
      </c>
    </row>
    <row r="1986" ht="14.25" customHeight="1">
      <c r="A1986" s="4" t="s">
        <v>3945</v>
      </c>
      <c r="B1986" s="5">
        <v>45365.0</v>
      </c>
      <c r="C1986" s="4" t="s">
        <v>214</v>
      </c>
      <c r="D1986" s="4" t="s">
        <v>1793</v>
      </c>
      <c r="E1986" s="4" t="s">
        <v>1911</v>
      </c>
      <c r="F1986" s="4">
        <v>4.0</v>
      </c>
      <c r="G1986" s="4">
        <v>167.25</v>
      </c>
      <c r="H1986" s="4">
        <v>0.11</v>
      </c>
      <c r="I1986" s="4" t="s">
        <v>1959</v>
      </c>
      <c r="J1986" s="4">
        <v>595.41</v>
      </c>
    </row>
    <row r="1987" ht="14.25" customHeight="1">
      <c r="A1987" s="4" t="s">
        <v>3946</v>
      </c>
      <c r="B1987" s="5">
        <v>45229.0</v>
      </c>
      <c r="C1987" s="4" t="s">
        <v>1427</v>
      </c>
      <c r="D1987" s="4" t="s">
        <v>1762</v>
      </c>
      <c r="E1987" s="4" t="s">
        <v>1945</v>
      </c>
      <c r="F1987" s="4">
        <v>3.0</v>
      </c>
      <c r="G1987" s="4">
        <v>345.43</v>
      </c>
      <c r="H1987" s="4">
        <v>0.08</v>
      </c>
      <c r="I1987" s="4" t="s">
        <v>1964</v>
      </c>
      <c r="J1987" s="4">
        <v>953.3868</v>
      </c>
    </row>
    <row r="1988" ht="14.25" customHeight="1">
      <c r="A1988" s="4" t="s">
        <v>3947</v>
      </c>
      <c r="B1988" s="5">
        <v>45349.0</v>
      </c>
      <c r="C1988" s="4" t="s">
        <v>995</v>
      </c>
      <c r="D1988" s="4" t="s">
        <v>1829</v>
      </c>
      <c r="E1988" s="4" t="s">
        <v>1921</v>
      </c>
      <c r="F1988" s="4">
        <v>4.0</v>
      </c>
      <c r="G1988" s="4">
        <v>752.48</v>
      </c>
      <c r="H1988" s="4">
        <v>0.23</v>
      </c>
      <c r="I1988" s="4" t="s">
        <v>1959</v>
      </c>
      <c r="J1988" s="4">
        <v>2317.6384</v>
      </c>
    </row>
    <row r="1989" ht="14.25" customHeight="1">
      <c r="A1989" s="4" t="s">
        <v>3948</v>
      </c>
      <c r="B1989" s="5">
        <v>45886.0</v>
      </c>
      <c r="C1989" s="4" t="s">
        <v>1413</v>
      </c>
      <c r="D1989" s="4" t="s">
        <v>1753</v>
      </c>
      <c r="E1989" s="4" t="s">
        <v>1948</v>
      </c>
      <c r="F1989" s="4">
        <v>1.0</v>
      </c>
      <c r="G1989" s="4">
        <v>120.02</v>
      </c>
      <c r="H1989" s="4">
        <v>0.26</v>
      </c>
      <c r="I1989" s="4" t="s">
        <v>1959</v>
      </c>
      <c r="J1989" s="4">
        <v>88.81479999999999</v>
      </c>
    </row>
    <row r="1990" ht="14.25" customHeight="1">
      <c r="A1990" s="4" t="s">
        <v>3949</v>
      </c>
      <c r="B1990" s="5">
        <v>45359.0</v>
      </c>
      <c r="C1990" s="4" t="s">
        <v>1040</v>
      </c>
      <c r="D1990" s="4" t="s">
        <v>1703</v>
      </c>
      <c r="E1990" s="4" t="s">
        <v>1917</v>
      </c>
      <c r="F1990" s="4">
        <v>3.0</v>
      </c>
      <c r="G1990" s="4">
        <v>146.71</v>
      </c>
      <c r="H1990" s="4">
        <v>0.28</v>
      </c>
      <c r="I1990" s="4" t="s">
        <v>1959</v>
      </c>
      <c r="J1990" s="4">
        <v>316.8936</v>
      </c>
    </row>
    <row r="1991" ht="14.25" customHeight="1">
      <c r="A1991" s="4" t="s">
        <v>3950</v>
      </c>
      <c r="B1991" s="5">
        <v>45730.0</v>
      </c>
      <c r="C1991" s="4" t="s">
        <v>314</v>
      </c>
      <c r="D1991" s="4" t="s">
        <v>1774</v>
      </c>
      <c r="E1991" s="4" t="s">
        <v>1887</v>
      </c>
      <c r="F1991" s="4">
        <v>2.0</v>
      </c>
      <c r="G1991" s="4">
        <v>358.87</v>
      </c>
      <c r="H1991" s="4">
        <v>0.24</v>
      </c>
      <c r="I1991" s="4" t="s">
        <v>1959</v>
      </c>
      <c r="J1991" s="4">
        <v>545.4824</v>
      </c>
    </row>
    <row r="1992" ht="14.25" customHeight="1">
      <c r="A1992" s="4" t="s">
        <v>3951</v>
      </c>
      <c r="B1992" s="5">
        <v>45456.0</v>
      </c>
      <c r="C1992" s="4" t="s">
        <v>796</v>
      </c>
      <c r="D1992" s="4" t="s">
        <v>1738</v>
      </c>
      <c r="E1992" s="4" t="s">
        <v>1901</v>
      </c>
      <c r="F1992" s="4">
        <v>4.0</v>
      </c>
      <c r="G1992" s="4">
        <v>212.75</v>
      </c>
      <c r="H1992" s="4">
        <v>0.11</v>
      </c>
      <c r="I1992" s="4" t="s">
        <v>1964</v>
      </c>
      <c r="J1992" s="4">
        <v>757.39</v>
      </c>
    </row>
    <row r="1993" ht="14.25" customHeight="1">
      <c r="A1993" s="4" t="s">
        <v>3952</v>
      </c>
      <c r="B1993" s="5">
        <v>45450.0</v>
      </c>
      <c r="C1993" s="4" t="s">
        <v>1052</v>
      </c>
      <c r="D1993" s="4" t="s">
        <v>1715</v>
      </c>
      <c r="E1993" s="4" t="s">
        <v>1927</v>
      </c>
      <c r="F1993" s="4">
        <v>1.0</v>
      </c>
      <c r="G1993" s="4">
        <v>183.47</v>
      </c>
      <c r="H1993" s="4">
        <v>0.17</v>
      </c>
      <c r="I1993" s="4" t="s">
        <v>1961</v>
      </c>
      <c r="J1993" s="4">
        <v>152.2801</v>
      </c>
    </row>
    <row r="1994" ht="14.25" customHeight="1">
      <c r="A1994" s="4" t="s">
        <v>3953</v>
      </c>
      <c r="B1994" s="5">
        <v>45493.0</v>
      </c>
      <c r="C1994" s="4" t="s">
        <v>267</v>
      </c>
      <c r="D1994" s="4" t="s">
        <v>1850</v>
      </c>
      <c r="E1994" s="4" t="s">
        <v>1936</v>
      </c>
      <c r="F1994" s="4">
        <v>4.0</v>
      </c>
      <c r="G1994" s="4">
        <v>569.98</v>
      </c>
      <c r="H1994" s="4">
        <v>0.23</v>
      </c>
      <c r="I1994" s="4" t="s">
        <v>1959</v>
      </c>
      <c r="J1994" s="4">
        <v>1755.5384</v>
      </c>
    </row>
    <row r="1995" ht="14.25" customHeight="1">
      <c r="A1995" s="4" t="s">
        <v>3954</v>
      </c>
      <c r="B1995" s="5">
        <v>45274.0</v>
      </c>
      <c r="C1995" s="4" t="s">
        <v>1476</v>
      </c>
      <c r="D1995" s="4" t="s">
        <v>1638</v>
      </c>
      <c r="E1995" s="4" t="s">
        <v>1929</v>
      </c>
      <c r="F1995" s="4">
        <v>3.0</v>
      </c>
      <c r="G1995" s="4">
        <v>984.12</v>
      </c>
      <c r="H1995" s="4">
        <v>0.27</v>
      </c>
      <c r="I1995" s="4" t="s">
        <v>1959</v>
      </c>
      <c r="J1995" s="4">
        <v>2155.2228</v>
      </c>
    </row>
    <row r="1996" ht="14.25" customHeight="1">
      <c r="A1996" s="4" t="s">
        <v>3955</v>
      </c>
      <c r="B1996" s="5">
        <v>45844.0</v>
      </c>
      <c r="C1996" s="4" t="s">
        <v>1479</v>
      </c>
      <c r="D1996" s="4" t="s">
        <v>1835</v>
      </c>
      <c r="E1996" s="4" t="s">
        <v>1917</v>
      </c>
      <c r="F1996" s="4">
        <v>1.0</v>
      </c>
      <c r="G1996" s="4">
        <v>905.23</v>
      </c>
      <c r="H1996" s="4">
        <v>0.0</v>
      </c>
      <c r="I1996" s="4" t="s">
        <v>1959</v>
      </c>
      <c r="J1996" s="4">
        <v>905.23</v>
      </c>
    </row>
    <row r="1997" ht="14.25" customHeight="1">
      <c r="A1997" s="4" t="s">
        <v>3956</v>
      </c>
      <c r="B1997" s="5">
        <v>45264.0</v>
      </c>
      <c r="C1997" s="4" t="s">
        <v>633</v>
      </c>
      <c r="D1997" s="4" t="s">
        <v>1880</v>
      </c>
      <c r="E1997" s="4" t="s">
        <v>1948</v>
      </c>
      <c r="F1997" s="4">
        <v>3.0</v>
      </c>
      <c r="G1997" s="4">
        <v>112.77</v>
      </c>
      <c r="H1997" s="4">
        <v>0.19</v>
      </c>
      <c r="I1997" s="4" t="s">
        <v>1959</v>
      </c>
      <c r="J1997" s="4">
        <v>274.0311</v>
      </c>
    </row>
    <row r="1998" ht="14.25" customHeight="1">
      <c r="A1998" s="4" t="s">
        <v>3957</v>
      </c>
      <c r="B1998" s="5">
        <v>45773.0</v>
      </c>
      <c r="C1998" s="4" t="s">
        <v>557</v>
      </c>
      <c r="D1998" s="4" t="s">
        <v>1683</v>
      </c>
      <c r="E1998" s="4" t="s">
        <v>1917</v>
      </c>
      <c r="F1998" s="4">
        <v>3.0</v>
      </c>
      <c r="G1998" s="4">
        <v>875.99</v>
      </c>
      <c r="H1998" s="4">
        <v>0.09</v>
      </c>
      <c r="I1998" s="4" t="s">
        <v>1961</v>
      </c>
      <c r="J1998" s="4">
        <v>2391.4527</v>
      </c>
    </row>
    <row r="1999" ht="14.25" customHeight="1">
      <c r="A1999" s="4" t="s">
        <v>3958</v>
      </c>
      <c r="B1999" s="5">
        <v>45460.0</v>
      </c>
      <c r="C1999" s="4" t="s">
        <v>458</v>
      </c>
      <c r="D1999" s="4" t="s">
        <v>1850</v>
      </c>
      <c r="E1999" s="4" t="s">
        <v>1924</v>
      </c>
      <c r="F1999" s="4">
        <v>2.0</v>
      </c>
      <c r="G1999" s="4">
        <v>685.31</v>
      </c>
      <c r="H1999" s="4">
        <v>0.26</v>
      </c>
      <c r="I1999" s="4" t="s">
        <v>1961</v>
      </c>
      <c r="J1999" s="4">
        <v>1014.2588</v>
      </c>
    </row>
    <row r="2000" ht="14.25" customHeight="1">
      <c r="A2000" s="4" t="s">
        <v>3959</v>
      </c>
      <c r="B2000" s="5">
        <v>45607.0</v>
      </c>
      <c r="C2000" s="4" t="s">
        <v>214</v>
      </c>
      <c r="D2000" s="4" t="s">
        <v>1765</v>
      </c>
      <c r="E2000" s="4" t="s">
        <v>1927</v>
      </c>
      <c r="F2000" s="4">
        <v>3.0</v>
      </c>
      <c r="G2000" s="4">
        <v>945.37</v>
      </c>
      <c r="H2000" s="4">
        <v>0.05</v>
      </c>
      <c r="I2000" s="4" t="s">
        <v>1959</v>
      </c>
      <c r="J2000" s="4">
        <v>2694.3045</v>
      </c>
    </row>
    <row r="2001" ht="14.25" customHeight="1">
      <c r="A2001" s="4" t="s">
        <v>3960</v>
      </c>
      <c r="B2001" s="5">
        <v>45267.0</v>
      </c>
      <c r="C2001" s="4" t="s">
        <v>117</v>
      </c>
      <c r="D2001" s="4" t="s">
        <v>1811</v>
      </c>
      <c r="E2001" s="4" t="s">
        <v>1948</v>
      </c>
      <c r="F2001" s="4">
        <v>3.0</v>
      </c>
      <c r="G2001" s="4">
        <v>68.45</v>
      </c>
      <c r="H2001" s="4">
        <v>0.17</v>
      </c>
      <c r="I2001" s="4" t="s">
        <v>1961</v>
      </c>
      <c r="J2001" s="4">
        <v>170.4405</v>
      </c>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6.43"/>
    <col customWidth="1" min="3" max="3" width="10.57"/>
    <col customWidth="1" min="4" max="25" width="8.71"/>
    <col customWidth="1" min="26" max="26" width="3.29"/>
    <col customWidth="1" min="27" max="41" width="8.71"/>
  </cols>
  <sheetData>
    <row r="1" ht="14.25" customHeight="1">
      <c r="A1" s="1" t="s">
        <v>1951</v>
      </c>
      <c r="B1" s="1" t="s">
        <v>1952</v>
      </c>
      <c r="C1" s="6" t="s">
        <v>3961</v>
      </c>
      <c r="D1" s="7" t="s">
        <v>3962</v>
      </c>
      <c r="E1" s="1" t="s">
        <v>0</v>
      </c>
      <c r="F1" s="8" t="s">
        <v>3963</v>
      </c>
      <c r="G1" s="7" t="s">
        <v>3964</v>
      </c>
      <c r="H1" s="7" t="s">
        <v>3</v>
      </c>
      <c r="I1" s="7" t="s">
        <v>7</v>
      </c>
      <c r="J1" s="7" t="s">
        <v>4</v>
      </c>
      <c r="K1" s="7" t="s">
        <v>5</v>
      </c>
      <c r="L1" s="7" t="s">
        <v>1885</v>
      </c>
      <c r="M1" s="1" t="s">
        <v>1548</v>
      </c>
      <c r="N1" s="7" t="s">
        <v>3965</v>
      </c>
      <c r="O1" s="7" t="s">
        <v>3966</v>
      </c>
      <c r="P1" s="7" t="s">
        <v>1552</v>
      </c>
      <c r="Q1" s="1" t="s">
        <v>1883</v>
      </c>
      <c r="R1" s="7" t="s">
        <v>1884</v>
      </c>
      <c r="S1" s="7" t="s">
        <v>1886</v>
      </c>
      <c r="T1" s="1" t="s">
        <v>1953</v>
      </c>
      <c r="U1" s="9" t="s">
        <v>1954</v>
      </c>
      <c r="V1" s="10" t="s">
        <v>1955</v>
      </c>
      <c r="W1" s="7" t="s">
        <v>1554</v>
      </c>
      <c r="X1" s="1" t="s">
        <v>1956</v>
      </c>
      <c r="Y1" s="11" t="s">
        <v>1957</v>
      </c>
      <c r="Z1" s="3" t="s">
        <v>3967</v>
      </c>
    </row>
    <row r="2" ht="14.25" customHeight="1">
      <c r="A2" s="4" t="s">
        <v>1958</v>
      </c>
      <c r="B2" s="5">
        <v>45480.0</v>
      </c>
      <c r="C2" s="12" t="s">
        <v>3968</v>
      </c>
      <c r="D2" s="4">
        <f t="shared" ref="D2:D2001" si="1">YEAR(B2)</f>
        <v>2024</v>
      </c>
      <c r="E2" s="4" t="s">
        <v>1296</v>
      </c>
      <c r="F2" s="4">
        <v>55.0</v>
      </c>
      <c r="G2" s="4" t="str">
        <f t="shared" ref="G2:G2001" si="2">IF(F2&lt;18,"Under 18",
IF(F2&lt;=25,"18-25",
IF(F2&lt;=35,"26-35",
IF(F2&lt;=45,"36-45",
IF(F2&lt;=55,"46-55",
IF(F2&lt;=65,"56-65","65+"))))))</f>
        <v>46-55</v>
      </c>
      <c r="H2" s="4" t="str">
        <f t="array" ref="H2">XLOOKUP(E2,Customer_Dim!A:A,Customer_Dim!D:D)</f>
        <v>Male</v>
      </c>
      <c r="I2" s="4" t="str">
        <f t="array" ref="I2">XLOOKUP(E2,Customer_Dim!A:A,Customer_Dim!H:H)</f>
        <v>Gold</v>
      </c>
      <c r="J2" s="4" t="str">
        <f t="array" ref="J2">XLOOKUP(E2,Customer_Dim!A:A,Customer_Dim!E:E)</f>
        <v>Kathleenport</v>
      </c>
      <c r="K2" s="4" t="str">
        <f t="array" ref="K2">XLOOKUP(E2,Customer_Dim!A:A,Customer_Dim!F:F)</f>
        <v>Wyoming</v>
      </c>
      <c r="L2" s="4" t="str">
        <f t="array" ref="L2">XLOOKUP(Q2,Store_Dim!A:A,Store_Dim!C:C)</f>
        <v>North</v>
      </c>
      <c r="M2" s="4" t="s">
        <v>1874</v>
      </c>
      <c r="N2" s="4" t="str">
        <f t="array" ref="N2">XLOOKUP(M2,Product_Dim!A:A,Product_Dim!C:C)</f>
        <v>Sports</v>
      </c>
      <c r="O2" s="4" t="str">
        <f t="array" ref="O2">XLOOKUP(M2,Product_Dim!A:A,Product_Dim!D:D)</f>
        <v>Team Sports</v>
      </c>
      <c r="P2" s="4" t="s">
        <v>1876</v>
      </c>
      <c r="Q2" s="4" t="s">
        <v>1901</v>
      </c>
      <c r="R2" s="4" t="str">
        <f t="array" ref="R2">XLOOKUP(Q2,Store_Dim!A:A,Store_Dim!B:B)</f>
        <v>Johnson-Wright</v>
      </c>
      <c r="S2" s="4" t="str">
        <f t="array" ref="S2">XLOOKUP(Q2,Store_Dim!A:A,Store_Dim!E:E)</f>
        <v>Outlet</v>
      </c>
      <c r="T2" s="4">
        <v>1.0</v>
      </c>
      <c r="U2" s="13">
        <v>218.04</v>
      </c>
      <c r="V2" s="14">
        <v>0.09</v>
      </c>
      <c r="W2" s="15">
        <v>471.0</v>
      </c>
      <c r="X2" s="4" t="s">
        <v>1959</v>
      </c>
      <c r="Y2" s="16">
        <v>198.4164</v>
      </c>
      <c r="Z2" s="4" t="str">
        <f t="array" ref="Z2">XLOOKUP(M2,Product_Dim!A:A,Product_Dim!B:B)</f>
        <v>Cricket Bat</v>
      </c>
    </row>
    <row r="3" ht="14.25" customHeight="1">
      <c r="A3" s="4" t="s">
        <v>1960</v>
      </c>
      <c r="B3" s="5">
        <v>45285.0</v>
      </c>
      <c r="C3" s="12" t="s">
        <v>3969</v>
      </c>
      <c r="D3" s="4">
        <f t="shared" si="1"/>
        <v>2023</v>
      </c>
      <c r="E3" s="4" t="s">
        <v>1461</v>
      </c>
      <c r="F3" s="4">
        <v>63.0</v>
      </c>
      <c r="G3" s="4" t="str">
        <f t="shared" si="2"/>
        <v>56-65</v>
      </c>
      <c r="H3" s="4" t="str">
        <f t="array" ref="H3">XLOOKUP(E3,Customer_Dim!A:A,Customer_Dim!D:D)</f>
        <v>Female</v>
      </c>
      <c r="I3" s="4" t="str">
        <f t="array" ref="I3">XLOOKUP(E3,Customer_Dim!A:A,Customer_Dim!H:H)</f>
        <v>Gold</v>
      </c>
      <c r="J3" s="4" t="str">
        <f t="array" ref="J3">XLOOKUP(E3,Customer_Dim!A:A,Customer_Dim!E:E)</f>
        <v>Oneillfurt</v>
      </c>
      <c r="K3" s="4" t="str">
        <f t="array" ref="K3">XLOOKUP(E3,Customer_Dim!A:A,Customer_Dim!F:F)</f>
        <v>Vermont</v>
      </c>
      <c r="L3" s="4" t="str">
        <f t="array" ref="L3">XLOOKUP(Q3,Store_Dim!A:A,Store_Dim!C:C)</f>
        <v>North</v>
      </c>
      <c r="M3" s="4" t="s">
        <v>1805</v>
      </c>
      <c r="N3" s="4" t="str">
        <f t="array" ref="N3">XLOOKUP(M3,Product_Dim!A:A,Product_Dim!C:C)</f>
        <v>Electronics</v>
      </c>
      <c r="O3" s="4" t="str">
        <f t="array" ref="O3">XLOOKUP(M3,Product_Dim!A:A,Product_Dim!D:D)</f>
        <v>Audio</v>
      </c>
      <c r="P3" s="4" t="s">
        <v>1807</v>
      </c>
      <c r="Q3" s="4" t="s">
        <v>1942</v>
      </c>
      <c r="R3" s="4" t="str">
        <f t="array" ref="R3">XLOOKUP(Q3,Store_Dim!A:A,Store_Dim!B:B)</f>
        <v>Holloway Ltd</v>
      </c>
      <c r="S3" s="4" t="str">
        <f t="array" ref="S3">XLOOKUP(Q3,Store_Dim!A:A,Store_Dim!E:E)</f>
        <v>Flagship</v>
      </c>
      <c r="T3" s="4">
        <v>3.0</v>
      </c>
      <c r="U3" s="13">
        <v>104.47</v>
      </c>
      <c r="V3" s="14">
        <v>0.27</v>
      </c>
      <c r="W3" s="15">
        <v>159.0</v>
      </c>
      <c r="X3" s="4" t="s">
        <v>1961</v>
      </c>
      <c r="Y3" s="16">
        <v>228.7893</v>
      </c>
      <c r="Z3" s="4" t="str">
        <f t="array" ref="Z3">XLOOKUP(M3,Product_Dim!A:A,Product_Dim!B:B)</f>
        <v>Bluetooth Car Audio System</v>
      </c>
    </row>
    <row r="4" ht="14.25" customHeight="1">
      <c r="A4" s="4" t="s">
        <v>1962</v>
      </c>
      <c r="B4" s="5">
        <v>45446.0</v>
      </c>
      <c r="C4" s="12" t="s">
        <v>3970</v>
      </c>
      <c r="D4" s="4">
        <f t="shared" si="1"/>
        <v>2024</v>
      </c>
      <c r="E4" s="4" t="s">
        <v>227</v>
      </c>
      <c r="F4" s="4">
        <v>49.0</v>
      </c>
      <c r="G4" s="4" t="str">
        <f t="shared" si="2"/>
        <v>46-55</v>
      </c>
      <c r="H4" s="4" t="str">
        <f t="array" ref="H4">XLOOKUP(E4,Customer_Dim!A:A,Customer_Dim!D:D)</f>
        <v>Female</v>
      </c>
      <c r="I4" s="4" t="str">
        <f t="array" ref="I4">XLOOKUP(E4,Customer_Dim!A:A,Customer_Dim!H:H)</f>
        <v>Gold</v>
      </c>
      <c r="J4" s="4" t="str">
        <f t="array" ref="J4">XLOOKUP(E4,Customer_Dim!A:A,Customer_Dim!E:E)</f>
        <v>Deborahberg</v>
      </c>
      <c r="K4" s="4" t="str">
        <f t="array" ref="K4">XLOOKUP(E4,Customer_Dim!A:A,Customer_Dim!F:F)</f>
        <v>Pennsylvania</v>
      </c>
      <c r="L4" s="4" t="str">
        <f t="array" ref="L4">XLOOKUP(Q4,Store_Dim!A:A,Store_Dim!C:C)</f>
        <v>West</v>
      </c>
      <c r="M4" s="4" t="s">
        <v>1728</v>
      </c>
      <c r="N4" s="4" t="str">
        <f t="array" ref="N4">XLOOKUP(M4,Product_Dim!A:A,Product_Dim!C:C)</f>
        <v>Beauty</v>
      </c>
      <c r="O4" s="4" t="str">
        <f t="array" ref="O4">XLOOKUP(M4,Product_Dim!A:A,Product_Dim!D:D)</f>
        <v>Fragrance</v>
      </c>
      <c r="P4" s="4" t="s">
        <v>1731</v>
      </c>
      <c r="Q4" s="4" t="s">
        <v>1917</v>
      </c>
      <c r="R4" s="4" t="str">
        <f t="array" ref="R4">XLOOKUP(Q4,Store_Dim!A:A,Store_Dim!B:B)</f>
        <v>Bean, Jones and Park</v>
      </c>
      <c r="S4" s="4" t="str">
        <f t="array" ref="S4">XLOOKUP(Q4,Store_Dim!A:A,Store_Dim!E:E)</f>
        <v>Online</v>
      </c>
      <c r="T4" s="4">
        <v>4.0</v>
      </c>
      <c r="U4" s="13">
        <v>914.05</v>
      </c>
      <c r="V4" s="14">
        <v>0.25</v>
      </c>
      <c r="W4" s="15">
        <v>267.0</v>
      </c>
      <c r="X4" s="4" t="s">
        <v>1959</v>
      </c>
      <c r="Y4" s="16">
        <v>2742.15</v>
      </c>
      <c r="Z4" s="4" t="str">
        <f t="array" ref="Z4">XLOOKUP(M4,Product_Dim!A:A,Product_Dim!B:B)</f>
        <v>Men's Roll-On Perfume</v>
      </c>
    </row>
    <row r="5" ht="14.25" customHeight="1">
      <c r="A5" s="4" t="s">
        <v>1963</v>
      </c>
      <c r="B5" s="5">
        <v>45259.0</v>
      </c>
      <c r="C5" s="12" t="s">
        <v>3971</v>
      </c>
      <c r="D5" s="4">
        <f t="shared" si="1"/>
        <v>2023</v>
      </c>
      <c r="E5" s="4" t="s">
        <v>1109</v>
      </c>
      <c r="F5" s="4">
        <v>58.0</v>
      </c>
      <c r="G5" s="4" t="str">
        <f t="shared" si="2"/>
        <v>56-65</v>
      </c>
      <c r="H5" s="4" t="str">
        <f t="array" ref="H5">XLOOKUP(E5,Customer_Dim!A:A,Customer_Dim!D:D)</f>
        <v>Female</v>
      </c>
      <c r="I5" s="4" t="str">
        <f t="array" ref="I5">XLOOKUP(E5,Customer_Dim!A:A,Customer_Dim!H:H)</f>
        <v>Platinum</v>
      </c>
      <c r="J5" s="4" t="str">
        <f t="array" ref="J5">XLOOKUP(E5,Customer_Dim!A:A,Customer_Dim!E:E)</f>
        <v>Port Crystalberg</v>
      </c>
      <c r="K5" s="4" t="str">
        <f t="array" ref="K5">XLOOKUP(E5,Customer_Dim!A:A,Customer_Dim!F:F)</f>
        <v>Tennessee</v>
      </c>
      <c r="L5" s="4" t="str">
        <f t="array" ref="L5">XLOOKUP(Q5,Store_Dim!A:A,Store_Dim!C:C)</f>
        <v>West</v>
      </c>
      <c r="M5" s="4" t="s">
        <v>1811</v>
      </c>
      <c r="N5" s="4" t="str">
        <f t="array" ref="N5">XLOOKUP(M5,Product_Dim!A:A,Product_Dim!C:C)</f>
        <v>Electronics</v>
      </c>
      <c r="O5" s="4" t="str">
        <f t="array" ref="O5">XLOOKUP(M5,Product_Dim!A:A,Product_Dim!D:D)</f>
        <v>Computer</v>
      </c>
      <c r="P5" s="4" t="s">
        <v>1813</v>
      </c>
      <c r="Q5" s="4" t="s">
        <v>1917</v>
      </c>
      <c r="R5" s="4" t="str">
        <f t="array" ref="R5">XLOOKUP(Q5,Store_Dim!A:A,Store_Dim!B:B)</f>
        <v>Bean, Jones and Park</v>
      </c>
      <c r="S5" s="4" t="str">
        <f t="array" ref="S5">XLOOKUP(Q5,Store_Dim!A:A,Store_Dim!E:E)</f>
        <v>Online</v>
      </c>
      <c r="T5" s="4">
        <v>1.0</v>
      </c>
      <c r="U5" s="13">
        <v>921.51</v>
      </c>
      <c r="V5" s="14">
        <v>0.16</v>
      </c>
      <c r="W5" s="15">
        <v>320.0</v>
      </c>
      <c r="X5" s="4" t="s">
        <v>1964</v>
      </c>
      <c r="Y5" s="16">
        <v>774.0684</v>
      </c>
      <c r="Z5" s="4" t="str">
        <f t="array" ref="Z5">XLOOKUP(M5,Product_Dim!A:A,Product_Dim!B:B)</f>
        <v>Wireless Mouse</v>
      </c>
    </row>
    <row r="6" ht="14.25" customHeight="1">
      <c r="A6" s="4" t="s">
        <v>1965</v>
      </c>
      <c r="B6" s="5">
        <v>45297.0</v>
      </c>
      <c r="C6" s="12" t="s">
        <v>3972</v>
      </c>
      <c r="D6" s="4">
        <f t="shared" si="1"/>
        <v>2024</v>
      </c>
      <c r="E6" s="4" t="s">
        <v>1531</v>
      </c>
      <c r="F6" s="4">
        <v>28.0</v>
      </c>
      <c r="G6" s="4" t="str">
        <f t="shared" si="2"/>
        <v>26-35</v>
      </c>
      <c r="H6" s="4" t="str">
        <f t="array" ref="H6">XLOOKUP(E6,Customer_Dim!A:A,Customer_Dim!D:D)</f>
        <v>Male</v>
      </c>
      <c r="I6" s="4" t="str">
        <f t="array" ref="I6">XLOOKUP(E6,Customer_Dim!A:A,Customer_Dim!H:H)</f>
        <v>Silver</v>
      </c>
      <c r="J6" s="4" t="str">
        <f t="array" ref="J6">XLOOKUP(E6,Customer_Dim!A:A,Customer_Dim!E:E)</f>
        <v>South William</v>
      </c>
      <c r="K6" s="4" t="str">
        <f t="array" ref="K6">XLOOKUP(E6,Customer_Dim!A:A,Customer_Dim!F:F)</f>
        <v>Alabama</v>
      </c>
      <c r="L6" s="4" t="str">
        <f t="array" ref="L6">XLOOKUP(Q6,Store_Dim!A:A,Store_Dim!C:C)</f>
        <v>North</v>
      </c>
      <c r="M6" s="4" t="s">
        <v>1759</v>
      </c>
      <c r="N6" s="4" t="str">
        <f t="array" ref="N6">XLOOKUP(M6,Product_Dim!A:A,Product_Dim!C:C)</f>
        <v>Beauty</v>
      </c>
      <c r="O6" s="4" t="str">
        <f t="array" ref="O6">XLOOKUP(M6,Product_Dim!A:A,Product_Dim!D:D)</f>
        <v>Haircare</v>
      </c>
      <c r="P6" s="4" t="s">
        <v>1761</v>
      </c>
      <c r="Q6" s="4" t="s">
        <v>1908</v>
      </c>
      <c r="R6" s="4" t="str">
        <f t="array" ref="R6">XLOOKUP(Q6,Store_Dim!A:A,Store_Dim!B:B)</f>
        <v>Gray Ltd</v>
      </c>
      <c r="S6" s="4" t="str">
        <f t="array" ref="S6">XLOOKUP(Q6,Store_Dim!A:A,Store_Dim!E:E)</f>
        <v>Outlet</v>
      </c>
      <c r="T6" s="4">
        <v>3.0</v>
      </c>
      <c r="U6" s="13">
        <v>745.3</v>
      </c>
      <c r="V6" s="14">
        <v>0.18</v>
      </c>
      <c r="W6" s="15">
        <v>399.0</v>
      </c>
      <c r="X6" s="4" t="s">
        <v>1959</v>
      </c>
      <c r="Y6" s="16">
        <v>1833.438</v>
      </c>
      <c r="Z6" s="4" t="str">
        <f t="array" ref="Z6">XLOOKUP(M6,Product_Dim!A:A,Product_Dim!B:B)</f>
        <v>Men's Hair Styling Gel</v>
      </c>
    </row>
    <row r="7" ht="14.25" customHeight="1">
      <c r="A7" s="4" t="s">
        <v>1966</v>
      </c>
      <c r="B7" s="5">
        <v>45499.0</v>
      </c>
      <c r="C7" s="12" t="s">
        <v>3968</v>
      </c>
      <c r="D7" s="4">
        <f t="shared" si="1"/>
        <v>2024</v>
      </c>
      <c r="E7" s="4" t="s">
        <v>421</v>
      </c>
      <c r="F7" s="4">
        <v>18.0</v>
      </c>
      <c r="G7" s="4" t="str">
        <f t="shared" si="2"/>
        <v>18-25</v>
      </c>
      <c r="H7" s="4" t="str">
        <f t="array" ref="H7">XLOOKUP(E7,Customer_Dim!A:A,Customer_Dim!D:D)</f>
        <v>Female</v>
      </c>
      <c r="I7" s="4" t="str">
        <f t="array" ref="I7">XLOOKUP(E7,Customer_Dim!A:A,Customer_Dim!H:H)</f>
        <v>Platinum</v>
      </c>
      <c r="J7" s="4" t="str">
        <f t="array" ref="J7">XLOOKUP(E7,Customer_Dim!A:A,Customer_Dim!E:E)</f>
        <v>North Davidport</v>
      </c>
      <c r="K7" s="4" t="str">
        <f t="array" ref="K7">XLOOKUP(E7,Customer_Dim!A:A,Customer_Dim!F:F)</f>
        <v>Rhode Island</v>
      </c>
      <c r="L7" s="4" t="str">
        <f t="array" ref="L7">XLOOKUP(Q7,Store_Dim!A:A,Store_Dim!C:C)</f>
        <v>South</v>
      </c>
      <c r="M7" s="4" t="s">
        <v>1617</v>
      </c>
      <c r="N7" s="4" t="str">
        <f t="array" ref="N7">XLOOKUP(M7,Product_Dim!A:A,Product_Dim!C:C)</f>
        <v>Electronics</v>
      </c>
      <c r="O7" s="4" t="str">
        <f t="array" ref="O7">XLOOKUP(M7,Product_Dim!A:A,Product_Dim!D:D)</f>
        <v>Appliances</v>
      </c>
      <c r="P7" s="4" t="s">
        <v>1620</v>
      </c>
      <c r="Q7" s="4" t="s">
        <v>1914</v>
      </c>
      <c r="R7" s="4" t="str">
        <f t="array" ref="R7">XLOOKUP(Q7,Store_Dim!A:A,Store_Dim!B:B)</f>
        <v>Martinez-Mullins</v>
      </c>
      <c r="S7" s="4" t="str">
        <f t="array" ref="S7">XLOOKUP(Q7,Store_Dim!A:A,Store_Dim!E:E)</f>
        <v>Online</v>
      </c>
      <c r="T7" s="4">
        <v>3.0</v>
      </c>
      <c r="U7" s="13">
        <v>147.01</v>
      </c>
      <c r="V7" s="14">
        <v>0.19</v>
      </c>
      <c r="W7" s="15">
        <v>301.0</v>
      </c>
      <c r="X7" s="4" t="s">
        <v>1964</v>
      </c>
      <c r="Y7" s="16">
        <v>357.2343</v>
      </c>
      <c r="Z7" s="4" t="str">
        <f t="array" ref="Z7">XLOOKUP(M7,Product_Dim!A:A,Product_Dim!B:B)</f>
        <v>4K Home Projector</v>
      </c>
    </row>
    <row r="8" ht="14.25" customHeight="1">
      <c r="A8" s="4" t="s">
        <v>1967</v>
      </c>
      <c r="B8" s="5">
        <v>45850.0</v>
      </c>
      <c r="C8" s="12" t="s">
        <v>3968</v>
      </c>
      <c r="D8" s="4">
        <f t="shared" si="1"/>
        <v>2025</v>
      </c>
      <c r="E8" s="4" t="s">
        <v>91</v>
      </c>
      <c r="F8" s="4">
        <v>24.0</v>
      </c>
      <c r="G8" s="4" t="str">
        <f t="shared" si="2"/>
        <v>18-25</v>
      </c>
      <c r="H8" s="4" t="str">
        <f t="array" ref="H8">XLOOKUP(E8,Customer_Dim!A:A,Customer_Dim!D:D)</f>
        <v>Female</v>
      </c>
      <c r="I8" s="4" t="str">
        <f t="array" ref="I8">XLOOKUP(E8,Customer_Dim!A:A,Customer_Dim!H:H)</f>
        <v>Bronze</v>
      </c>
      <c r="J8" s="4" t="str">
        <f t="array" ref="J8">XLOOKUP(E8,Customer_Dim!A:A,Customer_Dim!E:E)</f>
        <v>South Christopher</v>
      </c>
      <c r="K8" s="4" t="str">
        <f t="array" ref="K8">XLOOKUP(E8,Customer_Dim!A:A,Customer_Dim!F:F)</f>
        <v>Pennsylvania</v>
      </c>
      <c r="L8" s="4" t="str">
        <f t="array" ref="L8">XLOOKUP(Q8,Store_Dim!A:A,Store_Dim!C:C)</f>
        <v>South</v>
      </c>
      <c r="M8" s="4" t="s">
        <v>1750</v>
      </c>
      <c r="N8" s="4" t="str">
        <f t="array" ref="N8">XLOOKUP(M8,Product_Dim!A:A,Product_Dim!C:C)</f>
        <v>Home</v>
      </c>
      <c r="O8" s="4" t="str">
        <f t="array" ref="O8">XLOOKUP(M8,Product_Dim!A:A,Product_Dim!D:D)</f>
        <v>Decor</v>
      </c>
      <c r="P8" s="4" t="s">
        <v>1752</v>
      </c>
      <c r="Q8" s="4" t="s">
        <v>1904</v>
      </c>
      <c r="R8" s="4" t="str">
        <f t="array" ref="R8">XLOOKUP(Q8,Store_Dim!A:A,Store_Dim!B:B)</f>
        <v>Alexander Group</v>
      </c>
      <c r="S8" s="4" t="str">
        <f t="array" ref="S8">XLOOKUP(Q8,Store_Dim!A:A,Store_Dim!E:E)</f>
        <v>Online</v>
      </c>
      <c r="T8" s="4">
        <v>2.0</v>
      </c>
      <c r="U8" s="13">
        <v>785.31</v>
      </c>
      <c r="V8" s="14">
        <v>0.15</v>
      </c>
      <c r="W8" s="15">
        <v>190.0</v>
      </c>
      <c r="X8" s="4" t="s">
        <v>1961</v>
      </c>
      <c r="Y8" s="16">
        <v>1335.027</v>
      </c>
      <c r="Z8" s="4" t="str">
        <f t="array" ref="Z8">XLOOKUP(M8,Product_Dim!A:A,Product_Dim!B:B)</f>
        <v>Premium Blanket Throw</v>
      </c>
    </row>
    <row r="9" ht="14.25" customHeight="1">
      <c r="A9" s="4" t="s">
        <v>1968</v>
      </c>
      <c r="B9" s="5">
        <v>45248.0</v>
      </c>
      <c r="C9" s="12" t="s">
        <v>3971</v>
      </c>
      <c r="D9" s="4">
        <f t="shared" si="1"/>
        <v>2023</v>
      </c>
      <c r="E9" s="4" t="s">
        <v>530</v>
      </c>
      <c r="F9" s="4">
        <v>41.0</v>
      </c>
      <c r="G9" s="4" t="str">
        <f t="shared" si="2"/>
        <v>36-45</v>
      </c>
      <c r="H9" s="4" t="str">
        <f t="array" ref="H9">XLOOKUP(E9,Customer_Dim!A:A,Customer_Dim!D:D)</f>
        <v>Female</v>
      </c>
      <c r="I9" s="4" t="str">
        <f t="array" ref="I9">XLOOKUP(E9,Customer_Dim!A:A,Customer_Dim!H:H)</f>
        <v>Platinum</v>
      </c>
      <c r="J9" s="4" t="str">
        <f t="array" ref="J9">XLOOKUP(E9,Customer_Dim!A:A,Customer_Dim!E:E)</f>
        <v>Jaredville</v>
      </c>
      <c r="K9" s="4" t="str">
        <f t="array" ref="K9">XLOOKUP(E9,Customer_Dim!A:A,Customer_Dim!F:F)</f>
        <v>Missouri</v>
      </c>
      <c r="L9" s="4" t="str">
        <f t="array" ref="L9">XLOOKUP(Q9,Store_Dim!A:A,Store_Dim!C:C)</f>
        <v>West</v>
      </c>
      <c r="M9" s="4" t="s">
        <v>1793</v>
      </c>
      <c r="N9" s="4" t="str">
        <f t="array" ref="N9">XLOOKUP(M9,Product_Dim!A:A,Product_Dim!C:C)</f>
        <v>Home</v>
      </c>
      <c r="O9" s="4" t="str">
        <f t="array" ref="O9">XLOOKUP(M9,Product_Dim!A:A,Product_Dim!D:D)</f>
        <v>Storage</v>
      </c>
      <c r="P9" s="4" t="s">
        <v>1795</v>
      </c>
      <c r="Q9" s="4" t="s">
        <v>1917</v>
      </c>
      <c r="R9" s="4" t="str">
        <f t="array" ref="R9">XLOOKUP(Q9,Store_Dim!A:A,Store_Dim!B:B)</f>
        <v>Bean, Jones and Park</v>
      </c>
      <c r="S9" s="4" t="str">
        <f t="array" ref="S9">XLOOKUP(Q9,Store_Dim!A:A,Store_Dim!E:E)</f>
        <v>Online</v>
      </c>
      <c r="T9" s="4">
        <v>4.0</v>
      </c>
      <c r="U9" s="13">
        <v>342.39</v>
      </c>
      <c r="V9" s="14">
        <v>0.23</v>
      </c>
      <c r="W9" s="15">
        <v>89.0</v>
      </c>
      <c r="X9" s="4" t="s">
        <v>1961</v>
      </c>
      <c r="Y9" s="16">
        <v>1054.5612</v>
      </c>
      <c r="Z9" s="4" t="str">
        <f t="array" ref="Z9">XLOOKUP(M9,Product_Dim!A:A,Product_Dim!B:B)</f>
        <v>Kitchen Storage Rack</v>
      </c>
    </row>
    <row r="10" ht="14.25" customHeight="1">
      <c r="A10" s="4" t="s">
        <v>1969</v>
      </c>
      <c r="B10" s="5">
        <v>45781.0</v>
      </c>
      <c r="C10" s="12" t="s">
        <v>3973</v>
      </c>
      <c r="D10" s="4">
        <f t="shared" si="1"/>
        <v>2025</v>
      </c>
      <c r="E10" s="4" t="s">
        <v>636</v>
      </c>
      <c r="F10" s="4">
        <v>60.0</v>
      </c>
      <c r="G10" s="4" t="str">
        <f t="shared" si="2"/>
        <v>56-65</v>
      </c>
      <c r="H10" s="4" t="str">
        <f t="array" ref="H10">XLOOKUP(E10,Customer_Dim!A:A,Customer_Dim!D:D)</f>
        <v>Female</v>
      </c>
      <c r="I10" s="4" t="str">
        <f t="array" ref="I10">XLOOKUP(E10,Customer_Dim!A:A,Customer_Dim!H:H)</f>
        <v>Platinum</v>
      </c>
      <c r="J10" s="4" t="str">
        <f t="array" ref="J10">XLOOKUP(E10,Customer_Dim!A:A,Customer_Dim!E:E)</f>
        <v>Lake Blaketon</v>
      </c>
      <c r="K10" s="4" t="str">
        <f t="array" ref="K10">XLOOKUP(E10,Customer_Dim!A:A,Customer_Dim!F:F)</f>
        <v>Alabama</v>
      </c>
      <c r="L10" s="4" t="str">
        <f t="array" ref="L10">XLOOKUP(Q10,Store_Dim!A:A,Store_Dim!C:C)</f>
        <v>North</v>
      </c>
      <c r="M10" s="4" t="s">
        <v>1880</v>
      </c>
      <c r="N10" s="4" t="str">
        <f t="array" ref="N10">XLOOKUP(M10,Product_Dim!A:A,Product_Dim!C:C)</f>
        <v>Home</v>
      </c>
      <c r="O10" s="4" t="str">
        <f t="array" ref="O10">XLOOKUP(M10,Product_Dim!A:A,Product_Dim!D:D)</f>
        <v>Kitchen</v>
      </c>
      <c r="P10" s="4" t="s">
        <v>1882</v>
      </c>
      <c r="Q10" s="4" t="s">
        <v>1908</v>
      </c>
      <c r="R10" s="4" t="str">
        <f t="array" ref="R10">XLOOKUP(Q10,Store_Dim!A:A,Store_Dim!B:B)</f>
        <v>Gray Ltd</v>
      </c>
      <c r="S10" s="4" t="str">
        <f t="array" ref="S10">XLOOKUP(Q10,Store_Dim!A:A,Store_Dim!E:E)</f>
        <v>Outlet</v>
      </c>
      <c r="T10" s="4">
        <f>Y10/(U10*(1-V10))</f>
        <v>3</v>
      </c>
      <c r="U10" s="13">
        <v>448.25</v>
      </c>
      <c r="V10" s="14">
        <v>0.07</v>
      </c>
      <c r="W10" s="15">
        <v>146.0</v>
      </c>
      <c r="X10" s="4" t="s">
        <v>1961</v>
      </c>
      <c r="Y10" s="16">
        <v>1250.6175</v>
      </c>
      <c r="Z10" s="4" t="str">
        <f t="array" ref="Z10">XLOOKUP(M10,Product_Dim!A:A,Product_Dim!B:B)</f>
        <v>Stainless Steel Cookware Set</v>
      </c>
    </row>
    <row r="11" ht="14.25" customHeight="1">
      <c r="A11" s="4" t="s">
        <v>1970</v>
      </c>
      <c r="B11" s="5">
        <v>45869.0</v>
      </c>
      <c r="C11" s="12" t="s">
        <v>3968</v>
      </c>
      <c r="D11" s="4">
        <f t="shared" si="1"/>
        <v>2025</v>
      </c>
      <c r="E11" s="4" t="s">
        <v>8</v>
      </c>
      <c r="F11" s="17">
        <v>41.57684529828109</v>
      </c>
      <c r="G11" s="4" t="str">
        <f t="shared" si="2"/>
        <v>36-45</v>
      </c>
      <c r="H11" s="4" t="str">
        <f t="array" ref="H11">XLOOKUP(E11,Customer_Dim!A:A,Customer_Dim!D:D)</f>
        <v>Female</v>
      </c>
      <c r="I11" s="4" t="str">
        <f t="array" ref="I11">XLOOKUP(E11,Customer_Dim!A:A,Customer_Dim!H:H)</f>
        <v>Platinum</v>
      </c>
      <c r="J11" s="4" t="str">
        <f t="array" ref="J11">XLOOKUP(E11,Customer_Dim!A:A,Customer_Dim!E:E)</f>
        <v>Grayland</v>
      </c>
      <c r="K11" s="4" t="str">
        <f t="array" ref="K11">XLOOKUP(E11,Customer_Dim!A:A,Customer_Dim!F:F)</f>
        <v>Washington</v>
      </c>
      <c r="L11" s="4" t="str">
        <f t="array" ref="L11">XLOOKUP(Q11,Store_Dim!A:A,Store_Dim!C:C)</f>
        <v>East</v>
      </c>
      <c r="M11" s="4" t="s">
        <v>1677</v>
      </c>
      <c r="N11" s="4" t="str">
        <f t="array" ref="N11">XLOOKUP(M11,Product_Dim!A:A,Product_Dim!C:C)</f>
        <v>Home</v>
      </c>
      <c r="O11" s="4" t="str">
        <f t="array" ref="O11">XLOOKUP(M11,Product_Dim!A:A,Product_Dim!D:D)</f>
        <v>Decor</v>
      </c>
      <c r="P11" s="4" t="s">
        <v>1679</v>
      </c>
      <c r="Q11" s="4" t="s">
        <v>1887</v>
      </c>
      <c r="R11" s="4" t="str">
        <f t="array" ref="R11">XLOOKUP(Q11,Store_Dim!A:A,Store_Dim!B:B)</f>
        <v>Rivera-Warner</v>
      </c>
      <c r="S11" s="4" t="str">
        <f t="array" ref="S11">XLOOKUP(Q11,Store_Dim!A:A,Store_Dim!E:E)</f>
        <v>Flagship</v>
      </c>
      <c r="T11" s="4">
        <v>2.0</v>
      </c>
      <c r="U11" s="13">
        <v>873.17</v>
      </c>
      <c r="V11" s="14">
        <v>0.23</v>
      </c>
      <c r="W11" s="15">
        <v>305.0</v>
      </c>
      <c r="X11" s="4" t="s">
        <v>1961</v>
      </c>
      <c r="Y11" s="16">
        <v>1344.6818</v>
      </c>
      <c r="Z11" s="4" t="str">
        <f t="array" ref="Z11">XLOOKUP(M11,Product_Dim!A:A,Product_Dim!B:B)</f>
        <v>Modern Wall Clock</v>
      </c>
    </row>
    <row r="12" ht="14.25" customHeight="1">
      <c r="A12" s="4" t="s">
        <v>1971</v>
      </c>
      <c r="B12" s="5">
        <v>45335.0</v>
      </c>
      <c r="C12" s="12" t="s">
        <v>3974</v>
      </c>
      <c r="D12" s="4">
        <f t="shared" si="1"/>
        <v>2024</v>
      </c>
      <c r="E12" s="4" t="s">
        <v>257</v>
      </c>
      <c r="F12" s="4">
        <v>21.0</v>
      </c>
      <c r="G12" s="4" t="str">
        <f t="shared" si="2"/>
        <v>18-25</v>
      </c>
      <c r="H12" s="4" t="str">
        <f t="array" ref="H12">XLOOKUP(E12,Customer_Dim!A:A,Customer_Dim!D:D)</f>
        <v>Female</v>
      </c>
      <c r="I12" s="4" t="str">
        <f t="array" ref="I12">XLOOKUP(E12,Customer_Dim!A:A,Customer_Dim!H:H)</f>
        <v>Silver</v>
      </c>
      <c r="J12" s="4" t="str">
        <f t="array" ref="J12">XLOOKUP(E12,Customer_Dim!A:A,Customer_Dim!E:E)</f>
        <v>Woodmouth</v>
      </c>
      <c r="K12" s="4" t="str">
        <f t="array" ref="K12">XLOOKUP(E12,Customer_Dim!A:A,Customer_Dim!F:F)</f>
        <v>Nevada</v>
      </c>
      <c r="L12" s="4" t="str">
        <f t="array" ref="L12">XLOOKUP(Q12,Store_Dim!A:A,Store_Dim!C:C)</f>
        <v>South</v>
      </c>
      <c r="M12" s="4" t="s">
        <v>1648</v>
      </c>
      <c r="N12" s="4" t="str">
        <f t="array" ref="N12">XLOOKUP(M12,Product_Dim!A:A,Product_Dim!C:C)</f>
        <v>Sports</v>
      </c>
      <c r="O12" s="4" t="str">
        <f t="array" ref="O12">XLOOKUP(M12,Product_Dim!A:A,Product_Dim!D:D)</f>
        <v>Outdoor</v>
      </c>
      <c r="P12" s="4" t="s">
        <v>1651</v>
      </c>
      <c r="Q12" s="4" t="s">
        <v>1934</v>
      </c>
      <c r="R12" s="4" t="str">
        <f t="array" ref="R12">XLOOKUP(Q12,Store_Dim!A:A,Store_Dim!B:B)</f>
        <v>Mcdonald Inc</v>
      </c>
      <c r="S12" s="4" t="str">
        <f t="array" ref="S12">XLOOKUP(Q12,Store_Dim!A:A,Store_Dim!E:E)</f>
        <v>Outlet</v>
      </c>
      <c r="T12" s="4">
        <v>1.0</v>
      </c>
      <c r="U12" s="13">
        <v>278.63</v>
      </c>
      <c r="V12" s="14">
        <v>0.07</v>
      </c>
      <c r="W12" s="15">
        <v>340.0</v>
      </c>
      <c r="X12" s="4" t="s">
        <v>1959</v>
      </c>
      <c r="Y12" s="16">
        <v>259.1259</v>
      </c>
      <c r="Z12" s="4" t="str">
        <f t="array" ref="Z12">XLOOKUP(M12,Product_Dim!A:A,Product_Dim!B:B)</f>
        <v>Foldable Camping Chair</v>
      </c>
    </row>
    <row r="13" ht="14.25" customHeight="1">
      <c r="A13" s="4" t="s">
        <v>1972</v>
      </c>
      <c r="B13" s="5">
        <v>45801.0</v>
      </c>
      <c r="C13" s="12" t="s">
        <v>3973</v>
      </c>
      <c r="D13" s="4">
        <f t="shared" si="1"/>
        <v>2025</v>
      </c>
      <c r="E13" s="4" t="s">
        <v>1031</v>
      </c>
      <c r="F13" s="4">
        <v>34.0</v>
      </c>
      <c r="G13" s="4" t="str">
        <f t="shared" si="2"/>
        <v>26-35</v>
      </c>
      <c r="H13" s="4" t="str">
        <f t="array" ref="H13">XLOOKUP(E13,Customer_Dim!A:A,Customer_Dim!D:D)</f>
        <v>Female</v>
      </c>
      <c r="I13" s="4" t="str">
        <f t="array" ref="I13">XLOOKUP(E13,Customer_Dim!A:A,Customer_Dim!H:H)</f>
        <v>Bronze</v>
      </c>
      <c r="J13" s="4" t="str">
        <f t="array" ref="J13">XLOOKUP(E13,Customer_Dim!A:A,Customer_Dim!E:E)</f>
        <v>South Darrenland</v>
      </c>
      <c r="K13" s="4" t="str">
        <f t="array" ref="K13">XLOOKUP(E13,Customer_Dim!A:A,Customer_Dim!F:F)</f>
        <v>Iowa</v>
      </c>
      <c r="L13" s="4" t="str">
        <f t="array" ref="L13">XLOOKUP(Q13,Store_Dim!A:A,Store_Dim!C:C)</f>
        <v>North</v>
      </c>
      <c r="M13" s="4" t="s">
        <v>1696</v>
      </c>
      <c r="N13" s="4" t="str">
        <f t="array" ref="N13">XLOOKUP(M13,Product_Dim!A:A,Product_Dim!C:C)</f>
        <v>Electronics</v>
      </c>
      <c r="O13" s="4" t="str">
        <f t="array" ref="O13">XLOOKUP(M13,Product_Dim!A:A,Product_Dim!D:D)</f>
        <v>Mobile</v>
      </c>
      <c r="P13" s="4" t="s">
        <v>1699</v>
      </c>
      <c r="Q13" s="4" t="s">
        <v>1892</v>
      </c>
      <c r="R13" s="4" t="str">
        <f t="array" ref="R13">XLOOKUP(Q13,Store_Dim!A:A,Store_Dim!B:B)</f>
        <v>Martinez, Adkins and Johnson</v>
      </c>
      <c r="S13" s="4" t="str">
        <f t="array" ref="S13">XLOOKUP(Q13,Store_Dim!A:A,Store_Dim!E:E)</f>
        <v>Flagship</v>
      </c>
      <c r="T13" s="4">
        <v>4.0</v>
      </c>
      <c r="U13" s="13">
        <v>286.92</v>
      </c>
      <c r="V13" s="14">
        <v>0.17</v>
      </c>
      <c r="W13" s="15">
        <v>301.0</v>
      </c>
      <c r="X13" s="4" t="s">
        <v>1959</v>
      </c>
      <c r="Y13" s="16">
        <v>952.5744</v>
      </c>
      <c r="Z13" s="4" t="str">
        <f t="array" ref="Z13">XLOOKUP(M13,Product_Dim!A:A,Product_Dim!B:B)</f>
        <v>Portable Power Bank</v>
      </c>
    </row>
    <row r="14" ht="14.25" customHeight="1">
      <c r="A14" s="4" t="s">
        <v>1973</v>
      </c>
      <c r="B14" s="5">
        <v>45528.0</v>
      </c>
      <c r="C14" s="12" t="s">
        <v>3975</v>
      </c>
      <c r="D14" s="4">
        <f t="shared" si="1"/>
        <v>2024</v>
      </c>
      <c r="E14" s="4" t="s">
        <v>784</v>
      </c>
      <c r="F14" s="4">
        <v>41.0</v>
      </c>
      <c r="G14" s="4" t="str">
        <f t="shared" si="2"/>
        <v>36-45</v>
      </c>
      <c r="H14" s="4" t="str">
        <f t="array" ref="H14">XLOOKUP(E14,Customer_Dim!A:A,Customer_Dim!D:D)</f>
        <v>Female</v>
      </c>
      <c r="I14" s="4" t="str">
        <f t="array" ref="I14">XLOOKUP(E14,Customer_Dim!A:A,Customer_Dim!H:H)</f>
        <v>Gold</v>
      </c>
      <c r="J14" s="4" t="str">
        <f t="array" ref="J14">XLOOKUP(E14,Customer_Dim!A:A,Customer_Dim!E:E)</f>
        <v>Susanstad</v>
      </c>
      <c r="K14" s="4" t="str">
        <f t="array" ref="K14">XLOOKUP(E14,Customer_Dim!A:A,Customer_Dim!F:F)</f>
        <v>Montana</v>
      </c>
      <c r="L14" s="4" t="str">
        <f t="array" ref="L14">XLOOKUP(Q14,Store_Dim!A:A,Store_Dim!C:C)</f>
        <v>South</v>
      </c>
      <c r="M14" s="4" t="s">
        <v>1847</v>
      </c>
      <c r="N14" s="4" t="str">
        <f t="array" ref="N14">XLOOKUP(M14,Product_Dim!A:A,Product_Dim!C:C)</f>
        <v>Sports</v>
      </c>
      <c r="O14" s="4" t="str">
        <f t="array" ref="O14">XLOOKUP(M14,Product_Dim!A:A,Product_Dim!D:D)</f>
        <v>Accessories</v>
      </c>
      <c r="P14" s="4" t="s">
        <v>1849</v>
      </c>
      <c r="Q14" s="4" t="s">
        <v>1904</v>
      </c>
      <c r="R14" s="4" t="str">
        <f t="array" ref="R14">XLOOKUP(Q14,Store_Dim!A:A,Store_Dim!B:B)</f>
        <v>Alexander Group</v>
      </c>
      <c r="S14" s="4" t="str">
        <f t="array" ref="S14">XLOOKUP(Q14,Store_Dim!A:A,Store_Dim!E:E)</f>
        <v>Online</v>
      </c>
      <c r="T14" s="4">
        <v>4.0</v>
      </c>
      <c r="U14" s="13">
        <v>644.58</v>
      </c>
      <c r="V14" s="14">
        <v>0.01</v>
      </c>
      <c r="W14" s="15">
        <v>232.0</v>
      </c>
      <c r="X14" s="4" t="s">
        <v>1959</v>
      </c>
      <c r="Y14" s="16">
        <v>2552.5368</v>
      </c>
      <c r="Z14" s="4" t="str">
        <f t="array" ref="Z14">XLOOKUP(M14,Product_Dim!A:A,Product_Dim!B:B)</f>
        <v>Sports Wrist Sweatbands</v>
      </c>
    </row>
    <row r="15" ht="14.25" customHeight="1">
      <c r="A15" s="4" t="s">
        <v>1974</v>
      </c>
      <c r="B15" s="5">
        <v>45875.0</v>
      </c>
      <c r="C15" s="12" t="s">
        <v>3975</v>
      </c>
      <c r="D15" s="4">
        <f t="shared" si="1"/>
        <v>2025</v>
      </c>
      <c r="E15" s="4" t="s">
        <v>1395</v>
      </c>
      <c r="F15" s="4">
        <v>51.0</v>
      </c>
      <c r="G15" s="4" t="str">
        <f t="shared" si="2"/>
        <v>46-55</v>
      </c>
      <c r="H15" s="4" t="str">
        <f t="array" ref="H15">XLOOKUP(E15,Customer_Dim!A:A,Customer_Dim!D:D)</f>
        <v>Male</v>
      </c>
      <c r="I15" s="4" t="str">
        <f t="array" ref="I15">XLOOKUP(E15,Customer_Dim!A:A,Customer_Dim!H:H)</f>
        <v>Silver</v>
      </c>
      <c r="J15" s="4" t="str">
        <f t="array" ref="J15">XLOOKUP(E15,Customer_Dim!A:A,Customer_Dim!E:E)</f>
        <v>New Donnabury</v>
      </c>
      <c r="K15" s="4" t="str">
        <f t="array" ref="K15">XLOOKUP(E15,Customer_Dim!A:A,Customer_Dim!F:F)</f>
        <v>Texas</v>
      </c>
      <c r="L15" s="4" t="str">
        <f t="array" ref="L15">XLOOKUP(Q15,Store_Dim!A:A,Store_Dim!C:C)</f>
        <v>West</v>
      </c>
      <c r="M15" s="4" t="s">
        <v>1680</v>
      </c>
      <c r="N15" s="4" t="str">
        <f t="array" ref="N15">XLOOKUP(M15,Product_Dim!A:A,Product_Dim!C:C)</f>
        <v>Electronics</v>
      </c>
      <c r="O15" s="4" t="str">
        <f t="array" ref="O15">XLOOKUP(M15,Product_Dim!A:A,Product_Dim!D:D)</f>
        <v>Computer</v>
      </c>
      <c r="P15" s="4" t="s">
        <v>1682</v>
      </c>
      <c r="Q15" s="4" t="s">
        <v>1939</v>
      </c>
      <c r="R15" s="4" t="str">
        <f t="array" ref="R15">XLOOKUP(Q15,Store_Dim!A:A,Store_Dim!B:B)</f>
        <v>Frederick-Wright</v>
      </c>
      <c r="S15" s="4" t="str">
        <f t="array" ref="S15">XLOOKUP(Q15,Store_Dim!A:A,Store_Dim!E:E)</f>
        <v>Flagship</v>
      </c>
      <c r="T15" s="4">
        <v>2.0</v>
      </c>
      <c r="U15" s="13">
        <v>316.9</v>
      </c>
      <c r="V15" s="14">
        <v>0.3</v>
      </c>
      <c r="W15" s="15">
        <v>86.0</v>
      </c>
      <c r="X15" s="4" t="s">
        <v>1961</v>
      </c>
      <c r="Y15" s="16">
        <v>443.66</v>
      </c>
      <c r="Z15" s="4" t="str">
        <f t="array" ref="Z15">XLOOKUP(M15,Product_Dim!A:A,Product_Dim!B:B)</f>
        <v>Gaming Mechanical Keyboard</v>
      </c>
    </row>
    <row r="16" ht="14.25" customHeight="1">
      <c r="A16" s="4" t="s">
        <v>1975</v>
      </c>
      <c r="B16" s="5">
        <v>45829.0</v>
      </c>
      <c r="C16" s="12" t="s">
        <v>3970</v>
      </c>
      <c r="D16" s="4">
        <f t="shared" si="1"/>
        <v>2025</v>
      </c>
      <c r="E16" s="4" t="s">
        <v>1115</v>
      </c>
      <c r="F16" s="4">
        <v>55.0</v>
      </c>
      <c r="G16" s="4" t="str">
        <f t="shared" si="2"/>
        <v>46-55</v>
      </c>
      <c r="H16" s="4" t="str">
        <f t="array" ref="H16">XLOOKUP(E16,Customer_Dim!A:A,Customer_Dim!D:D)</f>
        <v>Male</v>
      </c>
      <c r="I16" s="4" t="str">
        <f t="array" ref="I16">XLOOKUP(E16,Customer_Dim!A:A,Customer_Dim!H:H)</f>
        <v>Silver</v>
      </c>
      <c r="J16" s="4" t="str">
        <f t="array" ref="J16">XLOOKUP(E16,Customer_Dim!A:A,Customer_Dim!E:E)</f>
        <v>Shannonview</v>
      </c>
      <c r="K16" s="4" t="str">
        <f t="array" ref="K16">XLOOKUP(E16,Customer_Dim!A:A,Customer_Dim!F:F)</f>
        <v>Pennsylvania</v>
      </c>
      <c r="L16" s="4" t="str">
        <f t="array" ref="L16">XLOOKUP(Q16,Store_Dim!A:A,Store_Dim!C:C)</f>
        <v>North</v>
      </c>
      <c r="M16" s="4" t="s">
        <v>1648</v>
      </c>
      <c r="N16" s="4" t="str">
        <f t="array" ref="N16">XLOOKUP(M16,Product_Dim!A:A,Product_Dim!C:C)</f>
        <v>Sports</v>
      </c>
      <c r="O16" s="4" t="str">
        <f t="array" ref="O16">XLOOKUP(M16,Product_Dim!A:A,Product_Dim!D:D)</f>
        <v>Outdoor</v>
      </c>
      <c r="P16" s="4" t="s">
        <v>1651</v>
      </c>
      <c r="Q16" s="4" t="s">
        <v>1936</v>
      </c>
      <c r="R16" s="4" t="str">
        <f t="array" ref="R16">XLOOKUP(Q16,Store_Dim!A:A,Store_Dim!B:B)</f>
        <v>Shelton PLC</v>
      </c>
      <c r="S16" s="4" t="str">
        <f t="array" ref="S16">XLOOKUP(Q16,Store_Dim!A:A,Store_Dim!E:E)</f>
        <v>Flagship</v>
      </c>
      <c r="T16" s="4">
        <v>4.0</v>
      </c>
      <c r="U16" s="13">
        <v>403.47</v>
      </c>
      <c r="V16" s="14">
        <v>0.29</v>
      </c>
      <c r="W16" s="15">
        <v>340.0</v>
      </c>
      <c r="X16" s="4" t="s">
        <v>1961</v>
      </c>
      <c r="Y16" s="16">
        <v>1145.8548</v>
      </c>
      <c r="Z16" s="4" t="str">
        <f t="array" ref="Z16">XLOOKUP(M16,Product_Dim!A:A,Product_Dim!B:B)</f>
        <v>Foldable Camping Chair</v>
      </c>
    </row>
    <row r="17" ht="14.25" customHeight="1">
      <c r="A17" s="4" t="s">
        <v>1976</v>
      </c>
      <c r="B17" s="5">
        <v>45636.0</v>
      </c>
      <c r="C17" s="12" t="s">
        <v>3969</v>
      </c>
      <c r="D17" s="4">
        <f t="shared" si="1"/>
        <v>2024</v>
      </c>
      <c r="E17" s="4" t="s">
        <v>1373</v>
      </c>
      <c r="F17" s="4">
        <v>37.0</v>
      </c>
      <c r="G17" s="4" t="str">
        <f t="shared" si="2"/>
        <v>36-45</v>
      </c>
      <c r="H17" s="4" t="str">
        <f t="array" ref="H17">XLOOKUP(E17,Customer_Dim!A:A,Customer_Dim!D:D)</f>
        <v>Female</v>
      </c>
      <c r="I17" s="4" t="str">
        <f t="array" ref="I17">XLOOKUP(E17,Customer_Dim!A:A,Customer_Dim!H:H)</f>
        <v>Silver</v>
      </c>
      <c r="J17" s="4" t="str">
        <f t="array" ref="J17">XLOOKUP(E17,Customer_Dim!A:A,Customer_Dim!E:E)</f>
        <v>Wesleyhaven</v>
      </c>
      <c r="K17" s="4" t="str">
        <f t="array" ref="K17">XLOOKUP(E17,Customer_Dim!A:A,Customer_Dim!F:F)</f>
        <v>Idaho</v>
      </c>
      <c r="L17" s="4" t="str">
        <f t="array" ref="L17">XLOOKUP(Q17,Store_Dim!A:A,Store_Dim!C:C)</f>
        <v>South</v>
      </c>
      <c r="M17" s="4" t="s">
        <v>1686</v>
      </c>
      <c r="N17" s="4" t="str">
        <f t="array" ref="N17">XLOOKUP(M17,Product_Dim!A:A,Product_Dim!C:C)</f>
        <v>Clothing</v>
      </c>
      <c r="O17" s="4" t="str">
        <f t="array" ref="O17">XLOOKUP(M17,Product_Dim!A:A,Product_Dim!D:D)</f>
        <v>Tops</v>
      </c>
      <c r="P17" s="4" t="s">
        <v>1688</v>
      </c>
      <c r="Q17" s="4" t="s">
        <v>1921</v>
      </c>
      <c r="R17" s="4" t="str">
        <f t="array" ref="R17">XLOOKUP(Q17,Store_Dim!A:A,Store_Dim!B:B)</f>
        <v>Moore, Padilla and Butler</v>
      </c>
      <c r="S17" s="4" t="str">
        <f t="array" ref="S17">XLOOKUP(Q17,Store_Dim!A:A,Store_Dim!E:E)</f>
        <v>Flagship</v>
      </c>
      <c r="T17" s="4">
        <f>Y17/(U17*(1-V17))</f>
        <v>3</v>
      </c>
      <c r="U17" s="13">
        <v>871.34</v>
      </c>
      <c r="V17" s="14">
        <v>0.04</v>
      </c>
      <c r="W17" s="15">
        <v>154.0</v>
      </c>
      <c r="X17" s="4" t="s">
        <v>1964</v>
      </c>
      <c r="Y17" s="16">
        <v>2509.4592</v>
      </c>
      <c r="Z17" s="4" t="str">
        <f t="array" ref="Z17">XLOOKUP(M17,Product_Dim!A:A,Product_Dim!B:B)</f>
        <v>Women's Summer Dress</v>
      </c>
    </row>
    <row r="18" ht="14.25" customHeight="1">
      <c r="A18" s="4" t="s">
        <v>1977</v>
      </c>
      <c r="B18" s="5">
        <v>45913.0</v>
      </c>
      <c r="C18" s="12" t="s">
        <v>3976</v>
      </c>
      <c r="D18" s="4">
        <f t="shared" si="1"/>
        <v>2025</v>
      </c>
      <c r="E18" s="4" t="s">
        <v>901</v>
      </c>
      <c r="F18" s="4">
        <v>38.0</v>
      </c>
      <c r="G18" s="4" t="str">
        <f t="shared" si="2"/>
        <v>36-45</v>
      </c>
      <c r="H18" s="4" t="str">
        <f t="array" ref="H18">XLOOKUP(E18,Customer_Dim!A:A,Customer_Dim!D:D)</f>
        <v>Male</v>
      </c>
      <c r="I18" s="4" t="str">
        <f t="array" ref="I18">XLOOKUP(E18,Customer_Dim!A:A,Customer_Dim!H:H)</f>
        <v>Gold</v>
      </c>
      <c r="J18" s="4" t="str">
        <f t="array" ref="J18">XLOOKUP(E18,Customer_Dim!A:A,Customer_Dim!E:E)</f>
        <v>Ericshire</v>
      </c>
      <c r="K18" s="4" t="str">
        <f t="array" ref="K18">XLOOKUP(E18,Customer_Dim!A:A,Customer_Dim!F:F)</f>
        <v>Nevada</v>
      </c>
      <c r="L18" s="4" t="str">
        <f t="array" ref="L18">XLOOKUP(Q18,Store_Dim!A:A,Store_Dim!C:C)</f>
        <v>East</v>
      </c>
      <c r="M18" s="4" t="s">
        <v>1777</v>
      </c>
      <c r="N18" s="4" t="str">
        <f t="array" ref="N18">XLOOKUP(M18,Product_Dim!A:A,Product_Dim!C:C)</f>
        <v>Sports</v>
      </c>
      <c r="O18" s="4" t="str">
        <f t="array" ref="O18">XLOOKUP(M18,Product_Dim!A:A,Product_Dim!D:D)</f>
        <v>Fitness</v>
      </c>
      <c r="P18" s="4" t="s">
        <v>1779</v>
      </c>
      <c r="Q18" s="4" t="s">
        <v>1948</v>
      </c>
      <c r="R18" s="4" t="str">
        <f t="array" ref="R18">XLOOKUP(Q18,Store_Dim!A:A,Store_Dim!B:B)</f>
        <v>Mann-Austin</v>
      </c>
      <c r="S18" s="4" t="str">
        <f t="array" ref="S18">XLOOKUP(Q18,Store_Dim!A:A,Store_Dim!E:E)</f>
        <v>Online</v>
      </c>
      <c r="T18" s="4">
        <v>2.0</v>
      </c>
      <c r="U18" s="13">
        <v>451.98</v>
      </c>
      <c r="V18" s="14">
        <v>0.25</v>
      </c>
      <c r="W18" s="15">
        <v>423.0</v>
      </c>
      <c r="X18" s="4" t="s">
        <v>1959</v>
      </c>
      <c r="Y18" s="16">
        <v>677.97</v>
      </c>
      <c r="Z18" s="4" t="str">
        <f t="array" ref="Z18">XLOOKUP(M18,Product_Dim!A:A,Product_Dim!B:B)</f>
        <v>Adjustable Dumbbells 20kg</v>
      </c>
    </row>
    <row r="19" ht="14.25" customHeight="1">
      <c r="A19" s="4" t="s">
        <v>1978</v>
      </c>
      <c r="B19" s="5">
        <v>45637.0</v>
      </c>
      <c r="C19" s="12" t="s">
        <v>3969</v>
      </c>
      <c r="D19" s="4">
        <f t="shared" si="1"/>
        <v>2024</v>
      </c>
      <c r="E19" s="4" t="s">
        <v>304</v>
      </c>
      <c r="F19" s="4">
        <v>22.0</v>
      </c>
      <c r="G19" s="4" t="str">
        <f t="shared" si="2"/>
        <v>18-25</v>
      </c>
      <c r="H19" s="4" t="str">
        <f t="array" ref="H19">XLOOKUP(E19,Customer_Dim!A:A,Customer_Dim!D:D)</f>
        <v>Female</v>
      </c>
      <c r="I19" s="4" t="str">
        <f t="array" ref="I19">XLOOKUP(E19,Customer_Dim!A:A,Customer_Dim!H:H)</f>
        <v>Platinum</v>
      </c>
      <c r="J19" s="4" t="str">
        <f t="array" ref="J19">XLOOKUP(E19,Customer_Dim!A:A,Customer_Dim!E:E)</f>
        <v>Nicoleborough</v>
      </c>
      <c r="K19" s="4" t="str">
        <f t="array" ref="K19">XLOOKUP(E19,Customer_Dim!A:A,Customer_Dim!F:F)</f>
        <v>Arkansas</v>
      </c>
      <c r="L19" s="4" t="str">
        <f t="array" ref="L19">XLOOKUP(Q19,Store_Dim!A:A,Store_Dim!C:C)</f>
        <v>South</v>
      </c>
      <c r="M19" s="4" t="s">
        <v>1658</v>
      </c>
      <c r="N19" s="4" t="str">
        <f t="array" ref="N19">XLOOKUP(M19,Product_Dim!A:A,Product_Dim!C:C)</f>
        <v>Home</v>
      </c>
      <c r="O19" s="4" t="str">
        <f t="array" ref="O19">XLOOKUP(M19,Product_Dim!A:A,Product_Dim!D:D)</f>
        <v>Decor</v>
      </c>
      <c r="P19" s="4" t="s">
        <v>1660</v>
      </c>
      <c r="Q19" s="4" t="s">
        <v>1904</v>
      </c>
      <c r="R19" s="4" t="str">
        <f t="array" ref="R19">XLOOKUP(Q19,Store_Dim!A:A,Store_Dim!B:B)</f>
        <v>Alexander Group</v>
      </c>
      <c r="S19" s="4" t="str">
        <f t="array" ref="S19">XLOOKUP(Q19,Store_Dim!A:A,Store_Dim!E:E)</f>
        <v>Online</v>
      </c>
      <c r="T19" s="4">
        <v>2.0</v>
      </c>
      <c r="U19" s="13">
        <v>502.69</v>
      </c>
      <c r="V19" s="14">
        <v>0.23</v>
      </c>
      <c r="W19" s="15">
        <v>378.0</v>
      </c>
      <c r="X19" s="4" t="s">
        <v>1959</v>
      </c>
      <c r="Y19" s="16">
        <v>774.1426</v>
      </c>
      <c r="Z19" s="4" t="str">
        <f t="array" ref="Z19">XLOOKUP(M19,Product_Dim!A:A,Product_Dim!B:B)</f>
        <v>Decorative Floor Vase</v>
      </c>
    </row>
    <row r="20" ht="14.25" customHeight="1">
      <c r="A20" s="4" t="s">
        <v>1979</v>
      </c>
      <c r="B20" s="5">
        <v>45517.0</v>
      </c>
      <c r="C20" s="12" t="s">
        <v>3975</v>
      </c>
      <c r="D20" s="4">
        <f t="shared" si="1"/>
        <v>2024</v>
      </c>
      <c r="E20" s="4" t="s">
        <v>354</v>
      </c>
      <c r="F20" s="4">
        <v>43.0</v>
      </c>
      <c r="G20" s="4" t="str">
        <f t="shared" si="2"/>
        <v>36-45</v>
      </c>
      <c r="H20" s="4" t="str">
        <f t="array" ref="H20">XLOOKUP(E20,Customer_Dim!A:A,Customer_Dim!D:D)</f>
        <v>Female</v>
      </c>
      <c r="I20" s="4" t="str">
        <f t="array" ref="I20">XLOOKUP(E20,Customer_Dim!A:A,Customer_Dim!H:H)</f>
        <v>Gold</v>
      </c>
      <c r="J20" s="4" t="str">
        <f t="array" ref="J20">XLOOKUP(E20,Customer_Dim!A:A,Customer_Dim!E:E)</f>
        <v>New Amyport</v>
      </c>
      <c r="K20" s="4" t="str">
        <f t="array" ref="K20">XLOOKUP(E20,Customer_Dim!A:A,Customer_Dim!F:F)</f>
        <v>Nevada</v>
      </c>
      <c r="L20" s="4" t="str">
        <f t="array" ref="L20">XLOOKUP(Q20,Store_Dim!A:A,Store_Dim!C:C)</f>
        <v>South</v>
      </c>
      <c r="M20" s="4" t="s">
        <v>1696</v>
      </c>
      <c r="N20" s="4" t="str">
        <f t="array" ref="N20">XLOOKUP(M20,Product_Dim!A:A,Product_Dim!C:C)</f>
        <v>Electronics</v>
      </c>
      <c r="O20" s="4" t="str">
        <f t="array" ref="O20">XLOOKUP(M20,Product_Dim!A:A,Product_Dim!D:D)</f>
        <v>Mobile</v>
      </c>
      <c r="P20" s="4" t="s">
        <v>1699</v>
      </c>
      <c r="Q20" s="4" t="s">
        <v>1904</v>
      </c>
      <c r="R20" s="4" t="str">
        <f t="array" ref="R20">XLOOKUP(Q20,Store_Dim!A:A,Store_Dim!B:B)</f>
        <v>Alexander Group</v>
      </c>
      <c r="S20" s="4" t="str">
        <f t="array" ref="S20">XLOOKUP(Q20,Store_Dim!A:A,Store_Dim!E:E)</f>
        <v>Online</v>
      </c>
      <c r="T20" s="4">
        <v>2.0</v>
      </c>
      <c r="U20" s="13">
        <v>559.23</v>
      </c>
      <c r="V20" s="14">
        <v>0.25</v>
      </c>
      <c r="W20" s="15">
        <v>301.0</v>
      </c>
      <c r="X20" s="4" t="s">
        <v>1964</v>
      </c>
      <c r="Y20" s="16">
        <v>838.845</v>
      </c>
      <c r="Z20" s="4" t="str">
        <f t="array" ref="Z20">XLOOKUP(M20,Product_Dim!A:A,Product_Dim!B:B)</f>
        <v>Portable Power Bank</v>
      </c>
    </row>
    <row r="21" ht="14.25" customHeight="1">
      <c r="A21" s="4" t="s">
        <v>1980</v>
      </c>
      <c r="B21" s="5">
        <v>45369.0</v>
      </c>
      <c r="C21" s="12" t="s">
        <v>3977</v>
      </c>
      <c r="D21" s="4">
        <f t="shared" si="1"/>
        <v>2024</v>
      </c>
      <c r="E21" s="4" t="s">
        <v>790</v>
      </c>
      <c r="F21" s="4">
        <v>58.0</v>
      </c>
      <c r="G21" s="4" t="str">
        <f t="shared" si="2"/>
        <v>56-65</v>
      </c>
      <c r="H21" s="4" t="str">
        <f t="array" ref="H21">XLOOKUP(E21,Customer_Dim!A:A,Customer_Dim!D:D)</f>
        <v>Female</v>
      </c>
      <c r="I21" s="4" t="str">
        <f t="array" ref="I21">XLOOKUP(E21,Customer_Dim!A:A,Customer_Dim!H:H)</f>
        <v>Platinum</v>
      </c>
      <c r="J21" s="4" t="str">
        <f t="array" ref="J21">XLOOKUP(E21,Customer_Dim!A:A,Customer_Dim!E:E)</f>
        <v>Zamoraborough</v>
      </c>
      <c r="K21" s="4" t="str">
        <f t="array" ref="K21">XLOOKUP(E21,Customer_Dim!A:A,Customer_Dim!F:F)</f>
        <v>Nevada</v>
      </c>
      <c r="L21" s="4" t="str">
        <f t="array" ref="L21">XLOOKUP(Q21,Store_Dim!A:A,Store_Dim!C:C)</f>
        <v>East</v>
      </c>
      <c r="M21" s="4" t="s">
        <v>1762</v>
      </c>
      <c r="N21" s="4" t="str">
        <f t="array" ref="N21">XLOOKUP(M21,Product_Dim!A:A,Product_Dim!C:C)</f>
        <v>Beauty</v>
      </c>
      <c r="O21" s="4" t="str">
        <f t="array" ref="O21">XLOOKUP(M21,Product_Dim!A:A,Product_Dim!D:D)</f>
        <v>Fragrance</v>
      </c>
      <c r="P21" s="4" t="s">
        <v>1764</v>
      </c>
      <c r="Q21" s="4" t="s">
        <v>1932</v>
      </c>
      <c r="R21" s="4" t="str">
        <f t="array" ref="R21">XLOOKUP(Q21,Store_Dim!A:A,Store_Dim!B:B)</f>
        <v>Gardner, Humphrey and Contreras</v>
      </c>
      <c r="S21" s="4" t="str">
        <f t="array" ref="S21">XLOOKUP(Q21,Store_Dim!A:A,Store_Dim!E:E)</f>
        <v>Flagship</v>
      </c>
      <c r="T21" s="4">
        <v>4.0</v>
      </c>
      <c r="U21" s="13">
        <f>Y21/(1-V21)/T21</f>
        <v>464.18</v>
      </c>
      <c r="V21" s="14">
        <v>0.04</v>
      </c>
      <c r="W21" s="15">
        <v>444.0</v>
      </c>
      <c r="X21" s="4" t="s">
        <v>1964</v>
      </c>
      <c r="Y21" s="16">
        <v>1782.4512</v>
      </c>
      <c r="Z21" s="4" t="str">
        <f t="array" ref="Z21">XLOOKUP(M21,Product_Dim!A:A,Product_Dim!B:B)</f>
        <v>Luxury Perfume Spray</v>
      </c>
    </row>
    <row r="22" ht="14.25" customHeight="1">
      <c r="A22" s="4" t="s">
        <v>1981</v>
      </c>
      <c r="B22" s="5">
        <v>45843.0</v>
      </c>
      <c r="C22" s="12" t="s">
        <v>3968</v>
      </c>
      <c r="D22" s="4">
        <f t="shared" si="1"/>
        <v>2025</v>
      </c>
      <c r="E22" s="4" t="s">
        <v>506</v>
      </c>
      <c r="F22" s="4">
        <v>62.0</v>
      </c>
      <c r="G22" s="4" t="str">
        <f t="shared" si="2"/>
        <v>56-65</v>
      </c>
      <c r="H22" s="4" t="str">
        <f t="array" ref="H22">XLOOKUP(E22,Customer_Dim!A:A,Customer_Dim!D:D)</f>
        <v>Female</v>
      </c>
      <c r="I22" s="4" t="str">
        <f t="array" ref="I22">XLOOKUP(E22,Customer_Dim!A:A,Customer_Dim!H:H)</f>
        <v>Bronze</v>
      </c>
      <c r="J22" s="4" t="str">
        <f t="array" ref="J22">XLOOKUP(E22,Customer_Dim!A:A,Customer_Dim!E:E)</f>
        <v>North Anthonychester</v>
      </c>
      <c r="K22" s="4" t="str">
        <f t="array" ref="K22">XLOOKUP(E22,Customer_Dim!A:A,Customer_Dim!F:F)</f>
        <v>Nevada</v>
      </c>
      <c r="L22" s="4" t="str">
        <f t="array" ref="L22">XLOOKUP(Q22,Store_Dim!A:A,Store_Dim!C:C)</f>
        <v>North</v>
      </c>
      <c r="M22" s="4" t="s">
        <v>1799</v>
      </c>
      <c r="N22" s="4" t="str">
        <f t="array" ref="N22">XLOOKUP(M22,Product_Dim!A:A,Product_Dim!C:C)</f>
        <v>Sports</v>
      </c>
      <c r="O22" s="4" t="str">
        <f t="array" ref="O22">XLOOKUP(M22,Product_Dim!A:A,Product_Dim!D:D)</f>
        <v>Fitness</v>
      </c>
      <c r="P22" s="4" t="s">
        <v>1801</v>
      </c>
      <c r="Q22" s="4" t="s">
        <v>1942</v>
      </c>
      <c r="R22" s="4" t="str">
        <f t="array" ref="R22">XLOOKUP(Q22,Store_Dim!A:A,Store_Dim!B:B)</f>
        <v>Holloway Ltd</v>
      </c>
      <c r="S22" s="4" t="str">
        <f t="array" ref="S22">XLOOKUP(Q22,Store_Dim!A:A,Store_Dim!E:E)</f>
        <v>Flagship</v>
      </c>
      <c r="T22" s="4">
        <v>3.0</v>
      </c>
      <c r="U22" s="13">
        <v>986.04</v>
      </c>
      <c r="V22" s="14">
        <v>0.27</v>
      </c>
      <c r="W22" s="15">
        <v>300.0</v>
      </c>
      <c r="X22" s="4" t="s">
        <v>1964</v>
      </c>
      <c r="Y22" s="16">
        <v>2159.4276</v>
      </c>
      <c r="Z22" s="4" t="str">
        <f t="array" ref="Z22">XLOOKUP(M22,Product_Dim!A:A,Product_Dim!B:B)</f>
        <v>Professional Jump Rope</v>
      </c>
    </row>
    <row r="23" ht="14.25" customHeight="1">
      <c r="A23" s="4" t="s">
        <v>1982</v>
      </c>
      <c r="B23" s="5">
        <v>45447.0</v>
      </c>
      <c r="C23" s="12" t="s">
        <v>3970</v>
      </c>
      <c r="D23" s="4">
        <f t="shared" si="1"/>
        <v>2024</v>
      </c>
      <c r="E23" s="4" t="s">
        <v>1259</v>
      </c>
      <c r="F23" s="4">
        <v>25.0</v>
      </c>
      <c r="G23" s="4" t="str">
        <f t="shared" si="2"/>
        <v>18-25</v>
      </c>
      <c r="H23" s="4" t="str">
        <f t="array" ref="H23">XLOOKUP(E23,Customer_Dim!A:A,Customer_Dim!D:D)</f>
        <v>Female</v>
      </c>
      <c r="I23" s="4" t="str">
        <f t="array" ref="I23">XLOOKUP(E23,Customer_Dim!A:A,Customer_Dim!H:H)</f>
        <v>Silver</v>
      </c>
      <c r="J23" s="4" t="str">
        <f t="array" ref="J23">XLOOKUP(E23,Customer_Dim!A:A,Customer_Dim!E:E)</f>
        <v>Parkerview</v>
      </c>
      <c r="K23" s="4" t="str">
        <f t="array" ref="K23">XLOOKUP(E23,Customer_Dim!A:A,Customer_Dim!F:F)</f>
        <v>New York</v>
      </c>
      <c r="L23" s="4" t="str">
        <f t="array" ref="L23">XLOOKUP(Q23,Store_Dim!A:A,Store_Dim!C:C)</f>
        <v>East</v>
      </c>
      <c r="M23" s="4" t="s">
        <v>1709</v>
      </c>
      <c r="N23" s="4" t="str">
        <f t="array" ref="N23">XLOOKUP(M23,Product_Dim!A:A,Product_Dim!C:C)</f>
        <v>Electronics</v>
      </c>
      <c r="O23" s="4" t="str">
        <f t="array" ref="O23">XLOOKUP(M23,Product_Dim!A:A,Product_Dim!D:D)</f>
        <v>Computer</v>
      </c>
      <c r="P23" s="4" t="s">
        <v>1711</v>
      </c>
      <c r="Q23" s="4" t="s">
        <v>1945</v>
      </c>
      <c r="R23" s="4" t="str">
        <f t="array" ref="R23">XLOOKUP(Q23,Store_Dim!A:A,Store_Dim!B:B)</f>
        <v>Guerrero-Schmitt</v>
      </c>
      <c r="S23" s="4" t="str">
        <f t="array" ref="S23">XLOOKUP(Q23,Store_Dim!A:A,Store_Dim!E:E)</f>
        <v>Flagship</v>
      </c>
      <c r="T23" s="4">
        <v>1.0</v>
      </c>
      <c r="U23" s="13">
        <v>589.56</v>
      </c>
      <c r="V23" s="14">
        <v>0.22</v>
      </c>
      <c r="W23" s="15">
        <v>266.0</v>
      </c>
      <c r="X23" s="4" t="s">
        <v>1959</v>
      </c>
      <c r="Y23" s="16">
        <v>459.8568</v>
      </c>
      <c r="Z23" s="4" t="str">
        <f t="array" ref="Z23">XLOOKUP(M23,Product_Dim!A:A,Product_Dim!B:B)</f>
        <v>USB External Hard Drive</v>
      </c>
    </row>
    <row r="24" ht="14.25" customHeight="1">
      <c r="A24" s="4" t="s">
        <v>1983</v>
      </c>
      <c r="B24" s="5">
        <v>45394.0</v>
      </c>
      <c r="C24" s="12" t="s">
        <v>3978</v>
      </c>
      <c r="D24" s="4">
        <f t="shared" si="1"/>
        <v>2024</v>
      </c>
      <c r="E24" s="4" t="s">
        <v>1487</v>
      </c>
      <c r="F24" s="4">
        <v>33.0</v>
      </c>
      <c r="G24" s="4" t="str">
        <f t="shared" si="2"/>
        <v>26-35</v>
      </c>
      <c r="H24" s="4" t="str">
        <f t="array" ref="H24">XLOOKUP(E24,Customer_Dim!A:A,Customer_Dim!D:D)</f>
        <v>Female</v>
      </c>
      <c r="I24" s="4" t="str">
        <f t="array" ref="I24">XLOOKUP(E24,Customer_Dim!A:A,Customer_Dim!H:H)</f>
        <v>Gold</v>
      </c>
      <c r="J24" s="4" t="str">
        <f t="array" ref="J24">XLOOKUP(E24,Customer_Dim!A:A,Customer_Dim!E:E)</f>
        <v>Anthonymouth</v>
      </c>
      <c r="K24" s="4" t="str">
        <f t="array" ref="K24">XLOOKUP(E24,Customer_Dim!A:A,Customer_Dim!F:F)</f>
        <v>Oklahoma</v>
      </c>
      <c r="L24" s="4" t="str">
        <f t="array" ref="L24">XLOOKUP(Q24,Store_Dim!A:A,Store_Dim!C:C)</f>
        <v>East</v>
      </c>
      <c r="M24" s="4" t="s">
        <v>1790</v>
      </c>
      <c r="N24" s="4" t="str">
        <f t="array" ref="N24">XLOOKUP(M24,Product_Dim!A:A,Product_Dim!C:C)</f>
        <v>Clothing</v>
      </c>
      <c r="O24" s="4" t="str">
        <f t="array" ref="O24">XLOOKUP(M24,Product_Dim!A:A,Product_Dim!D:D)</f>
        <v>Bottoms</v>
      </c>
      <c r="P24" s="4" t="s">
        <v>1792</v>
      </c>
      <c r="Q24" s="4" t="s">
        <v>1924</v>
      </c>
      <c r="R24" s="4" t="str">
        <f t="array" ref="R24">XLOOKUP(Q24,Store_Dim!A:A,Store_Dim!B:B)</f>
        <v>Hill, Wagner and Ballard</v>
      </c>
      <c r="S24" s="4" t="str">
        <f t="array" ref="S24">XLOOKUP(Q24,Store_Dim!A:A,Store_Dim!E:E)</f>
        <v>Online</v>
      </c>
      <c r="T24" s="4">
        <v>3.0</v>
      </c>
      <c r="U24" s="13">
        <v>979.42</v>
      </c>
      <c r="V24" s="14">
        <v>0.03</v>
      </c>
      <c r="W24" s="15">
        <v>224.0</v>
      </c>
      <c r="X24" s="4" t="s">
        <v>1961</v>
      </c>
      <c r="Y24" s="16">
        <v>2850.1122</v>
      </c>
      <c r="Z24" s="4" t="str">
        <f t="array" ref="Z24">XLOOKUP(M24,Product_Dim!A:A,Product_Dim!B:B)</f>
        <v>Men's Sports Shorts</v>
      </c>
    </row>
    <row r="25" ht="14.25" customHeight="1">
      <c r="A25" s="4" t="s">
        <v>1984</v>
      </c>
      <c r="B25" s="5">
        <v>45466.0</v>
      </c>
      <c r="C25" s="12" t="s">
        <v>3970</v>
      </c>
      <c r="D25" s="4">
        <f t="shared" si="1"/>
        <v>2024</v>
      </c>
      <c r="E25" s="4" t="s">
        <v>1175</v>
      </c>
      <c r="F25" s="4">
        <v>34.0</v>
      </c>
      <c r="G25" s="4" t="str">
        <f t="shared" si="2"/>
        <v>26-35</v>
      </c>
      <c r="H25" s="4" t="str">
        <f t="array" ref="H25">XLOOKUP(E25,Customer_Dim!A:A,Customer_Dim!D:D)</f>
        <v>Female</v>
      </c>
      <c r="I25" s="4" t="str">
        <f t="array" ref="I25">XLOOKUP(E25,Customer_Dim!A:A,Customer_Dim!H:H)</f>
        <v>Platinum</v>
      </c>
      <c r="J25" s="4" t="str">
        <f t="array" ref="J25">XLOOKUP(E25,Customer_Dim!A:A,Customer_Dim!E:E)</f>
        <v>West Mathew</v>
      </c>
      <c r="K25" s="4" t="str">
        <f t="array" ref="K25">XLOOKUP(E25,Customer_Dim!A:A,Customer_Dim!F:F)</f>
        <v>New York</v>
      </c>
      <c r="L25" s="4" t="str">
        <f t="array" ref="L25">XLOOKUP(Q25,Store_Dim!A:A,Store_Dim!C:C)</f>
        <v>West</v>
      </c>
      <c r="M25" s="4" t="s">
        <v>1606</v>
      </c>
      <c r="N25" s="4" t="str">
        <f t="array" ref="N25">XLOOKUP(M25,Product_Dim!A:A,Product_Dim!C:C)</f>
        <v>Beauty</v>
      </c>
      <c r="O25" s="4" t="str">
        <f t="array" ref="O25">XLOOKUP(M25,Product_Dim!A:A,Product_Dim!D:D)</f>
        <v>Haircare</v>
      </c>
      <c r="P25" s="4" t="s">
        <v>1609</v>
      </c>
      <c r="Q25" s="4" t="s">
        <v>1917</v>
      </c>
      <c r="R25" s="4" t="str">
        <f t="array" ref="R25">XLOOKUP(Q25,Store_Dim!A:A,Store_Dim!B:B)</f>
        <v>Bean, Jones and Park</v>
      </c>
      <c r="S25" s="4" t="str">
        <f t="array" ref="S25">XLOOKUP(Q25,Store_Dim!A:A,Store_Dim!E:E)</f>
        <v>Online</v>
      </c>
      <c r="T25" s="4">
        <v>1.0</v>
      </c>
      <c r="U25" s="13">
        <v>719.28</v>
      </c>
      <c r="V25" s="14">
        <v>0.08</v>
      </c>
      <c r="W25" s="15">
        <v>460.0</v>
      </c>
      <c r="X25" s="4" t="s">
        <v>1959</v>
      </c>
      <c r="Y25" s="16">
        <v>661.7376</v>
      </c>
      <c r="Z25" s="4" t="str">
        <f t="array" ref="Z25">XLOOKUP(M25,Product_Dim!A:A,Product_Dim!B:B)</f>
        <v>Hair Strengthening Shampoo</v>
      </c>
    </row>
    <row r="26" ht="14.25" customHeight="1">
      <c r="A26" s="4" t="s">
        <v>1985</v>
      </c>
      <c r="B26" s="5">
        <v>45908.0</v>
      </c>
      <c r="C26" s="12" t="s">
        <v>3976</v>
      </c>
      <c r="D26" s="4">
        <f t="shared" si="1"/>
        <v>2025</v>
      </c>
      <c r="E26" s="4" t="s">
        <v>633</v>
      </c>
      <c r="F26" s="4">
        <v>53.0</v>
      </c>
      <c r="G26" s="4" t="str">
        <f t="shared" si="2"/>
        <v>46-55</v>
      </c>
      <c r="H26" s="4" t="str">
        <f t="array" ref="H26">XLOOKUP(E26,Customer_Dim!A:A,Customer_Dim!D:D)</f>
        <v>Male</v>
      </c>
      <c r="I26" s="4" t="str">
        <f t="array" ref="I26">XLOOKUP(E26,Customer_Dim!A:A,Customer_Dim!H:H)</f>
        <v>Silver</v>
      </c>
      <c r="J26" s="4" t="str">
        <f t="array" ref="J26">XLOOKUP(E26,Customer_Dim!A:A,Customer_Dim!E:E)</f>
        <v>East Justin</v>
      </c>
      <c r="K26" s="4" t="str">
        <f t="array" ref="K26">XLOOKUP(E26,Customer_Dim!A:A,Customer_Dim!F:F)</f>
        <v>Missouri</v>
      </c>
      <c r="L26" s="4" t="str">
        <f t="array" ref="L26">XLOOKUP(Q26,Store_Dim!A:A,Store_Dim!C:C)</f>
        <v>East</v>
      </c>
      <c r="M26" s="4" t="s">
        <v>1783</v>
      </c>
      <c r="N26" s="4" t="str">
        <f t="array" ref="N26">XLOOKUP(M26,Product_Dim!A:A,Product_Dim!C:C)</f>
        <v>Electronics</v>
      </c>
      <c r="O26" s="4" t="str">
        <f t="array" ref="O26">XLOOKUP(M26,Product_Dim!A:A,Product_Dim!D:D)</f>
        <v>Accessories</v>
      </c>
      <c r="P26" s="4" t="s">
        <v>1785</v>
      </c>
      <c r="Q26" s="4" t="s">
        <v>1911</v>
      </c>
      <c r="R26" s="4" t="str">
        <f t="array" ref="R26">XLOOKUP(Q26,Store_Dim!A:A,Store_Dim!B:B)</f>
        <v>Benson-Elliott</v>
      </c>
      <c r="S26" s="4" t="str">
        <f t="array" ref="S26">XLOOKUP(Q26,Store_Dim!A:A,Store_Dim!E:E)</f>
        <v>Online</v>
      </c>
      <c r="T26" s="4">
        <v>3.0</v>
      </c>
      <c r="U26" s="13">
        <v>77.6</v>
      </c>
      <c r="V26" s="14">
        <v>0.07</v>
      </c>
      <c r="W26" s="15">
        <v>476.0</v>
      </c>
      <c r="X26" s="4" t="s">
        <v>1959</v>
      </c>
      <c r="Y26" s="16">
        <v>216.504</v>
      </c>
      <c r="Z26" s="4" t="str">
        <f t="array" ref="Z26">XLOOKUP(M26,Product_Dim!A:A,Product_Dim!B:B)</f>
        <v>Smart LED Light Strip</v>
      </c>
    </row>
    <row r="27" ht="14.25" customHeight="1">
      <c r="A27" s="4" t="s">
        <v>1986</v>
      </c>
      <c r="B27" s="5">
        <v>45552.0</v>
      </c>
      <c r="C27" s="12" t="s">
        <v>3976</v>
      </c>
      <c r="D27" s="4">
        <f t="shared" si="1"/>
        <v>2024</v>
      </c>
      <c r="E27" s="4" t="s">
        <v>1214</v>
      </c>
      <c r="F27" s="4">
        <v>50.0</v>
      </c>
      <c r="G27" s="4" t="str">
        <f t="shared" si="2"/>
        <v>46-55</v>
      </c>
      <c r="H27" s="4" t="str">
        <f t="array" ref="H27">XLOOKUP(E27,Customer_Dim!A:A,Customer_Dim!D:D)</f>
        <v>Male</v>
      </c>
      <c r="I27" s="4" t="str">
        <f t="array" ref="I27">XLOOKUP(E27,Customer_Dim!A:A,Customer_Dim!H:H)</f>
        <v>Silver</v>
      </c>
      <c r="J27" s="4" t="str">
        <f t="array" ref="J27">XLOOKUP(E27,Customer_Dim!A:A,Customer_Dim!E:E)</f>
        <v>Andrewsland</v>
      </c>
      <c r="K27" s="4" t="str">
        <f t="array" ref="K27">XLOOKUP(E27,Customer_Dim!A:A,Customer_Dim!F:F)</f>
        <v>Alabama</v>
      </c>
      <c r="L27" s="4" t="str">
        <f t="array" ref="L27">XLOOKUP(Q27,Store_Dim!A:A,Store_Dim!C:C)</f>
        <v>North</v>
      </c>
      <c r="M27" s="4" t="s">
        <v>1576</v>
      </c>
      <c r="N27" s="4" t="str">
        <f t="array" ref="N27">XLOOKUP(M27,Product_Dim!A:A,Product_Dim!C:C)</f>
        <v>Clothing</v>
      </c>
      <c r="O27" s="4" t="str">
        <f t="array" ref="O27">XLOOKUP(M27,Product_Dim!A:A,Product_Dim!D:D)</f>
        <v>Accessories</v>
      </c>
      <c r="P27" s="4" t="s">
        <v>1579</v>
      </c>
      <c r="Q27" s="4" t="s">
        <v>1901</v>
      </c>
      <c r="R27" s="4" t="str">
        <f t="array" ref="R27">XLOOKUP(Q27,Store_Dim!A:A,Store_Dim!B:B)</f>
        <v>Johnson-Wright</v>
      </c>
      <c r="S27" s="4" t="str">
        <f t="array" ref="S27">XLOOKUP(Q27,Store_Dim!A:A,Store_Dim!E:E)</f>
        <v>Outlet</v>
      </c>
      <c r="T27" s="4">
        <v>4.0</v>
      </c>
      <c r="U27" s="13">
        <v>852.71</v>
      </c>
      <c r="V27" s="14">
        <v>0.14</v>
      </c>
      <c r="W27" s="15">
        <v>59.0</v>
      </c>
      <c r="X27" s="4" t="s">
        <v>1961</v>
      </c>
      <c r="Y27" s="16">
        <v>2933.3224</v>
      </c>
      <c r="Z27" s="4" t="str">
        <f t="array" ref="Z27">XLOOKUP(M27,Product_Dim!A:A,Product_Dim!B:B)</f>
        <v>Men's Leather Belt</v>
      </c>
    </row>
    <row r="28" ht="14.25" customHeight="1">
      <c r="A28" s="4" t="s">
        <v>1987</v>
      </c>
      <c r="B28" s="5">
        <v>45294.0</v>
      </c>
      <c r="C28" s="12" t="s">
        <v>3972</v>
      </c>
      <c r="D28" s="4">
        <f t="shared" si="1"/>
        <v>2024</v>
      </c>
      <c r="E28" s="4" t="s">
        <v>713</v>
      </c>
      <c r="F28" s="4">
        <v>42.0</v>
      </c>
      <c r="G28" s="4" t="str">
        <f t="shared" si="2"/>
        <v>36-45</v>
      </c>
      <c r="H28" s="4" t="str">
        <f t="array" ref="H28">XLOOKUP(E28,Customer_Dim!A:A,Customer_Dim!D:D)</f>
        <v>Female</v>
      </c>
      <c r="I28" s="4" t="str">
        <f t="array" ref="I28">XLOOKUP(E28,Customer_Dim!A:A,Customer_Dim!H:H)</f>
        <v>Platinum</v>
      </c>
      <c r="J28" s="4" t="str">
        <f t="array" ref="J28">XLOOKUP(E28,Customer_Dim!A:A,Customer_Dim!E:E)</f>
        <v>West Markport</v>
      </c>
      <c r="K28" s="4" t="str">
        <f t="array" ref="K28">XLOOKUP(E28,Customer_Dim!A:A,Customer_Dim!F:F)</f>
        <v>North Dakota</v>
      </c>
      <c r="L28" s="4" t="str">
        <f t="array" ref="L28">XLOOKUP(Q28,Store_Dim!A:A,Store_Dim!C:C)</f>
        <v>West</v>
      </c>
      <c r="M28" s="4" t="s">
        <v>1877</v>
      </c>
      <c r="N28" s="4" t="str">
        <f t="array" ref="N28">XLOOKUP(M28,Product_Dim!A:A,Product_Dim!C:C)</f>
        <v>Electronics</v>
      </c>
      <c r="O28" s="4" t="str">
        <f t="array" ref="O28">XLOOKUP(M28,Product_Dim!A:A,Product_Dim!D:D)</f>
        <v>Audio</v>
      </c>
      <c r="P28" s="4" t="s">
        <v>1879</v>
      </c>
      <c r="Q28" s="4" t="s">
        <v>1917</v>
      </c>
      <c r="R28" s="4" t="str">
        <f t="array" ref="R28">XLOOKUP(Q28,Store_Dim!A:A,Store_Dim!B:B)</f>
        <v>Bean, Jones and Park</v>
      </c>
      <c r="S28" s="4" t="str">
        <f t="array" ref="S28">XLOOKUP(Q28,Store_Dim!A:A,Store_Dim!E:E)</f>
        <v>Online</v>
      </c>
      <c r="T28" s="4">
        <v>4.0</v>
      </c>
      <c r="U28" s="13">
        <v>156.16</v>
      </c>
      <c r="V28" s="14">
        <f>1-Y28/(U28*T28)</f>
        <v>0.04</v>
      </c>
      <c r="W28" s="15">
        <v>73.0</v>
      </c>
      <c r="X28" s="4" t="s">
        <v>1959</v>
      </c>
      <c r="Y28" s="16">
        <v>599.6544</v>
      </c>
      <c r="Z28" s="4" t="str">
        <f t="array" ref="Z28">XLOOKUP(M28,Product_Dim!A:A,Product_Dim!B:B)</f>
        <v>Portable Bluetooth Speaker</v>
      </c>
    </row>
    <row r="29" ht="14.25" customHeight="1">
      <c r="A29" s="4" t="s">
        <v>1988</v>
      </c>
      <c r="B29" s="5">
        <v>45710.0</v>
      </c>
      <c r="C29" s="12" t="s">
        <v>3974</v>
      </c>
      <c r="D29" s="4">
        <f t="shared" si="1"/>
        <v>2025</v>
      </c>
      <c r="E29" s="4" t="s">
        <v>674</v>
      </c>
      <c r="F29" s="4">
        <v>30.0</v>
      </c>
      <c r="G29" s="4" t="str">
        <f t="shared" si="2"/>
        <v>26-35</v>
      </c>
      <c r="H29" s="4" t="str">
        <f t="array" ref="H29">XLOOKUP(E29,Customer_Dim!A:A,Customer_Dim!D:D)</f>
        <v>Male</v>
      </c>
      <c r="I29" s="4" t="str">
        <f t="array" ref="I29">XLOOKUP(E29,Customer_Dim!A:A,Customer_Dim!H:H)</f>
        <v>Platinum</v>
      </c>
      <c r="J29" s="4" t="str">
        <f t="array" ref="J29">XLOOKUP(E29,Customer_Dim!A:A,Customer_Dim!E:E)</f>
        <v>South Jerry</v>
      </c>
      <c r="K29" s="4" t="str">
        <f t="array" ref="K29">XLOOKUP(E29,Customer_Dim!A:A,Customer_Dim!F:F)</f>
        <v>Maine</v>
      </c>
      <c r="L29" s="4" t="str">
        <f t="array" ref="L29">XLOOKUP(Q29,Store_Dim!A:A,Store_Dim!C:C)</f>
        <v>West</v>
      </c>
      <c r="M29" s="4" t="s">
        <v>1814</v>
      </c>
      <c r="N29" s="4" t="str">
        <f t="array" ref="N29">XLOOKUP(M29,Product_Dim!A:A,Product_Dim!C:C)</f>
        <v>Electronics</v>
      </c>
      <c r="O29" s="4" t="str">
        <f t="array" ref="O29">XLOOKUP(M29,Product_Dim!A:A,Product_Dim!D:D)</f>
        <v>Appliances</v>
      </c>
      <c r="P29" s="4" t="s">
        <v>1816</v>
      </c>
      <c r="Q29" s="4" t="s">
        <v>1917</v>
      </c>
      <c r="R29" s="4" t="str">
        <f t="array" ref="R29">XLOOKUP(Q29,Store_Dim!A:A,Store_Dim!B:B)</f>
        <v>Bean, Jones and Park</v>
      </c>
      <c r="S29" s="4" t="str">
        <f t="array" ref="S29">XLOOKUP(Q29,Store_Dim!A:A,Store_Dim!E:E)</f>
        <v>Online</v>
      </c>
      <c r="T29" s="4">
        <v>3.0</v>
      </c>
      <c r="U29" s="13">
        <v>815.49</v>
      </c>
      <c r="V29" s="14">
        <v>0.17</v>
      </c>
      <c r="W29" s="15">
        <v>104.0</v>
      </c>
      <c r="X29" s="4" t="s">
        <v>1959</v>
      </c>
      <c r="Y29" s="16">
        <v>2030.5701</v>
      </c>
      <c r="Z29" s="4" t="str">
        <f t="array" ref="Z29">XLOOKUP(M29,Product_Dim!A:A,Product_Dim!B:B)</f>
        <v>WiFi Mesh Router</v>
      </c>
    </row>
    <row r="30" ht="14.25" customHeight="1">
      <c r="A30" s="4" t="s">
        <v>1989</v>
      </c>
      <c r="B30" s="5">
        <v>45923.0</v>
      </c>
      <c r="C30" s="12" t="s">
        <v>3976</v>
      </c>
      <c r="D30" s="4">
        <f t="shared" si="1"/>
        <v>2025</v>
      </c>
      <c r="E30" s="4" t="s">
        <v>518</v>
      </c>
      <c r="F30" s="4">
        <v>42.0</v>
      </c>
      <c r="G30" s="4" t="str">
        <f t="shared" si="2"/>
        <v>36-45</v>
      </c>
      <c r="H30" s="4" t="str">
        <f t="array" ref="H30">XLOOKUP(E30,Customer_Dim!A:A,Customer_Dim!D:D)</f>
        <v>Female</v>
      </c>
      <c r="I30" s="4" t="str">
        <f t="array" ref="I30">XLOOKUP(E30,Customer_Dim!A:A,Customer_Dim!H:H)</f>
        <v>Bronze</v>
      </c>
      <c r="J30" s="4" t="str">
        <f t="array" ref="J30">XLOOKUP(E30,Customer_Dim!A:A,Customer_Dim!E:E)</f>
        <v>New Brian</v>
      </c>
      <c r="K30" s="4" t="str">
        <f t="array" ref="K30">XLOOKUP(E30,Customer_Dim!A:A,Customer_Dim!F:F)</f>
        <v>Wisconsin</v>
      </c>
      <c r="L30" s="4" t="str">
        <f t="array" ref="L30">XLOOKUP(Q30,Store_Dim!A:A,Store_Dim!C:C)</f>
        <v>South</v>
      </c>
      <c r="M30" s="4" t="s">
        <v>1610</v>
      </c>
      <c r="N30" s="4" t="str">
        <f t="array" ref="N30">XLOOKUP(M30,Product_Dim!A:A,Product_Dim!C:C)</f>
        <v>Electronics</v>
      </c>
      <c r="O30" s="4" t="str">
        <f t="array" ref="O30">XLOOKUP(M30,Product_Dim!A:A,Product_Dim!D:D)</f>
        <v>Accessories</v>
      </c>
      <c r="P30" s="4" t="s">
        <v>1612</v>
      </c>
      <c r="Q30" s="4" t="s">
        <v>1896</v>
      </c>
      <c r="R30" s="4" t="str">
        <f t="array" ref="R30">XLOOKUP(Q30,Store_Dim!A:A,Store_Dim!B:B)</f>
        <v>Black-Horn</v>
      </c>
      <c r="S30" s="4" t="str">
        <f t="array" ref="S30">XLOOKUP(Q30,Store_Dim!A:A,Store_Dim!E:E)</f>
        <v>Outlet</v>
      </c>
      <c r="T30" s="4">
        <v>2.0</v>
      </c>
      <c r="U30" s="13">
        <v>74.21</v>
      </c>
      <c r="V30" s="14">
        <v>0.11</v>
      </c>
      <c r="W30" s="15">
        <v>453.0</v>
      </c>
      <c r="X30" s="4" t="s">
        <v>1961</v>
      </c>
      <c r="Y30" s="16">
        <v>132.0938</v>
      </c>
      <c r="Z30" s="4" t="str">
        <f t="array" ref="Z30">XLOOKUP(M30,Product_Dim!A:A,Product_Dim!B:B)</f>
        <v>USB-C Fast Charger</v>
      </c>
    </row>
    <row r="31" ht="14.25" customHeight="1">
      <c r="A31" s="4" t="s">
        <v>1990</v>
      </c>
      <c r="B31" s="5">
        <v>45302.0</v>
      </c>
      <c r="C31" s="12" t="s">
        <v>3972</v>
      </c>
      <c r="D31" s="4">
        <f t="shared" si="1"/>
        <v>2024</v>
      </c>
      <c r="E31" s="4" t="s">
        <v>1115</v>
      </c>
      <c r="F31" s="4">
        <v>55.0</v>
      </c>
      <c r="G31" s="4" t="str">
        <f t="shared" si="2"/>
        <v>46-55</v>
      </c>
      <c r="H31" s="4" t="str">
        <f t="array" ref="H31">XLOOKUP(E31,Customer_Dim!A:A,Customer_Dim!D:D)</f>
        <v>Male</v>
      </c>
      <c r="I31" s="4" t="str">
        <f t="array" ref="I31">XLOOKUP(E31,Customer_Dim!A:A,Customer_Dim!H:H)</f>
        <v>Silver</v>
      </c>
      <c r="J31" s="4" t="str">
        <f t="array" ref="J31">XLOOKUP(E31,Customer_Dim!A:A,Customer_Dim!E:E)</f>
        <v>Shannonview</v>
      </c>
      <c r="K31" s="4" t="str">
        <f t="array" ref="K31">XLOOKUP(E31,Customer_Dim!A:A,Customer_Dim!F:F)</f>
        <v>Pennsylvania</v>
      </c>
      <c r="L31" s="4" t="str">
        <f t="array" ref="L31">XLOOKUP(Q31,Store_Dim!A:A,Store_Dim!C:C)</f>
        <v>North</v>
      </c>
      <c r="M31" s="4" t="s">
        <v>1880</v>
      </c>
      <c r="N31" s="4" t="str">
        <f t="array" ref="N31">XLOOKUP(M31,Product_Dim!A:A,Product_Dim!C:C)</f>
        <v>Home</v>
      </c>
      <c r="O31" s="4" t="str">
        <f t="array" ref="O31">XLOOKUP(M31,Product_Dim!A:A,Product_Dim!D:D)</f>
        <v>Kitchen</v>
      </c>
      <c r="P31" s="4" t="s">
        <v>1882</v>
      </c>
      <c r="Q31" s="4" t="s">
        <v>1901</v>
      </c>
      <c r="R31" s="4" t="str">
        <f t="array" ref="R31">XLOOKUP(Q31,Store_Dim!A:A,Store_Dim!B:B)</f>
        <v>Johnson-Wright</v>
      </c>
      <c r="S31" s="4" t="str">
        <f t="array" ref="S31">XLOOKUP(Q31,Store_Dim!A:A,Store_Dim!E:E)</f>
        <v>Outlet</v>
      </c>
      <c r="T31" s="4">
        <f>Y31/(U31*(1-V31))</f>
        <v>4</v>
      </c>
      <c r="U31" s="13">
        <v>451.67</v>
      </c>
      <c r="V31" s="14">
        <v>0.15</v>
      </c>
      <c r="W31" s="15">
        <v>146.0</v>
      </c>
      <c r="X31" s="4" t="s">
        <v>1959</v>
      </c>
      <c r="Y31" s="16">
        <v>1535.678</v>
      </c>
      <c r="Z31" s="4" t="str">
        <f t="array" ref="Z31">XLOOKUP(M31,Product_Dim!A:A,Product_Dim!B:B)</f>
        <v>Stainless Steel Cookware Set</v>
      </c>
    </row>
    <row r="32" ht="14.25" customHeight="1">
      <c r="A32" s="4" t="s">
        <v>1991</v>
      </c>
      <c r="B32" s="5">
        <v>45217.0</v>
      </c>
      <c r="C32" s="12" t="s">
        <v>3979</v>
      </c>
      <c r="D32" s="4">
        <f t="shared" si="1"/>
        <v>2023</v>
      </c>
      <c r="E32" s="4" t="s">
        <v>135</v>
      </c>
      <c r="F32" s="4">
        <v>27.0</v>
      </c>
      <c r="G32" s="4" t="str">
        <f t="shared" si="2"/>
        <v>26-35</v>
      </c>
      <c r="H32" s="4" t="str">
        <f t="array" ref="H32">XLOOKUP(E32,Customer_Dim!A:A,Customer_Dim!D:D)</f>
        <v>Female</v>
      </c>
      <c r="I32" s="4" t="str">
        <f t="array" ref="I32">XLOOKUP(E32,Customer_Dim!A:A,Customer_Dim!H:H)</f>
        <v>Platinum</v>
      </c>
      <c r="J32" s="4" t="str">
        <f t="array" ref="J32">XLOOKUP(E32,Customer_Dim!A:A,Customer_Dim!E:E)</f>
        <v>New David</v>
      </c>
      <c r="K32" s="4" t="str">
        <f t="array" ref="K32">XLOOKUP(E32,Customer_Dim!A:A,Customer_Dim!F:F)</f>
        <v>New Jersey</v>
      </c>
      <c r="L32" s="4" t="str">
        <f t="array" ref="L32">XLOOKUP(Q32,Store_Dim!A:A,Store_Dim!C:C)</f>
        <v>East</v>
      </c>
      <c r="M32" s="4" t="s">
        <v>1576</v>
      </c>
      <c r="N32" s="4" t="str">
        <f t="array" ref="N32">XLOOKUP(M32,Product_Dim!A:A,Product_Dim!C:C)</f>
        <v>Clothing</v>
      </c>
      <c r="O32" s="4" t="str">
        <f t="array" ref="O32">XLOOKUP(M32,Product_Dim!A:A,Product_Dim!D:D)</f>
        <v>Accessories</v>
      </c>
      <c r="P32" s="4" t="s">
        <v>1579</v>
      </c>
      <c r="Q32" s="4" t="s">
        <v>1948</v>
      </c>
      <c r="R32" s="4" t="str">
        <f t="array" ref="R32">XLOOKUP(Q32,Store_Dim!A:A,Store_Dim!B:B)</f>
        <v>Mann-Austin</v>
      </c>
      <c r="S32" s="4" t="str">
        <f t="array" ref="S32">XLOOKUP(Q32,Store_Dim!A:A,Store_Dim!E:E)</f>
        <v>Online</v>
      </c>
      <c r="T32" s="4">
        <v>1.0</v>
      </c>
      <c r="U32" s="13">
        <v>429.38</v>
      </c>
      <c r="V32" s="14">
        <v>0.13</v>
      </c>
      <c r="W32" s="15">
        <v>59.0</v>
      </c>
      <c r="X32" s="4" t="s">
        <v>1961</v>
      </c>
      <c r="Y32" s="16">
        <v>373.5606</v>
      </c>
      <c r="Z32" s="4" t="str">
        <f t="array" ref="Z32">XLOOKUP(M32,Product_Dim!A:A,Product_Dim!B:B)</f>
        <v>Men's Leather Belt</v>
      </c>
    </row>
    <row r="33" ht="14.25" customHeight="1">
      <c r="A33" s="4" t="s">
        <v>1992</v>
      </c>
      <c r="B33" s="5">
        <v>45593.0</v>
      </c>
      <c r="C33" s="12" t="s">
        <v>3979</v>
      </c>
      <c r="D33" s="4">
        <f t="shared" si="1"/>
        <v>2024</v>
      </c>
      <c r="E33" s="4" t="s">
        <v>1305</v>
      </c>
      <c r="F33" s="4">
        <v>23.0</v>
      </c>
      <c r="G33" s="4" t="str">
        <f t="shared" si="2"/>
        <v>18-25</v>
      </c>
      <c r="H33" s="4" t="str">
        <f t="array" ref="H33">XLOOKUP(E33,Customer_Dim!A:A,Customer_Dim!D:D)</f>
        <v>Female</v>
      </c>
      <c r="I33" s="4" t="str">
        <f t="array" ref="I33">XLOOKUP(E33,Customer_Dim!A:A,Customer_Dim!H:H)</f>
        <v>Gold</v>
      </c>
      <c r="J33" s="4" t="str">
        <f t="array" ref="J33">XLOOKUP(E33,Customer_Dim!A:A,Customer_Dim!E:E)</f>
        <v>East Andrea</v>
      </c>
      <c r="K33" s="4" t="str">
        <f t="array" ref="K33">XLOOKUP(E33,Customer_Dim!A:A,Customer_Dim!F:F)</f>
        <v>Michigan</v>
      </c>
      <c r="L33" s="4" t="str">
        <f t="array" ref="L33">XLOOKUP(Q33,Store_Dim!A:A,Store_Dim!C:C)</f>
        <v>North</v>
      </c>
      <c r="M33" s="4" t="s">
        <v>1741</v>
      </c>
      <c r="N33" s="4" t="str">
        <f t="array" ref="N33">XLOOKUP(M33,Product_Dim!A:A,Product_Dim!C:C)</f>
        <v>Clothing</v>
      </c>
      <c r="O33" s="4" t="str">
        <f t="array" ref="O33">XLOOKUP(M33,Product_Dim!A:A,Product_Dim!D:D)</f>
        <v>Bottoms</v>
      </c>
      <c r="P33" s="4" t="s">
        <v>1743</v>
      </c>
      <c r="Q33" s="4" t="s">
        <v>1929</v>
      </c>
      <c r="R33" s="4" t="str">
        <f t="array" ref="R33">XLOOKUP(Q33,Store_Dim!A:A,Store_Dim!B:B)</f>
        <v>Thomas, Bridges and Harris</v>
      </c>
      <c r="S33" s="4" t="str">
        <f t="array" ref="S33">XLOOKUP(Q33,Store_Dim!A:A,Store_Dim!E:E)</f>
        <v>Online</v>
      </c>
      <c r="T33" s="4">
        <v>2.0</v>
      </c>
      <c r="U33" s="13">
        <v>148.96</v>
      </c>
      <c r="V33" s="14">
        <v>0.03</v>
      </c>
      <c r="W33" s="15">
        <v>125.0</v>
      </c>
      <c r="X33" s="4" t="s">
        <v>1964</v>
      </c>
      <c r="Y33" s="16">
        <v>288.9824</v>
      </c>
      <c r="Z33" s="4" t="str">
        <f t="array" ref="Z33">XLOOKUP(M33,Product_Dim!A:A,Product_Dim!B:B)</f>
        <v>Men's Track Pants</v>
      </c>
    </row>
    <row r="34" ht="14.25" customHeight="1">
      <c r="A34" s="4" t="s">
        <v>1993</v>
      </c>
      <c r="B34" s="5">
        <v>45597.0</v>
      </c>
      <c r="C34" s="12" t="s">
        <v>3971</v>
      </c>
      <c r="D34" s="4">
        <f t="shared" si="1"/>
        <v>2024</v>
      </c>
      <c r="E34" s="4" t="s">
        <v>1264</v>
      </c>
      <c r="F34" s="4">
        <v>54.0</v>
      </c>
      <c r="G34" s="4" t="str">
        <f t="shared" si="2"/>
        <v>46-55</v>
      </c>
      <c r="H34" s="4" t="str">
        <f t="array" ref="H34">XLOOKUP(E34,Customer_Dim!A:A,Customer_Dim!D:D)</f>
        <v>Male</v>
      </c>
      <c r="I34" s="4" t="str">
        <f t="array" ref="I34">XLOOKUP(E34,Customer_Dim!A:A,Customer_Dim!H:H)</f>
        <v>Bronze</v>
      </c>
      <c r="J34" s="4" t="str">
        <f t="array" ref="J34">XLOOKUP(E34,Customer_Dim!A:A,Customer_Dim!E:E)</f>
        <v>Cheyenneborough</v>
      </c>
      <c r="K34" s="4" t="str">
        <f t="array" ref="K34">XLOOKUP(E34,Customer_Dim!A:A,Customer_Dim!F:F)</f>
        <v>New Hampshire</v>
      </c>
      <c r="L34" s="4" t="str">
        <f t="array" ref="L34">XLOOKUP(Q34,Store_Dim!A:A,Store_Dim!C:C)</f>
        <v>West</v>
      </c>
      <c r="M34" s="4" t="s">
        <v>1808</v>
      </c>
      <c r="N34" s="4" t="str">
        <f t="array" ref="N34">XLOOKUP(M34,Product_Dim!A:A,Product_Dim!C:C)</f>
        <v>Clothing</v>
      </c>
      <c r="O34" s="4" t="str">
        <f t="array" ref="O34">XLOOKUP(M34,Product_Dim!A:A,Product_Dim!D:D)</f>
        <v>Footwear</v>
      </c>
      <c r="P34" s="4" t="s">
        <v>1810</v>
      </c>
      <c r="Q34" s="4" t="s">
        <v>1917</v>
      </c>
      <c r="R34" s="4" t="str">
        <f t="array" ref="R34">XLOOKUP(Q34,Store_Dim!A:A,Store_Dim!B:B)</f>
        <v>Bean, Jones and Park</v>
      </c>
      <c r="S34" s="4" t="str">
        <f t="array" ref="S34">XLOOKUP(Q34,Store_Dim!A:A,Store_Dim!E:E)</f>
        <v>Online</v>
      </c>
      <c r="T34" s="4">
        <v>4.0</v>
      </c>
      <c r="U34" s="13">
        <v>313.83</v>
      </c>
      <c r="V34" s="14">
        <v>0.08</v>
      </c>
      <c r="W34" s="15">
        <v>82.0</v>
      </c>
      <c r="X34" s="4" t="s">
        <v>1959</v>
      </c>
      <c r="Y34" s="16">
        <v>1154.8944</v>
      </c>
      <c r="Z34" s="4" t="str">
        <f t="array" ref="Z34">XLOOKUP(M34,Product_Dim!A:A,Product_Dim!B:B)</f>
        <v>Women's Ankle Boots</v>
      </c>
    </row>
    <row r="35" ht="14.25" customHeight="1">
      <c r="A35" s="4" t="s">
        <v>1994</v>
      </c>
      <c r="B35" s="5">
        <v>45620.0</v>
      </c>
      <c r="C35" s="12" t="s">
        <v>3971</v>
      </c>
      <c r="D35" s="4">
        <f t="shared" si="1"/>
        <v>2024</v>
      </c>
      <c r="E35" s="4" t="s">
        <v>1424</v>
      </c>
      <c r="F35" s="4">
        <v>62.0</v>
      </c>
      <c r="G35" s="4" t="str">
        <f t="shared" si="2"/>
        <v>56-65</v>
      </c>
      <c r="H35" s="4" t="str">
        <f t="array" ref="H35">XLOOKUP(E35,Customer_Dim!A:A,Customer_Dim!D:D)</f>
        <v>Female</v>
      </c>
      <c r="I35" s="4" t="str">
        <f t="array" ref="I35">XLOOKUP(E35,Customer_Dim!A:A,Customer_Dim!H:H)</f>
        <v>Platinum</v>
      </c>
      <c r="J35" s="4" t="str">
        <f t="array" ref="J35">XLOOKUP(E35,Customer_Dim!A:A,Customer_Dim!E:E)</f>
        <v>Lake Carolyn</v>
      </c>
      <c r="K35" s="4" t="str">
        <f t="array" ref="K35">XLOOKUP(E35,Customer_Dim!A:A,Customer_Dim!F:F)</f>
        <v>Hawaii</v>
      </c>
      <c r="L35" s="4" t="str">
        <f t="array" ref="L35">XLOOKUP(Q35,Store_Dim!A:A,Store_Dim!C:C)</f>
        <v>East</v>
      </c>
      <c r="M35" s="4" t="s">
        <v>1606</v>
      </c>
      <c r="N35" s="4" t="str">
        <f t="array" ref="N35">XLOOKUP(M35,Product_Dim!A:A,Product_Dim!C:C)</f>
        <v>Beauty</v>
      </c>
      <c r="O35" s="4" t="str">
        <f t="array" ref="O35">XLOOKUP(M35,Product_Dim!A:A,Product_Dim!D:D)</f>
        <v>Haircare</v>
      </c>
      <c r="P35" s="4" t="s">
        <v>1609</v>
      </c>
      <c r="Q35" s="4" t="s">
        <v>1911</v>
      </c>
      <c r="R35" s="4" t="str">
        <f t="array" ref="R35">XLOOKUP(Q35,Store_Dim!A:A,Store_Dim!B:B)</f>
        <v>Benson-Elliott</v>
      </c>
      <c r="S35" s="4" t="str">
        <f t="array" ref="S35">XLOOKUP(Q35,Store_Dim!A:A,Store_Dim!E:E)</f>
        <v>Online</v>
      </c>
      <c r="T35" s="4">
        <v>2.0</v>
      </c>
      <c r="U35" s="13">
        <v>717.31</v>
      </c>
      <c r="V35" s="14">
        <v>0.15</v>
      </c>
      <c r="W35" s="15">
        <v>460.0</v>
      </c>
      <c r="X35" s="4" t="s">
        <v>1959</v>
      </c>
      <c r="Y35" s="16">
        <v>1219.427</v>
      </c>
      <c r="Z35" s="4" t="str">
        <f t="array" ref="Z35">XLOOKUP(M35,Product_Dim!A:A,Product_Dim!B:B)</f>
        <v>Hair Strengthening Shampoo</v>
      </c>
    </row>
    <row r="36" ht="14.25" customHeight="1">
      <c r="A36" s="4" t="s">
        <v>1995</v>
      </c>
      <c r="B36" s="5">
        <v>45215.0</v>
      </c>
      <c r="C36" s="12" t="s">
        <v>3979</v>
      </c>
      <c r="D36" s="4">
        <f t="shared" si="1"/>
        <v>2023</v>
      </c>
      <c r="E36" s="4" t="s">
        <v>1103</v>
      </c>
      <c r="F36" s="4">
        <v>39.0</v>
      </c>
      <c r="G36" s="4" t="str">
        <f t="shared" si="2"/>
        <v>36-45</v>
      </c>
      <c r="H36" s="4" t="str">
        <f t="array" ref="H36">XLOOKUP(E36,Customer_Dim!A:A,Customer_Dim!D:D)</f>
        <v>Male</v>
      </c>
      <c r="I36" s="4" t="str">
        <f t="array" ref="I36">XLOOKUP(E36,Customer_Dim!A:A,Customer_Dim!H:H)</f>
        <v>Gold</v>
      </c>
      <c r="J36" s="4" t="str">
        <f t="array" ref="J36">XLOOKUP(E36,Customer_Dim!A:A,Customer_Dim!E:E)</f>
        <v>West Victoriaborough</v>
      </c>
      <c r="K36" s="4" t="str">
        <f t="array" ref="K36">XLOOKUP(E36,Customer_Dim!A:A,Customer_Dim!F:F)</f>
        <v>New Mexico</v>
      </c>
      <c r="L36" s="4" t="str">
        <f t="array" ref="L36">XLOOKUP(Q36,Store_Dim!A:A,Store_Dim!C:C)</f>
        <v>North</v>
      </c>
      <c r="M36" s="4" t="s">
        <v>1820</v>
      </c>
      <c r="N36" s="4" t="str">
        <f t="array" ref="N36">XLOOKUP(M36,Product_Dim!A:A,Product_Dim!C:C)</f>
        <v>Home</v>
      </c>
      <c r="O36" s="4" t="str">
        <f t="array" ref="O36">XLOOKUP(M36,Product_Dim!A:A,Product_Dim!D:D)</f>
        <v>Lighting</v>
      </c>
      <c r="P36" s="4" t="s">
        <v>1822</v>
      </c>
      <c r="Q36" s="4" t="s">
        <v>1892</v>
      </c>
      <c r="R36" s="4" t="str">
        <f t="array" ref="R36">XLOOKUP(Q36,Store_Dim!A:A,Store_Dim!B:B)</f>
        <v>Martinez, Adkins and Johnson</v>
      </c>
      <c r="S36" s="4" t="str">
        <f t="array" ref="S36">XLOOKUP(Q36,Store_Dim!A:A,Store_Dim!E:E)</f>
        <v>Flagship</v>
      </c>
      <c r="T36" s="4">
        <f>Y36/(U36*(1-V36))</f>
        <v>3</v>
      </c>
      <c r="U36" s="13">
        <v>873.22</v>
      </c>
      <c r="V36" s="14">
        <v>0.18</v>
      </c>
      <c r="W36" s="15">
        <v>469.0</v>
      </c>
      <c r="X36" s="4" t="s">
        <v>1959</v>
      </c>
      <c r="Y36" s="16">
        <v>2148.1212</v>
      </c>
      <c r="Z36" s="4" t="str">
        <f t="array" ref="Z36">XLOOKUP(M36,Product_Dim!A:A,Product_Dim!B:B)</f>
        <v>Decorative Lamp Shade</v>
      </c>
    </row>
    <row r="37" ht="14.25" customHeight="1">
      <c r="A37" s="4" t="s">
        <v>1996</v>
      </c>
      <c r="B37" s="5">
        <v>45878.0</v>
      </c>
      <c r="C37" s="12" t="s">
        <v>3975</v>
      </c>
      <c r="D37" s="4">
        <f t="shared" si="1"/>
        <v>2025</v>
      </c>
      <c r="E37" s="4" t="s">
        <v>728</v>
      </c>
      <c r="F37" s="4">
        <v>46.0</v>
      </c>
      <c r="G37" s="4" t="str">
        <f t="shared" si="2"/>
        <v>46-55</v>
      </c>
      <c r="H37" s="4" t="str">
        <f t="array" ref="H37">XLOOKUP(E37,Customer_Dim!A:A,Customer_Dim!D:D)</f>
        <v>Male</v>
      </c>
      <c r="I37" s="4" t="str">
        <f t="array" ref="I37">XLOOKUP(E37,Customer_Dim!A:A,Customer_Dim!H:H)</f>
        <v>Platinum</v>
      </c>
      <c r="J37" s="4" t="str">
        <f t="array" ref="J37">XLOOKUP(E37,Customer_Dim!A:A,Customer_Dim!E:E)</f>
        <v>Edwardland</v>
      </c>
      <c r="K37" s="4" t="str">
        <f t="array" ref="K37">XLOOKUP(E37,Customer_Dim!A:A,Customer_Dim!F:F)</f>
        <v>California</v>
      </c>
      <c r="L37" s="4" t="str">
        <f t="array" ref="L37">XLOOKUP(Q37,Store_Dim!A:A,Store_Dim!C:C)</f>
        <v>North</v>
      </c>
      <c r="M37" s="4" t="s">
        <v>1621</v>
      </c>
      <c r="N37" s="4" t="str">
        <f t="array" ref="N37">XLOOKUP(M37,Product_Dim!A:A,Product_Dim!C:C)</f>
        <v>Beauty</v>
      </c>
      <c r="O37" s="4" t="str">
        <f t="array" ref="O37">XLOOKUP(M37,Product_Dim!A:A,Product_Dim!D:D)</f>
        <v>Grooming</v>
      </c>
      <c r="P37" s="4" t="s">
        <v>1624</v>
      </c>
      <c r="Q37" s="4" t="s">
        <v>1901</v>
      </c>
      <c r="R37" s="4" t="str">
        <f t="array" ref="R37">XLOOKUP(Q37,Store_Dim!A:A,Store_Dim!B:B)</f>
        <v>Johnson-Wright</v>
      </c>
      <c r="S37" s="4" t="str">
        <f t="array" ref="S37">XLOOKUP(Q37,Store_Dim!A:A,Store_Dim!E:E)</f>
        <v>Outlet</v>
      </c>
      <c r="T37" s="4">
        <v>4.0</v>
      </c>
      <c r="U37" s="13">
        <v>109.36</v>
      </c>
      <c r="V37" s="14">
        <v>0.19</v>
      </c>
      <c r="W37" s="15">
        <v>256.0</v>
      </c>
      <c r="X37" s="4" t="s">
        <v>1964</v>
      </c>
      <c r="Y37" s="16">
        <v>354.3264</v>
      </c>
      <c r="Z37" s="4" t="str">
        <f t="array" ref="Z37">XLOOKUP(M37,Product_Dim!A:A,Product_Dim!B:B)</f>
        <v>Beard Grooming Kit</v>
      </c>
    </row>
    <row r="38" ht="14.25" customHeight="1">
      <c r="A38" s="4" t="s">
        <v>1997</v>
      </c>
      <c r="B38" s="5">
        <v>45635.0</v>
      </c>
      <c r="C38" s="12" t="s">
        <v>3969</v>
      </c>
      <c r="D38" s="4">
        <f t="shared" si="1"/>
        <v>2024</v>
      </c>
      <c r="E38" s="4" t="s">
        <v>326</v>
      </c>
      <c r="F38" s="4">
        <v>19.0</v>
      </c>
      <c r="G38" s="4" t="str">
        <f t="shared" si="2"/>
        <v>18-25</v>
      </c>
      <c r="H38" s="4" t="str">
        <f t="array" ref="H38">XLOOKUP(E38,Customer_Dim!A:A,Customer_Dim!D:D)</f>
        <v>Female</v>
      </c>
      <c r="I38" s="4" t="str">
        <f t="array" ref="I38">XLOOKUP(E38,Customer_Dim!A:A,Customer_Dim!H:H)</f>
        <v>Gold</v>
      </c>
      <c r="J38" s="4" t="str">
        <f t="array" ref="J38">XLOOKUP(E38,Customer_Dim!A:A,Customer_Dim!E:E)</f>
        <v>Austinfurt</v>
      </c>
      <c r="K38" s="4" t="str">
        <f t="array" ref="K38">XLOOKUP(E38,Customer_Dim!A:A,Customer_Dim!F:F)</f>
        <v>Mississippi</v>
      </c>
      <c r="L38" s="4" t="str">
        <f t="array" ref="L38">XLOOKUP(Q38,Store_Dim!A:A,Store_Dim!C:C)</f>
        <v>South</v>
      </c>
      <c r="M38" s="4" t="s">
        <v>1576</v>
      </c>
      <c r="N38" s="4" t="str">
        <f t="array" ref="N38">XLOOKUP(M38,Product_Dim!A:A,Product_Dim!C:C)</f>
        <v>Clothing</v>
      </c>
      <c r="O38" s="4" t="str">
        <f t="array" ref="O38">XLOOKUP(M38,Product_Dim!A:A,Product_Dim!D:D)</f>
        <v>Accessories</v>
      </c>
      <c r="P38" s="4" t="s">
        <v>1579</v>
      </c>
      <c r="Q38" s="4" t="s">
        <v>1914</v>
      </c>
      <c r="R38" s="4" t="str">
        <f t="array" ref="R38">XLOOKUP(Q38,Store_Dim!A:A,Store_Dim!B:B)</f>
        <v>Martinez-Mullins</v>
      </c>
      <c r="S38" s="4" t="str">
        <f t="array" ref="S38">XLOOKUP(Q38,Store_Dim!A:A,Store_Dim!E:E)</f>
        <v>Online</v>
      </c>
      <c r="T38" s="4">
        <v>3.0</v>
      </c>
      <c r="U38" s="13">
        <v>559.52</v>
      </c>
      <c r="V38" s="14">
        <v>0.16</v>
      </c>
      <c r="W38" s="15">
        <v>59.0</v>
      </c>
      <c r="X38" s="4" t="s">
        <v>1961</v>
      </c>
      <c r="Y38" s="16">
        <v>1409.9904</v>
      </c>
      <c r="Z38" s="4" t="str">
        <f t="array" ref="Z38">XLOOKUP(M38,Product_Dim!A:A,Product_Dim!B:B)</f>
        <v>Men's Leather Belt</v>
      </c>
    </row>
    <row r="39" ht="14.25" customHeight="1">
      <c r="A39" s="4" t="s">
        <v>1998</v>
      </c>
      <c r="B39" s="5">
        <v>45329.0</v>
      </c>
      <c r="C39" s="12" t="s">
        <v>3974</v>
      </c>
      <c r="D39" s="4">
        <f t="shared" si="1"/>
        <v>2024</v>
      </c>
      <c r="E39" s="4" t="s">
        <v>1528</v>
      </c>
      <c r="F39" s="4">
        <v>59.0</v>
      </c>
      <c r="G39" s="4" t="str">
        <f t="shared" si="2"/>
        <v>56-65</v>
      </c>
      <c r="H39" s="4" t="str">
        <f t="array" ref="H39">XLOOKUP(E39,Customer_Dim!A:A,Customer_Dim!D:D)</f>
        <v>Female</v>
      </c>
      <c r="I39" s="4" t="str">
        <f t="array" ref="I39">XLOOKUP(E39,Customer_Dim!A:A,Customer_Dim!H:H)</f>
        <v>Platinum</v>
      </c>
      <c r="J39" s="4" t="str">
        <f t="array" ref="J39">XLOOKUP(E39,Customer_Dim!A:A,Customer_Dim!E:E)</f>
        <v>Port Carol</v>
      </c>
      <c r="K39" s="4" t="str">
        <f t="array" ref="K39">XLOOKUP(E39,Customer_Dim!A:A,Customer_Dim!F:F)</f>
        <v>Florida</v>
      </c>
      <c r="L39" s="4" t="str">
        <f t="array" ref="L39">XLOOKUP(Q39,Store_Dim!A:A,Store_Dim!C:C)</f>
        <v>North</v>
      </c>
      <c r="M39" s="4" t="s">
        <v>1599</v>
      </c>
      <c r="N39" s="4" t="str">
        <f t="array" ref="N39">XLOOKUP(M39,Product_Dim!A:A,Product_Dim!C:C)</f>
        <v>Home</v>
      </c>
      <c r="O39" s="4" t="str">
        <f t="array" ref="O39">XLOOKUP(M39,Product_Dim!A:A,Product_Dim!D:D)</f>
        <v>Kitchen</v>
      </c>
      <c r="P39" s="4" t="s">
        <v>1602</v>
      </c>
      <c r="Q39" s="4" t="s">
        <v>1942</v>
      </c>
      <c r="R39" s="4" t="str">
        <f t="array" ref="R39">XLOOKUP(Q39,Store_Dim!A:A,Store_Dim!B:B)</f>
        <v>Holloway Ltd</v>
      </c>
      <c r="S39" s="4" t="str">
        <f t="array" ref="S39">XLOOKUP(Q39,Store_Dim!A:A,Store_Dim!E:E)</f>
        <v>Flagship</v>
      </c>
      <c r="T39" s="4">
        <v>3.0</v>
      </c>
      <c r="U39" s="13">
        <v>121.76</v>
      </c>
      <c r="V39" s="14">
        <v>0.27</v>
      </c>
      <c r="W39" s="15">
        <v>308.0</v>
      </c>
      <c r="X39" s="4" t="s">
        <v>1961</v>
      </c>
      <c r="Y39" s="16">
        <v>266.6544</v>
      </c>
      <c r="Z39" s="4" t="str">
        <f t="array" ref="Z39">XLOOKUP(M39,Product_Dim!A:A,Product_Dim!B:B)</f>
        <v>Ceramic Kitchen Bowl Set</v>
      </c>
    </row>
    <row r="40" ht="14.25" customHeight="1">
      <c r="A40" s="4" t="s">
        <v>1999</v>
      </c>
      <c r="B40" s="5">
        <v>45378.0</v>
      </c>
      <c r="C40" s="12" t="s">
        <v>3977</v>
      </c>
      <c r="D40" s="4">
        <f t="shared" si="1"/>
        <v>2024</v>
      </c>
      <c r="E40" s="4" t="s">
        <v>642</v>
      </c>
      <c r="F40" s="4">
        <v>29.0</v>
      </c>
      <c r="G40" s="4" t="str">
        <f t="shared" si="2"/>
        <v>26-35</v>
      </c>
      <c r="H40" s="4" t="str">
        <f t="array" ref="H40">XLOOKUP(E40,Customer_Dim!A:A,Customer_Dim!D:D)</f>
        <v>Male</v>
      </c>
      <c r="I40" s="4" t="str">
        <f t="array" ref="I40">XLOOKUP(E40,Customer_Dim!A:A,Customer_Dim!H:H)</f>
        <v>Gold</v>
      </c>
      <c r="J40" s="4" t="str">
        <f t="array" ref="J40">XLOOKUP(E40,Customer_Dim!A:A,Customer_Dim!E:E)</f>
        <v>Lake Howardberg</v>
      </c>
      <c r="K40" s="4" t="str">
        <f t="array" ref="K40">XLOOKUP(E40,Customer_Dim!A:A,Customer_Dim!F:F)</f>
        <v>Kentucky</v>
      </c>
      <c r="L40" s="4" t="str">
        <f t="array" ref="L40">XLOOKUP(Q40,Store_Dim!A:A,Store_Dim!C:C)</f>
        <v>East</v>
      </c>
      <c r="M40" s="4" t="s">
        <v>1677</v>
      </c>
      <c r="N40" s="4" t="str">
        <f t="array" ref="N40">XLOOKUP(M40,Product_Dim!A:A,Product_Dim!C:C)</f>
        <v>Home</v>
      </c>
      <c r="O40" s="4" t="str">
        <f t="array" ref="O40">XLOOKUP(M40,Product_Dim!A:A,Product_Dim!D:D)</f>
        <v>Decor</v>
      </c>
      <c r="P40" s="4" t="s">
        <v>1679</v>
      </c>
      <c r="Q40" s="4" t="s">
        <v>1932</v>
      </c>
      <c r="R40" s="4" t="str">
        <f t="array" ref="R40">XLOOKUP(Q40,Store_Dim!A:A,Store_Dim!B:B)</f>
        <v>Gardner, Humphrey and Contreras</v>
      </c>
      <c r="S40" s="4" t="str">
        <f t="array" ref="S40">XLOOKUP(Q40,Store_Dim!A:A,Store_Dim!E:E)</f>
        <v>Flagship</v>
      </c>
      <c r="T40" s="4">
        <v>4.0</v>
      </c>
      <c r="U40" s="13">
        <v>735.32</v>
      </c>
      <c r="V40" s="14">
        <v>0.06</v>
      </c>
      <c r="W40" s="15">
        <v>305.0</v>
      </c>
      <c r="X40" s="4" t="s">
        <v>1964</v>
      </c>
      <c r="Y40" s="16">
        <v>2764.8032</v>
      </c>
      <c r="Z40" s="4" t="str">
        <f t="array" ref="Z40">XLOOKUP(M40,Product_Dim!A:A,Product_Dim!B:B)</f>
        <v>Modern Wall Clock</v>
      </c>
    </row>
    <row r="41" ht="14.25" customHeight="1">
      <c r="A41" s="4" t="s">
        <v>2000</v>
      </c>
      <c r="B41" s="5">
        <v>45264.0</v>
      </c>
      <c r="C41" s="12" t="s">
        <v>3969</v>
      </c>
      <c r="D41" s="4">
        <f t="shared" si="1"/>
        <v>2023</v>
      </c>
      <c r="E41" s="4" t="s">
        <v>1361</v>
      </c>
      <c r="F41" s="4">
        <v>27.0</v>
      </c>
      <c r="G41" s="4" t="str">
        <f t="shared" si="2"/>
        <v>26-35</v>
      </c>
      <c r="H41" s="4" t="str">
        <f t="array" ref="H41">XLOOKUP(E41,Customer_Dim!A:A,Customer_Dim!D:D)</f>
        <v>Male</v>
      </c>
      <c r="I41" s="4" t="str">
        <f t="array" ref="I41">XLOOKUP(E41,Customer_Dim!A:A,Customer_Dim!H:H)</f>
        <v>Platinum</v>
      </c>
      <c r="J41" s="4" t="str">
        <f t="array" ref="J41">XLOOKUP(E41,Customer_Dim!A:A,Customer_Dim!E:E)</f>
        <v>South Andrewport</v>
      </c>
      <c r="K41" s="4" t="str">
        <f t="array" ref="K41">XLOOKUP(E41,Customer_Dim!A:A,Customer_Dim!F:F)</f>
        <v>California</v>
      </c>
      <c r="L41" s="4" t="str">
        <f t="array" ref="L41">XLOOKUP(Q41,Store_Dim!A:A,Store_Dim!C:C)</f>
        <v>North</v>
      </c>
      <c r="M41" s="4" t="s">
        <v>1865</v>
      </c>
      <c r="N41" s="4" t="str">
        <f t="array" ref="N41">XLOOKUP(M41,Product_Dim!A:A,Product_Dim!C:C)</f>
        <v>Beauty</v>
      </c>
      <c r="O41" s="4" t="str">
        <f t="array" ref="O41">XLOOKUP(M41,Product_Dim!A:A,Product_Dim!D:D)</f>
        <v>Skincare</v>
      </c>
      <c r="P41" s="4" t="s">
        <v>1867</v>
      </c>
      <c r="Q41" s="4" t="s">
        <v>1901</v>
      </c>
      <c r="R41" s="4" t="str">
        <f t="array" ref="R41">XLOOKUP(Q41,Store_Dim!A:A,Store_Dim!B:B)</f>
        <v>Johnson-Wright</v>
      </c>
      <c r="S41" s="4" t="str">
        <f t="array" ref="S41">XLOOKUP(Q41,Store_Dim!A:A,Store_Dim!E:E)</f>
        <v>Outlet</v>
      </c>
      <c r="T41" s="4">
        <v>2.0</v>
      </c>
      <c r="U41" s="13">
        <v>600.73</v>
      </c>
      <c r="V41" s="14">
        <v>0.08</v>
      </c>
      <c r="W41" s="15">
        <v>213.0</v>
      </c>
      <c r="X41" s="4" t="s">
        <v>1959</v>
      </c>
      <c r="Y41" s="16">
        <v>1105.3432</v>
      </c>
      <c r="Z41" s="4" t="str">
        <f t="array" ref="Z41">XLOOKUP(M41,Product_Dim!A:A,Product_Dim!B:B)</f>
        <v>Vitamin E Body Lotion</v>
      </c>
    </row>
    <row r="42" ht="14.25" customHeight="1">
      <c r="A42" s="4" t="s">
        <v>2001</v>
      </c>
      <c r="B42" s="5">
        <v>45486.0</v>
      </c>
      <c r="C42" s="12" t="s">
        <v>3968</v>
      </c>
      <c r="D42" s="4">
        <f t="shared" si="1"/>
        <v>2024</v>
      </c>
      <c r="E42" s="4" t="s">
        <v>280</v>
      </c>
      <c r="F42" s="4">
        <v>39.0</v>
      </c>
      <c r="G42" s="4" t="str">
        <f t="shared" si="2"/>
        <v>36-45</v>
      </c>
      <c r="H42" s="4" t="str">
        <f t="array" ref="H42">XLOOKUP(E42,Customer_Dim!A:A,Customer_Dim!D:D)</f>
        <v>Female</v>
      </c>
      <c r="I42" s="4" t="str">
        <f t="array" ref="I42">XLOOKUP(E42,Customer_Dim!A:A,Customer_Dim!H:H)</f>
        <v>Gold</v>
      </c>
      <c r="J42" s="4" t="str">
        <f t="array" ref="J42">XLOOKUP(E42,Customer_Dim!A:A,Customer_Dim!E:E)</f>
        <v>Olsonhaven</v>
      </c>
      <c r="K42" s="4" t="str">
        <f t="array" ref="K42">XLOOKUP(E42,Customer_Dim!A:A,Customer_Dim!F:F)</f>
        <v>Iowa</v>
      </c>
      <c r="L42" s="4" t="str">
        <f t="array" ref="L42">XLOOKUP(Q42,Store_Dim!A:A,Store_Dim!C:C)</f>
        <v>East</v>
      </c>
      <c r="M42" s="4" t="s">
        <v>1655</v>
      </c>
      <c r="N42" s="4" t="str">
        <f t="array" ref="N42">XLOOKUP(M42,Product_Dim!A:A,Product_Dim!C:C)</f>
        <v>Electronics</v>
      </c>
      <c r="O42" s="4" t="str">
        <f t="array" ref="O42">XLOOKUP(M42,Product_Dim!A:A,Product_Dim!D:D)</f>
        <v>Audio</v>
      </c>
      <c r="P42" s="4" t="s">
        <v>1657</v>
      </c>
      <c r="Q42" s="4" t="s">
        <v>1948</v>
      </c>
      <c r="R42" s="4" t="str">
        <f t="array" ref="R42">XLOOKUP(Q42,Store_Dim!A:A,Store_Dim!B:B)</f>
        <v>Mann-Austin</v>
      </c>
      <c r="S42" s="4" t="str">
        <f t="array" ref="S42">XLOOKUP(Q42,Store_Dim!A:A,Store_Dim!E:E)</f>
        <v>Online</v>
      </c>
      <c r="T42" s="4">
        <v>2.0</v>
      </c>
      <c r="U42" s="13">
        <v>873.86</v>
      </c>
      <c r="V42" s="14">
        <v>0.07</v>
      </c>
      <c r="W42" s="15">
        <v>213.0</v>
      </c>
      <c r="X42" s="4" t="s">
        <v>1964</v>
      </c>
      <c r="Y42" s="16">
        <v>1625.3796</v>
      </c>
      <c r="Z42" s="4" t="str">
        <f t="array" ref="Z42">XLOOKUP(M42,Product_Dim!A:A,Product_Dim!B:B)</f>
        <v>Wireless Bluetooth Speaker</v>
      </c>
    </row>
    <row r="43" ht="14.25" customHeight="1">
      <c r="A43" s="4" t="s">
        <v>2002</v>
      </c>
      <c r="B43" s="5">
        <v>45241.0</v>
      </c>
      <c r="C43" s="12" t="s">
        <v>3971</v>
      </c>
      <c r="D43" s="4">
        <f t="shared" si="1"/>
        <v>2023</v>
      </c>
      <c r="E43" s="4" t="s">
        <v>977</v>
      </c>
      <c r="F43" s="4">
        <v>36.0</v>
      </c>
      <c r="G43" s="4" t="str">
        <f t="shared" si="2"/>
        <v>36-45</v>
      </c>
      <c r="H43" s="4" t="str">
        <f t="array" ref="H43">XLOOKUP(E43,Customer_Dim!A:A,Customer_Dim!D:D)</f>
        <v>Male</v>
      </c>
      <c r="I43" s="4" t="str">
        <f t="array" ref="I43">XLOOKUP(E43,Customer_Dim!A:A,Customer_Dim!H:H)</f>
        <v>Gold</v>
      </c>
      <c r="J43" s="4" t="str">
        <f t="array" ref="J43">XLOOKUP(E43,Customer_Dim!A:A,Customer_Dim!E:E)</f>
        <v>Lake Charlotte</v>
      </c>
      <c r="K43" s="4" t="str">
        <f t="array" ref="K43">XLOOKUP(E43,Customer_Dim!A:A,Customer_Dim!F:F)</f>
        <v>Arizona</v>
      </c>
      <c r="L43" s="4" t="str">
        <f t="array" ref="L43">XLOOKUP(Q43,Store_Dim!A:A,Store_Dim!C:C)</f>
        <v>West</v>
      </c>
      <c r="M43" s="4" t="s">
        <v>1645</v>
      </c>
      <c r="N43" s="4" t="str">
        <f t="array" ref="N43">XLOOKUP(M43,Product_Dim!A:A,Product_Dim!C:C)</f>
        <v>Clothing</v>
      </c>
      <c r="O43" s="4" t="str">
        <f t="array" ref="O43">XLOOKUP(M43,Product_Dim!A:A,Product_Dim!D:D)</f>
        <v>Tops</v>
      </c>
      <c r="P43" s="4" t="s">
        <v>1647</v>
      </c>
      <c r="Q43" s="4" t="s">
        <v>1917</v>
      </c>
      <c r="R43" s="4" t="str">
        <f t="array" ref="R43">XLOOKUP(Q43,Store_Dim!A:A,Store_Dim!B:B)</f>
        <v>Bean, Jones and Park</v>
      </c>
      <c r="S43" s="4" t="str">
        <f t="array" ref="S43">XLOOKUP(Q43,Store_Dim!A:A,Store_Dim!E:E)</f>
        <v>Online</v>
      </c>
      <c r="T43" s="4">
        <v>3.0</v>
      </c>
      <c r="U43" s="13">
        <v>342.47</v>
      </c>
      <c r="V43" s="14">
        <v>0.08</v>
      </c>
      <c r="W43" s="15">
        <v>360.0</v>
      </c>
      <c r="X43" s="4" t="s">
        <v>1961</v>
      </c>
      <c r="Y43" s="16">
        <v>945.2172000000002</v>
      </c>
      <c r="Z43" s="4" t="str">
        <f t="array" ref="Z43">XLOOKUP(M43,Product_Dim!A:A,Product_Dim!B:B)</f>
        <v>Men's Formal Shirt</v>
      </c>
    </row>
    <row r="44" ht="14.25" customHeight="1">
      <c r="A44" s="4" t="s">
        <v>2003</v>
      </c>
      <c r="B44" s="5">
        <v>45649.0</v>
      </c>
      <c r="C44" s="12" t="s">
        <v>3969</v>
      </c>
      <c r="D44" s="4">
        <f t="shared" si="1"/>
        <v>2024</v>
      </c>
      <c r="E44" s="4" t="s">
        <v>1076</v>
      </c>
      <c r="F44" s="4">
        <v>37.0</v>
      </c>
      <c r="G44" s="4" t="str">
        <f t="shared" si="2"/>
        <v>36-45</v>
      </c>
      <c r="H44" s="4" t="str">
        <f t="array" ref="H44">XLOOKUP(E44,Customer_Dim!A:A,Customer_Dim!D:D)</f>
        <v>Male</v>
      </c>
      <c r="I44" s="4" t="str">
        <f t="array" ref="I44">XLOOKUP(E44,Customer_Dim!A:A,Customer_Dim!H:H)</f>
        <v>Platinum</v>
      </c>
      <c r="J44" s="4" t="str">
        <f t="array" ref="J44">XLOOKUP(E44,Customer_Dim!A:A,Customer_Dim!E:E)</f>
        <v>West Brendamouth</v>
      </c>
      <c r="K44" s="4" t="str">
        <f t="array" ref="K44">XLOOKUP(E44,Customer_Dim!A:A,Customer_Dim!F:F)</f>
        <v>North Carolina</v>
      </c>
      <c r="L44" s="4" t="str">
        <f t="array" ref="L44">XLOOKUP(Q44,Store_Dim!A:A,Store_Dim!C:C)</f>
        <v>South</v>
      </c>
      <c r="M44" s="4" t="s">
        <v>1664</v>
      </c>
      <c r="N44" s="4" t="str">
        <f t="array" ref="N44">XLOOKUP(M44,Product_Dim!A:A,Product_Dim!C:C)</f>
        <v>Home</v>
      </c>
      <c r="O44" s="4" t="str">
        <f t="array" ref="O44">XLOOKUP(M44,Product_Dim!A:A,Product_Dim!D:D)</f>
        <v>Decor</v>
      </c>
      <c r="P44" s="4" t="s">
        <v>1666</v>
      </c>
      <c r="Q44" s="4" t="s">
        <v>1921</v>
      </c>
      <c r="R44" s="4" t="str">
        <f t="array" ref="R44">XLOOKUP(Q44,Store_Dim!A:A,Store_Dim!B:B)</f>
        <v>Moore, Padilla and Butler</v>
      </c>
      <c r="S44" s="4" t="str">
        <f t="array" ref="S44">XLOOKUP(Q44,Store_Dim!A:A,Store_Dim!E:E)</f>
        <v>Flagship</v>
      </c>
      <c r="T44" s="4">
        <v>2.0</v>
      </c>
      <c r="U44" s="13">
        <v>915.15</v>
      </c>
      <c r="V44" s="14">
        <v>0.16</v>
      </c>
      <c r="W44" s="15">
        <v>276.0</v>
      </c>
      <c r="X44" s="4" t="s">
        <v>1961</v>
      </c>
      <c r="Y44" s="16">
        <v>1537.452</v>
      </c>
      <c r="Z44" s="4" t="str">
        <f t="array" ref="Z44">XLOOKUP(M44,Product_Dim!A:A,Product_Dim!B:B)</f>
        <v>Fabric Sofa Throw Blanket</v>
      </c>
    </row>
    <row r="45" ht="14.25" customHeight="1">
      <c r="A45" s="4" t="s">
        <v>2004</v>
      </c>
      <c r="B45" s="5">
        <v>45677.0</v>
      </c>
      <c r="C45" s="12" t="s">
        <v>3972</v>
      </c>
      <c r="D45" s="4">
        <f t="shared" si="1"/>
        <v>2025</v>
      </c>
      <c r="E45" s="4" t="s">
        <v>320</v>
      </c>
      <c r="F45" s="4">
        <v>26.0</v>
      </c>
      <c r="G45" s="4" t="str">
        <f t="shared" si="2"/>
        <v>26-35</v>
      </c>
      <c r="H45" s="4" t="str">
        <f t="array" ref="H45">XLOOKUP(E45,Customer_Dim!A:A,Customer_Dim!D:D)</f>
        <v>Female</v>
      </c>
      <c r="I45" s="4" t="str">
        <f t="array" ref="I45">XLOOKUP(E45,Customer_Dim!A:A,Customer_Dim!H:H)</f>
        <v>Platinum</v>
      </c>
      <c r="J45" s="4" t="str">
        <f t="array" ref="J45">XLOOKUP(E45,Customer_Dim!A:A,Customer_Dim!E:E)</f>
        <v>Garyberg</v>
      </c>
      <c r="K45" s="4" t="str">
        <f t="array" ref="K45">XLOOKUP(E45,Customer_Dim!A:A,Customer_Dim!F:F)</f>
        <v>Indiana</v>
      </c>
      <c r="L45" s="4" t="str">
        <f t="array" ref="L45">XLOOKUP(Q45,Store_Dim!A:A,Store_Dim!C:C)</f>
        <v>North</v>
      </c>
      <c r="M45" s="4" t="s">
        <v>1677</v>
      </c>
      <c r="N45" s="4" t="str">
        <f t="array" ref="N45">XLOOKUP(M45,Product_Dim!A:A,Product_Dim!C:C)</f>
        <v>Home</v>
      </c>
      <c r="O45" s="4" t="str">
        <f t="array" ref="O45">XLOOKUP(M45,Product_Dim!A:A,Product_Dim!D:D)</f>
        <v>Decor</v>
      </c>
      <c r="P45" s="4" t="s">
        <v>1679</v>
      </c>
      <c r="Q45" s="4" t="s">
        <v>1942</v>
      </c>
      <c r="R45" s="4" t="str">
        <f t="array" ref="R45">XLOOKUP(Q45,Store_Dim!A:A,Store_Dim!B:B)</f>
        <v>Holloway Ltd</v>
      </c>
      <c r="S45" s="4" t="str">
        <f t="array" ref="S45">XLOOKUP(Q45,Store_Dim!A:A,Store_Dim!E:E)</f>
        <v>Flagship</v>
      </c>
      <c r="T45" s="4">
        <f>Y45/(U45*(1-V45))</f>
        <v>3</v>
      </c>
      <c r="U45" s="13">
        <v>863.11</v>
      </c>
      <c r="V45" s="14">
        <v>0.28</v>
      </c>
      <c r="W45" s="15">
        <v>305.0</v>
      </c>
      <c r="X45" s="4" t="s">
        <v>1961</v>
      </c>
      <c r="Y45" s="16">
        <v>1864.3176</v>
      </c>
      <c r="Z45" s="4" t="str">
        <f t="array" ref="Z45">XLOOKUP(M45,Product_Dim!A:A,Product_Dim!B:B)</f>
        <v>Modern Wall Clock</v>
      </c>
    </row>
    <row r="46" ht="14.25" customHeight="1">
      <c r="A46" s="4" t="s">
        <v>2005</v>
      </c>
      <c r="B46" s="5">
        <v>45538.0</v>
      </c>
      <c r="C46" s="12" t="s">
        <v>3976</v>
      </c>
      <c r="D46" s="4">
        <f t="shared" si="1"/>
        <v>2024</v>
      </c>
      <c r="E46" s="4" t="s">
        <v>683</v>
      </c>
      <c r="F46" s="4">
        <v>47.0</v>
      </c>
      <c r="G46" s="4" t="str">
        <f t="shared" si="2"/>
        <v>46-55</v>
      </c>
      <c r="H46" s="4" t="str">
        <f t="array" ref="H46">XLOOKUP(E46,Customer_Dim!A:A,Customer_Dim!D:D)</f>
        <v>Male</v>
      </c>
      <c r="I46" s="4" t="str">
        <f t="array" ref="I46">XLOOKUP(E46,Customer_Dim!A:A,Customer_Dim!H:H)</f>
        <v>Platinum</v>
      </c>
      <c r="J46" s="4" t="str">
        <f t="array" ref="J46">XLOOKUP(E46,Customer_Dim!A:A,Customer_Dim!E:E)</f>
        <v>Johnsonland</v>
      </c>
      <c r="K46" s="4" t="str">
        <f t="array" ref="K46">XLOOKUP(E46,Customer_Dim!A:A,Customer_Dim!F:F)</f>
        <v>Iowa</v>
      </c>
      <c r="L46" s="4" t="str">
        <f t="array" ref="L46">XLOOKUP(Q46,Store_Dim!A:A,Store_Dim!C:C)</f>
        <v>North</v>
      </c>
      <c r="M46" s="4" t="s">
        <v>1709</v>
      </c>
      <c r="N46" s="4" t="str">
        <f t="array" ref="N46">XLOOKUP(M46,Product_Dim!A:A,Product_Dim!C:C)</f>
        <v>Electronics</v>
      </c>
      <c r="O46" s="4" t="str">
        <f t="array" ref="O46">XLOOKUP(M46,Product_Dim!A:A,Product_Dim!D:D)</f>
        <v>Computer</v>
      </c>
      <c r="P46" s="4" t="s">
        <v>1711</v>
      </c>
      <c r="Q46" s="4" t="s">
        <v>1929</v>
      </c>
      <c r="R46" s="4" t="str">
        <f t="array" ref="R46">XLOOKUP(Q46,Store_Dim!A:A,Store_Dim!B:B)</f>
        <v>Thomas, Bridges and Harris</v>
      </c>
      <c r="S46" s="4" t="str">
        <f t="array" ref="S46">XLOOKUP(Q46,Store_Dim!A:A,Store_Dim!E:E)</f>
        <v>Online</v>
      </c>
      <c r="T46" s="4">
        <v>2.0</v>
      </c>
      <c r="U46" s="13">
        <v>209.32</v>
      </c>
      <c r="V46" s="14">
        <v>0.23</v>
      </c>
      <c r="W46" s="15">
        <v>266.0</v>
      </c>
      <c r="X46" s="4" t="s">
        <v>1964</v>
      </c>
      <c r="Y46" s="16">
        <v>322.3528</v>
      </c>
      <c r="Z46" s="4" t="str">
        <f t="array" ref="Z46">XLOOKUP(M46,Product_Dim!A:A,Product_Dim!B:B)</f>
        <v>USB External Hard Drive</v>
      </c>
    </row>
    <row r="47" ht="14.25" customHeight="1">
      <c r="A47" s="4" t="s">
        <v>2006</v>
      </c>
      <c r="B47" s="5">
        <v>45606.0</v>
      </c>
      <c r="C47" s="12" t="s">
        <v>3971</v>
      </c>
      <c r="D47" s="4">
        <f t="shared" si="1"/>
        <v>2024</v>
      </c>
      <c r="E47" s="4" t="s">
        <v>1470</v>
      </c>
      <c r="F47" s="4">
        <v>21.0</v>
      </c>
      <c r="G47" s="4" t="str">
        <f t="shared" si="2"/>
        <v>18-25</v>
      </c>
      <c r="H47" s="4" t="str">
        <f t="array" ref="H47">XLOOKUP(E47,Customer_Dim!A:A,Customer_Dim!D:D)</f>
        <v>Female</v>
      </c>
      <c r="I47" s="4" t="str">
        <f t="array" ref="I47">XLOOKUP(E47,Customer_Dim!A:A,Customer_Dim!H:H)</f>
        <v>Gold</v>
      </c>
      <c r="J47" s="4" t="str">
        <f t="array" ref="J47">XLOOKUP(E47,Customer_Dim!A:A,Customer_Dim!E:E)</f>
        <v>Kanebury</v>
      </c>
      <c r="K47" s="4" t="str">
        <f t="array" ref="K47">XLOOKUP(E47,Customer_Dim!A:A,Customer_Dim!F:F)</f>
        <v>New Hampshire</v>
      </c>
      <c r="L47" s="4" t="str">
        <f t="array" ref="L47">XLOOKUP(Q47,Store_Dim!A:A,Store_Dim!C:C)</f>
        <v>West</v>
      </c>
      <c r="M47" s="4" t="s">
        <v>1759</v>
      </c>
      <c r="N47" s="4" t="str">
        <f t="array" ref="N47">XLOOKUP(M47,Product_Dim!A:A,Product_Dim!C:C)</f>
        <v>Beauty</v>
      </c>
      <c r="O47" s="4" t="str">
        <f t="array" ref="O47">XLOOKUP(M47,Product_Dim!A:A,Product_Dim!D:D)</f>
        <v>Haircare</v>
      </c>
      <c r="P47" s="4" t="s">
        <v>1761</v>
      </c>
      <c r="Q47" s="4" t="s">
        <v>1917</v>
      </c>
      <c r="R47" s="4" t="str">
        <f t="array" ref="R47">XLOOKUP(Q47,Store_Dim!A:A,Store_Dim!B:B)</f>
        <v>Bean, Jones and Park</v>
      </c>
      <c r="S47" s="4" t="str">
        <f t="array" ref="S47">XLOOKUP(Q47,Store_Dim!A:A,Store_Dim!E:E)</f>
        <v>Online</v>
      </c>
      <c r="T47" s="4">
        <v>4.0</v>
      </c>
      <c r="U47" s="13">
        <v>288.6</v>
      </c>
      <c r="V47" s="14">
        <v>0.09</v>
      </c>
      <c r="W47" s="15">
        <v>399.0</v>
      </c>
      <c r="X47" s="4" t="s">
        <v>1961</v>
      </c>
      <c r="Y47" s="16">
        <v>1050.504</v>
      </c>
      <c r="Z47" s="4" t="str">
        <f t="array" ref="Z47">XLOOKUP(M47,Product_Dim!A:A,Product_Dim!B:B)</f>
        <v>Men's Hair Styling Gel</v>
      </c>
    </row>
    <row r="48" ht="14.25" customHeight="1">
      <c r="A48" s="4" t="s">
        <v>2007</v>
      </c>
      <c r="B48" s="5">
        <v>45570.0</v>
      </c>
      <c r="C48" s="12" t="s">
        <v>3979</v>
      </c>
      <c r="D48" s="4">
        <f t="shared" si="1"/>
        <v>2024</v>
      </c>
      <c r="E48" s="4" t="s">
        <v>274</v>
      </c>
      <c r="F48" s="4">
        <v>29.0</v>
      </c>
      <c r="G48" s="4" t="str">
        <f t="shared" si="2"/>
        <v>26-35</v>
      </c>
      <c r="H48" s="4" t="str">
        <f t="array" ref="H48">XLOOKUP(E48,Customer_Dim!A:A,Customer_Dim!D:D)</f>
        <v>Female</v>
      </c>
      <c r="I48" s="4" t="str">
        <f t="array" ref="I48">XLOOKUP(E48,Customer_Dim!A:A,Customer_Dim!H:H)</f>
        <v>Gold</v>
      </c>
      <c r="J48" s="4" t="str">
        <f t="array" ref="J48">XLOOKUP(E48,Customer_Dim!A:A,Customer_Dim!E:E)</f>
        <v>Port Lisa</v>
      </c>
      <c r="K48" s="4" t="str">
        <f t="array" ref="K48">XLOOKUP(E48,Customer_Dim!A:A,Customer_Dim!F:F)</f>
        <v>New Mexico</v>
      </c>
      <c r="L48" s="4" t="str">
        <f t="array" ref="L48">XLOOKUP(Q48,Store_Dim!A:A,Store_Dim!C:C)</f>
        <v>West</v>
      </c>
      <c r="M48" s="4" t="s">
        <v>1817</v>
      </c>
      <c r="N48" s="4" t="str">
        <f t="array" ref="N48">XLOOKUP(M48,Product_Dim!A:A,Product_Dim!C:C)</f>
        <v>Home</v>
      </c>
      <c r="O48" s="4" t="str">
        <f t="array" ref="O48">XLOOKUP(M48,Product_Dim!A:A,Product_Dim!D:D)</f>
        <v>Decor</v>
      </c>
      <c r="P48" s="4" t="s">
        <v>1819</v>
      </c>
      <c r="Q48" s="4" t="s">
        <v>1939</v>
      </c>
      <c r="R48" s="4" t="str">
        <f t="array" ref="R48">XLOOKUP(Q48,Store_Dim!A:A,Store_Dim!B:B)</f>
        <v>Frederick-Wright</v>
      </c>
      <c r="S48" s="4" t="str">
        <f t="array" ref="S48">XLOOKUP(Q48,Store_Dim!A:A,Store_Dim!E:E)</f>
        <v>Flagship</v>
      </c>
      <c r="T48" s="4">
        <v>1.0</v>
      </c>
      <c r="U48" s="13">
        <v>418.69</v>
      </c>
      <c r="V48" s="14">
        <v>0.06</v>
      </c>
      <c r="W48" s="15">
        <v>400.0</v>
      </c>
      <c r="X48" s="4" t="s">
        <v>1961</v>
      </c>
      <c r="Y48" s="16">
        <v>393.5686</v>
      </c>
      <c r="Z48" s="4" t="str">
        <f t="array" ref="Z48">XLOOKUP(M48,Product_Dim!A:A,Product_Dim!B:B)</f>
        <v>Essential Oil Diffuser</v>
      </c>
    </row>
    <row r="49" ht="14.25" customHeight="1">
      <c r="A49" s="4" t="s">
        <v>2008</v>
      </c>
      <c r="B49" s="5">
        <v>45466.0</v>
      </c>
      <c r="C49" s="12" t="s">
        <v>3970</v>
      </c>
      <c r="D49" s="4">
        <f t="shared" si="1"/>
        <v>2024</v>
      </c>
      <c r="E49" s="4" t="s">
        <v>61</v>
      </c>
      <c r="F49" s="4">
        <v>53.0</v>
      </c>
      <c r="G49" s="4" t="str">
        <f t="shared" si="2"/>
        <v>46-55</v>
      </c>
      <c r="H49" s="4" t="str">
        <f t="array" ref="H49">XLOOKUP(E49,Customer_Dim!A:A,Customer_Dim!D:D)</f>
        <v>Female</v>
      </c>
      <c r="I49" s="4" t="str">
        <f t="array" ref="I49">XLOOKUP(E49,Customer_Dim!A:A,Customer_Dim!H:H)</f>
        <v>Gold</v>
      </c>
      <c r="J49" s="4" t="str">
        <f t="array" ref="J49">XLOOKUP(E49,Customer_Dim!A:A,Customer_Dim!E:E)</f>
        <v>Maynardton</v>
      </c>
      <c r="K49" s="4" t="str">
        <f t="array" ref="K49">XLOOKUP(E49,Customer_Dim!A:A,Customer_Dim!F:F)</f>
        <v>New Hampshire</v>
      </c>
      <c r="L49" s="4" t="str">
        <f t="array" ref="L49">XLOOKUP(Q49,Store_Dim!A:A,Store_Dim!C:C)</f>
        <v>South</v>
      </c>
      <c r="M49" s="4" t="s">
        <v>1667</v>
      </c>
      <c r="N49" s="4" t="str">
        <f t="array" ref="N49">XLOOKUP(M49,Product_Dim!A:A,Product_Dim!C:C)</f>
        <v>Home</v>
      </c>
      <c r="O49" s="4" t="str">
        <f t="array" ref="O49">XLOOKUP(M49,Product_Dim!A:A,Product_Dim!D:D)</f>
        <v>Kitchen</v>
      </c>
      <c r="P49" s="4" t="s">
        <v>1669</v>
      </c>
      <c r="Q49" s="4" t="s">
        <v>1927</v>
      </c>
      <c r="R49" s="4" t="str">
        <f t="array" ref="R49">XLOOKUP(Q49,Store_Dim!A:A,Store_Dim!B:B)</f>
        <v>Aguirre-Keller</v>
      </c>
      <c r="S49" s="4" t="str">
        <f t="array" ref="S49">XLOOKUP(Q49,Store_Dim!A:A,Store_Dim!E:E)</f>
        <v>Online</v>
      </c>
      <c r="T49" s="4">
        <v>1.0</v>
      </c>
      <c r="U49" s="13">
        <v>135.78</v>
      </c>
      <c r="V49" s="14">
        <v>0.14</v>
      </c>
      <c r="W49" s="15">
        <v>57.0</v>
      </c>
      <c r="X49" s="4" t="s">
        <v>1961</v>
      </c>
      <c r="Y49" s="16">
        <v>116.7708</v>
      </c>
      <c r="Z49" s="4" t="str">
        <f t="array" ref="Z49">XLOOKUP(M49,Product_Dim!A:A,Product_Dim!B:B)</f>
        <v>Stainless Steel Cutlery Set</v>
      </c>
    </row>
    <row r="50" ht="14.25" customHeight="1">
      <c r="A50" s="4" t="s">
        <v>2009</v>
      </c>
      <c r="B50" s="5">
        <v>45218.0</v>
      </c>
      <c r="C50" s="12" t="s">
        <v>3979</v>
      </c>
      <c r="D50" s="4">
        <f t="shared" si="1"/>
        <v>2023</v>
      </c>
      <c r="E50" s="4" t="s">
        <v>683</v>
      </c>
      <c r="F50" s="4">
        <v>47.0</v>
      </c>
      <c r="G50" s="4" t="str">
        <f t="shared" si="2"/>
        <v>46-55</v>
      </c>
      <c r="H50" s="4" t="str">
        <f t="array" ref="H50">XLOOKUP(E50,Customer_Dim!A:A,Customer_Dim!D:D)</f>
        <v>Male</v>
      </c>
      <c r="I50" s="4" t="str">
        <f t="array" ref="I50">XLOOKUP(E50,Customer_Dim!A:A,Customer_Dim!H:H)</f>
        <v>Platinum</v>
      </c>
      <c r="J50" s="4" t="str">
        <f t="array" ref="J50">XLOOKUP(E50,Customer_Dim!A:A,Customer_Dim!E:E)</f>
        <v>Johnsonland</v>
      </c>
      <c r="K50" s="4" t="str">
        <f t="array" ref="K50">XLOOKUP(E50,Customer_Dim!A:A,Customer_Dim!F:F)</f>
        <v>Iowa</v>
      </c>
      <c r="L50" s="4" t="str">
        <f t="array" ref="L50">XLOOKUP(Q50,Store_Dim!A:A,Store_Dim!C:C)</f>
        <v>North</v>
      </c>
      <c r="M50" s="4" t="s">
        <v>1712</v>
      </c>
      <c r="N50" s="4" t="str">
        <f t="array" ref="N50">XLOOKUP(M50,Product_Dim!A:A,Product_Dim!C:C)</f>
        <v>Sports</v>
      </c>
      <c r="O50" s="4" t="str">
        <f t="array" ref="O50">XLOOKUP(M50,Product_Dim!A:A,Product_Dim!D:D)</f>
        <v>Fitness</v>
      </c>
      <c r="P50" s="4" t="s">
        <v>1714</v>
      </c>
      <c r="Q50" s="4" t="s">
        <v>1942</v>
      </c>
      <c r="R50" s="4" t="str">
        <f t="array" ref="R50">XLOOKUP(Q50,Store_Dim!A:A,Store_Dim!B:B)</f>
        <v>Holloway Ltd</v>
      </c>
      <c r="S50" s="4" t="str">
        <f t="array" ref="S50">XLOOKUP(Q50,Store_Dim!A:A,Store_Dim!E:E)</f>
        <v>Flagship</v>
      </c>
      <c r="T50" s="4">
        <v>1.0</v>
      </c>
      <c r="U50" s="13">
        <v>517.13</v>
      </c>
      <c r="V50" s="14">
        <v>0.28</v>
      </c>
      <c r="W50" s="15">
        <v>316.0</v>
      </c>
      <c r="X50" s="4" t="s">
        <v>1959</v>
      </c>
      <c r="Y50" s="16">
        <v>372.3336</v>
      </c>
      <c r="Z50" s="4" t="str">
        <f t="array" ref="Z50">XLOOKUP(M50,Product_Dim!A:A,Product_Dim!B:B)</f>
        <v>Adjustable Jump Rope</v>
      </c>
    </row>
    <row r="51" ht="14.25" customHeight="1">
      <c r="A51" s="4" t="s">
        <v>2010</v>
      </c>
      <c r="B51" s="5">
        <v>45607.0</v>
      </c>
      <c r="C51" s="12" t="s">
        <v>3971</v>
      </c>
      <c r="D51" s="4">
        <f t="shared" si="1"/>
        <v>2024</v>
      </c>
      <c r="E51" s="4" t="s">
        <v>1328</v>
      </c>
      <c r="F51" s="4">
        <v>60.0</v>
      </c>
      <c r="G51" s="4" t="str">
        <f t="shared" si="2"/>
        <v>56-65</v>
      </c>
      <c r="H51" s="4" t="str">
        <f t="array" ref="H51">XLOOKUP(E51,Customer_Dim!A:A,Customer_Dim!D:D)</f>
        <v>Male</v>
      </c>
      <c r="I51" s="4" t="str">
        <f t="array" ref="I51">XLOOKUP(E51,Customer_Dim!A:A,Customer_Dim!H:H)</f>
        <v>Bronze</v>
      </c>
      <c r="J51" s="4" t="str">
        <f t="array" ref="J51">XLOOKUP(E51,Customer_Dim!A:A,Customer_Dim!E:E)</f>
        <v>New Benjamin</v>
      </c>
      <c r="K51" s="4" t="str">
        <f t="array" ref="K51">XLOOKUP(E51,Customer_Dim!A:A,Customer_Dim!F:F)</f>
        <v>North Carolina</v>
      </c>
      <c r="L51" s="4" t="str">
        <f t="array" ref="L51">XLOOKUP(Q51,Store_Dim!A:A,Store_Dim!C:C)</f>
        <v>West</v>
      </c>
      <c r="M51" s="4" t="s">
        <v>1638</v>
      </c>
      <c r="N51" s="4" t="str">
        <f t="array" ref="N51">XLOOKUP(M51,Product_Dim!A:A,Product_Dim!C:C)</f>
        <v>Home</v>
      </c>
      <c r="O51" s="4" t="str">
        <f t="array" ref="O51">XLOOKUP(M51,Product_Dim!A:A,Product_Dim!D:D)</f>
        <v>Storage</v>
      </c>
      <c r="P51" s="4" t="s">
        <v>1641</v>
      </c>
      <c r="Q51" s="4" t="s">
        <v>1939</v>
      </c>
      <c r="R51" s="4" t="str">
        <f t="array" ref="R51">XLOOKUP(Q51,Store_Dim!A:A,Store_Dim!B:B)</f>
        <v>Frederick-Wright</v>
      </c>
      <c r="S51" s="4" t="str">
        <f t="array" ref="S51">XLOOKUP(Q51,Store_Dim!A:A,Store_Dim!E:E)</f>
        <v>Flagship</v>
      </c>
      <c r="T51" s="4">
        <v>2.0</v>
      </c>
      <c r="U51" s="13">
        <v>384.66</v>
      </c>
      <c r="V51" s="14">
        <v>0.08</v>
      </c>
      <c r="W51" s="15">
        <v>76.0</v>
      </c>
      <c r="X51" s="4" t="s">
        <v>1964</v>
      </c>
      <c r="Y51" s="16">
        <v>707.7744000000001</v>
      </c>
      <c r="Z51" s="4" t="str">
        <f t="array" ref="Z51">XLOOKUP(M51,Product_Dim!A:A,Product_Dim!B:B)</f>
        <v>Multi-Purpose Storage Box</v>
      </c>
    </row>
    <row r="52" ht="14.25" customHeight="1">
      <c r="A52" s="4" t="s">
        <v>2011</v>
      </c>
      <c r="B52" s="5">
        <v>45291.0</v>
      </c>
      <c r="C52" s="12" t="s">
        <v>3969</v>
      </c>
      <c r="D52" s="4">
        <f t="shared" si="1"/>
        <v>2023</v>
      </c>
      <c r="E52" s="4" t="s">
        <v>274</v>
      </c>
      <c r="F52" s="4">
        <v>29.0</v>
      </c>
      <c r="G52" s="4" t="str">
        <f t="shared" si="2"/>
        <v>26-35</v>
      </c>
      <c r="H52" s="4" t="str">
        <f t="array" ref="H52">XLOOKUP(E52,Customer_Dim!A:A,Customer_Dim!D:D)</f>
        <v>Female</v>
      </c>
      <c r="I52" s="4" t="str">
        <f t="array" ref="I52">XLOOKUP(E52,Customer_Dim!A:A,Customer_Dim!H:H)</f>
        <v>Gold</v>
      </c>
      <c r="J52" s="4" t="str">
        <f t="array" ref="J52">XLOOKUP(E52,Customer_Dim!A:A,Customer_Dim!E:E)</f>
        <v>Port Lisa</v>
      </c>
      <c r="K52" s="4" t="str">
        <f t="array" ref="K52">XLOOKUP(E52,Customer_Dim!A:A,Customer_Dim!F:F)</f>
        <v>New Mexico</v>
      </c>
      <c r="L52" s="4" t="str">
        <f t="array" ref="L52">XLOOKUP(Q52,Store_Dim!A:A,Store_Dim!C:C)</f>
        <v>South</v>
      </c>
      <c r="M52" s="4" t="s">
        <v>1738</v>
      </c>
      <c r="N52" s="4" t="str">
        <f t="array" ref="N52">XLOOKUP(M52,Product_Dim!A:A,Product_Dim!C:C)</f>
        <v>Sports</v>
      </c>
      <c r="O52" s="4" t="str">
        <f t="array" ref="O52">XLOOKUP(M52,Product_Dim!A:A,Product_Dim!D:D)</f>
        <v>Team Sports</v>
      </c>
      <c r="P52" s="4" t="s">
        <v>1740</v>
      </c>
      <c r="Q52" s="4" t="s">
        <v>1921</v>
      </c>
      <c r="R52" s="4" t="str">
        <f t="array" ref="R52">XLOOKUP(Q52,Store_Dim!A:A,Store_Dim!B:B)</f>
        <v>Moore, Padilla and Butler</v>
      </c>
      <c r="S52" s="4" t="str">
        <f t="array" ref="S52">XLOOKUP(Q52,Store_Dim!A:A,Store_Dim!E:E)</f>
        <v>Flagship</v>
      </c>
      <c r="T52" s="4">
        <v>3.0</v>
      </c>
      <c r="U52" s="13">
        <v>83.7</v>
      </c>
      <c r="V52" s="14">
        <v>0.24</v>
      </c>
      <c r="W52" s="15">
        <v>82.0</v>
      </c>
      <c r="X52" s="4" t="s">
        <v>1961</v>
      </c>
      <c r="Y52" s="16">
        <v>190.836</v>
      </c>
      <c r="Z52" s="4" t="str">
        <f t="array" ref="Z52">XLOOKUP(M52,Product_Dim!A:A,Product_Dim!B:B)</f>
        <v>Rugby Ball</v>
      </c>
    </row>
    <row r="53" ht="14.25" customHeight="1">
      <c r="A53" s="4" t="s">
        <v>2012</v>
      </c>
      <c r="B53" s="5">
        <v>45689.0</v>
      </c>
      <c r="C53" s="12" t="s">
        <v>3974</v>
      </c>
      <c r="D53" s="4">
        <f t="shared" si="1"/>
        <v>2025</v>
      </c>
      <c r="E53" s="4" t="s">
        <v>500</v>
      </c>
      <c r="F53" s="4">
        <v>37.0</v>
      </c>
      <c r="G53" s="4" t="str">
        <f t="shared" si="2"/>
        <v>36-45</v>
      </c>
      <c r="H53" s="4" t="str">
        <f t="array" ref="H53">XLOOKUP(E53,Customer_Dim!A:A,Customer_Dim!D:D)</f>
        <v>Male</v>
      </c>
      <c r="I53" s="4" t="str">
        <f t="array" ref="I53">XLOOKUP(E53,Customer_Dim!A:A,Customer_Dim!H:H)</f>
        <v>Bronze</v>
      </c>
      <c r="J53" s="4" t="str">
        <f t="array" ref="J53">XLOOKUP(E53,Customer_Dim!A:A,Customer_Dim!E:E)</f>
        <v>West Brandon</v>
      </c>
      <c r="K53" s="4" t="str">
        <f t="array" ref="K53">XLOOKUP(E53,Customer_Dim!A:A,Customer_Dim!F:F)</f>
        <v>Montana</v>
      </c>
      <c r="L53" s="4" t="str">
        <f t="array" ref="L53">XLOOKUP(Q53,Store_Dim!A:A,Store_Dim!C:C)</f>
        <v>South</v>
      </c>
      <c r="M53" s="4" t="s">
        <v>1790</v>
      </c>
      <c r="N53" s="4" t="str">
        <f t="array" ref="N53">XLOOKUP(M53,Product_Dim!A:A,Product_Dim!C:C)</f>
        <v>Clothing</v>
      </c>
      <c r="O53" s="4" t="str">
        <f t="array" ref="O53">XLOOKUP(M53,Product_Dim!A:A,Product_Dim!D:D)</f>
        <v>Bottoms</v>
      </c>
      <c r="P53" s="4" t="s">
        <v>1792</v>
      </c>
      <c r="Q53" s="4" t="s">
        <v>1914</v>
      </c>
      <c r="R53" s="4" t="str">
        <f t="array" ref="R53">XLOOKUP(Q53,Store_Dim!A:A,Store_Dim!B:B)</f>
        <v>Martinez-Mullins</v>
      </c>
      <c r="S53" s="4" t="str">
        <f t="array" ref="S53">XLOOKUP(Q53,Store_Dim!A:A,Store_Dim!E:E)</f>
        <v>Online</v>
      </c>
      <c r="T53" s="4">
        <v>3.0</v>
      </c>
      <c r="U53" s="13">
        <v>76.57</v>
      </c>
      <c r="V53" s="14">
        <v>0.26</v>
      </c>
      <c r="W53" s="15">
        <v>224.0</v>
      </c>
      <c r="X53" s="4" t="s">
        <v>1959</v>
      </c>
      <c r="Y53" s="16">
        <v>169.9854</v>
      </c>
      <c r="Z53" s="4" t="str">
        <f t="array" ref="Z53">XLOOKUP(M53,Product_Dim!A:A,Product_Dim!B:B)</f>
        <v>Men's Sports Shorts</v>
      </c>
    </row>
    <row r="54" ht="14.25" customHeight="1">
      <c r="A54" s="4" t="s">
        <v>2013</v>
      </c>
      <c r="B54" s="5">
        <v>45894.0</v>
      </c>
      <c r="C54" s="12" t="s">
        <v>3975</v>
      </c>
      <c r="D54" s="4">
        <f t="shared" si="1"/>
        <v>2025</v>
      </c>
      <c r="E54" s="4" t="s">
        <v>518</v>
      </c>
      <c r="F54" s="4">
        <v>42.0</v>
      </c>
      <c r="G54" s="4" t="str">
        <f t="shared" si="2"/>
        <v>36-45</v>
      </c>
      <c r="H54" s="4" t="str">
        <f t="array" ref="H54">XLOOKUP(E54,Customer_Dim!A:A,Customer_Dim!D:D)</f>
        <v>Female</v>
      </c>
      <c r="I54" s="4" t="str">
        <f t="array" ref="I54">XLOOKUP(E54,Customer_Dim!A:A,Customer_Dim!H:H)</f>
        <v>Bronze</v>
      </c>
      <c r="J54" s="4" t="str">
        <f t="array" ref="J54">XLOOKUP(E54,Customer_Dim!A:A,Customer_Dim!E:E)</f>
        <v>New Brian</v>
      </c>
      <c r="K54" s="4" t="str">
        <f t="array" ref="K54">XLOOKUP(E54,Customer_Dim!A:A,Customer_Dim!F:F)</f>
        <v>Wisconsin</v>
      </c>
      <c r="L54" s="4" t="str">
        <f t="array" ref="L54">XLOOKUP(Q54,Store_Dim!A:A,Store_Dim!C:C)</f>
        <v>East</v>
      </c>
      <c r="M54" s="4" t="s">
        <v>1850</v>
      </c>
      <c r="N54" s="4" t="str">
        <f t="array" ref="N54">XLOOKUP(M54,Product_Dim!A:A,Product_Dim!C:C)</f>
        <v>Beauty</v>
      </c>
      <c r="O54" s="4" t="str">
        <f t="array" ref="O54">XLOOKUP(M54,Product_Dim!A:A,Product_Dim!D:D)</f>
        <v>Makeup</v>
      </c>
      <c r="P54" s="4" t="s">
        <v>1852</v>
      </c>
      <c r="Q54" s="4" t="s">
        <v>1911</v>
      </c>
      <c r="R54" s="4" t="str">
        <f t="array" ref="R54">XLOOKUP(Q54,Store_Dim!A:A,Store_Dim!B:B)</f>
        <v>Benson-Elliott</v>
      </c>
      <c r="S54" s="4" t="str">
        <f t="array" ref="S54">XLOOKUP(Q54,Store_Dim!A:A,Store_Dim!E:E)</f>
        <v>Online</v>
      </c>
      <c r="T54" s="4">
        <v>3.0</v>
      </c>
      <c r="U54" s="13">
        <f>Y54/(1-V54)/T54</f>
        <v>162.0211</v>
      </c>
      <c r="V54" s="14">
        <v>0.0</v>
      </c>
      <c r="W54" s="15">
        <v>457.0</v>
      </c>
      <c r="X54" s="4" t="s">
        <v>1959</v>
      </c>
      <c r="Y54" s="16">
        <v>486.0633</v>
      </c>
      <c r="Z54" s="4" t="str">
        <f t="array" ref="Z54">XLOOKUP(M54,Product_Dim!A:A,Product_Dim!B:B)</f>
        <v>Face Foundation Kit</v>
      </c>
    </row>
    <row r="55" ht="14.25" customHeight="1">
      <c r="A55" s="4" t="s">
        <v>2014</v>
      </c>
      <c r="B55" s="5">
        <v>45677.0</v>
      </c>
      <c r="C55" s="12" t="s">
        <v>3972</v>
      </c>
      <c r="D55" s="4">
        <f t="shared" si="1"/>
        <v>2025</v>
      </c>
      <c r="E55" s="4" t="s">
        <v>1043</v>
      </c>
      <c r="F55" s="4">
        <v>58.0</v>
      </c>
      <c r="G55" s="4" t="str">
        <f t="shared" si="2"/>
        <v>56-65</v>
      </c>
      <c r="H55" s="4" t="str">
        <f t="array" ref="H55">XLOOKUP(E55,Customer_Dim!A:A,Customer_Dim!D:D)</f>
        <v>Male</v>
      </c>
      <c r="I55" s="4" t="str">
        <f t="array" ref="I55">XLOOKUP(E55,Customer_Dim!A:A,Customer_Dim!H:H)</f>
        <v>Bronze</v>
      </c>
      <c r="J55" s="4" t="str">
        <f t="array" ref="J55">XLOOKUP(E55,Customer_Dim!A:A,Customer_Dim!E:E)</f>
        <v>South Zacharychester</v>
      </c>
      <c r="K55" s="4" t="str">
        <f t="array" ref="K55">XLOOKUP(E55,Customer_Dim!A:A,Customer_Dim!F:F)</f>
        <v>Oklahoma</v>
      </c>
      <c r="L55" s="4" t="str">
        <f t="array" ref="L55">XLOOKUP(Q55,Store_Dim!A:A,Store_Dim!C:C)</f>
        <v>West</v>
      </c>
      <c r="M55" s="4" t="s">
        <v>1635</v>
      </c>
      <c r="N55" s="4" t="str">
        <f t="array" ref="N55">XLOOKUP(M55,Product_Dim!A:A,Product_Dim!C:C)</f>
        <v>Sports</v>
      </c>
      <c r="O55" s="4" t="str">
        <f t="array" ref="O55">XLOOKUP(M55,Product_Dim!A:A,Product_Dim!D:D)</f>
        <v>Accessories</v>
      </c>
      <c r="P55" s="4" t="s">
        <v>1637</v>
      </c>
      <c r="Q55" s="4" t="s">
        <v>1917</v>
      </c>
      <c r="R55" s="4" t="str">
        <f t="array" ref="R55">XLOOKUP(Q55,Store_Dim!A:A,Store_Dim!B:B)</f>
        <v>Bean, Jones and Park</v>
      </c>
      <c r="S55" s="4" t="str">
        <f t="array" ref="S55">XLOOKUP(Q55,Store_Dim!A:A,Store_Dim!E:E)</f>
        <v>Online</v>
      </c>
      <c r="T55" s="4">
        <v>1.0</v>
      </c>
      <c r="U55" s="13">
        <v>900.35</v>
      </c>
      <c r="V55" s="14">
        <v>0.13</v>
      </c>
      <c r="W55" s="15">
        <v>273.86258363355637</v>
      </c>
      <c r="X55" s="4" t="s">
        <v>1964</v>
      </c>
      <c r="Y55" s="16">
        <v>783.3045</v>
      </c>
      <c r="Z55" s="4" t="str">
        <f t="array" ref="Z55">XLOOKUP(M55,Product_Dim!A:A,Product_Dim!B:B)</f>
        <v>Outdoor Sports Water Bottle</v>
      </c>
    </row>
    <row r="56" ht="14.25" customHeight="1">
      <c r="A56" s="4" t="s">
        <v>2015</v>
      </c>
      <c r="B56" s="5">
        <v>45706.0</v>
      </c>
      <c r="C56" s="12" t="s">
        <v>3974</v>
      </c>
      <c r="D56" s="4">
        <f t="shared" si="1"/>
        <v>2025</v>
      </c>
      <c r="E56" s="4" t="s">
        <v>357</v>
      </c>
      <c r="F56" s="4">
        <v>62.0</v>
      </c>
      <c r="G56" s="4" t="str">
        <f t="shared" si="2"/>
        <v>56-65</v>
      </c>
      <c r="H56" s="4" t="str">
        <f t="array" ref="H56">XLOOKUP(E56,Customer_Dim!A:A,Customer_Dim!D:D)</f>
        <v>Female</v>
      </c>
      <c r="I56" s="4" t="str">
        <f t="array" ref="I56">XLOOKUP(E56,Customer_Dim!A:A,Customer_Dim!H:H)</f>
        <v>Platinum</v>
      </c>
      <c r="J56" s="4" t="str">
        <f t="array" ref="J56">XLOOKUP(E56,Customer_Dim!A:A,Customer_Dim!E:E)</f>
        <v>West Bobbyshire</v>
      </c>
      <c r="K56" s="4" t="str">
        <f t="array" ref="K56">XLOOKUP(E56,Customer_Dim!A:A,Customer_Dim!F:F)</f>
        <v>New York</v>
      </c>
      <c r="L56" s="4" t="str">
        <f t="array" ref="L56">XLOOKUP(Q56,Store_Dim!A:A,Store_Dim!C:C)</f>
        <v>East</v>
      </c>
      <c r="M56" s="4" t="s">
        <v>1700</v>
      </c>
      <c r="N56" s="4" t="str">
        <f t="array" ref="N56">XLOOKUP(M56,Product_Dim!A:A,Product_Dim!C:C)</f>
        <v>Electronics</v>
      </c>
      <c r="O56" s="4" t="str">
        <f t="array" ref="O56">XLOOKUP(M56,Product_Dim!A:A,Product_Dim!D:D)</f>
        <v>Audio</v>
      </c>
      <c r="P56" s="4" t="s">
        <v>1702</v>
      </c>
      <c r="Q56" s="4" t="s">
        <v>1924</v>
      </c>
      <c r="R56" s="4" t="str">
        <f t="array" ref="R56">XLOOKUP(Q56,Store_Dim!A:A,Store_Dim!B:B)</f>
        <v>Hill, Wagner and Ballard</v>
      </c>
      <c r="S56" s="4" t="str">
        <f t="array" ref="S56">XLOOKUP(Q56,Store_Dim!A:A,Store_Dim!E:E)</f>
        <v>Online</v>
      </c>
      <c r="T56" s="4">
        <v>4.0</v>
      </c>
      <c r="U56" s="13">
        <v>428.09</v>
      </c>
      <c r="V56" s="14">
        <v>0.07</v>
      </c>
      <c r="W56" s="15">
        <v>378.0</v>
      </c>
      <c r="X56" s="4" t="s">
        <v>1959</v>
      </c>
      <c r="Y56" s="16">
        <v>1592.4948</v>
      </c>
      <c r="Z56" s="4" t="str">
        <f t="array" ref="Z56">XLOOKUP(M56,Product_Dim!A:A,Product_Dim!B:B)</f>
        <v>Noise-Canceling Headphones</v>
      </c>
    </row>
    <row r="57" ht="14.25" customHeight="1">
      <c r="A57" s="4" t="s">
        <v>2016</v>
      </c>
      <c r="B57" s="5">
        <v>45589.0</v>
      </c>
      <c r="C57" s="12" t="s">
        <v>3979</v>
      </c>
      <c r="D57" s="4">
        <f t="shared" si="1"/>
        <v>2024</v>
      </c>
      <c r="E57" s="4" t="s">
        <v>1316</v>
      </c>
      <c r="F57" s="4">
        <v>46.0</v>
      </c>
      <c r="G57" s="4" t="str">
        <f t="shared" si="2"/>
        <v>46-55</v>
      </c>
      <c r="H57" s="4" t="str">
        <f t="array" ref="H57">XLOOKUP(E57,Customer_Dim!A:A,Customer_Dim!D:D)</f>
        <v>Male</v>
      </c>
      <c r="I57" s="4" t="str">
        <f t="array" ref="I57">XLOOKUP(E57,Customer_Dim!A:A,Customer_Dim!H:H)</f>
        <v>Platinum</v>
      </c>
      <c r="J57" s="4" t="str">
        <f t="array" ref="J57">XLOOKUP(E57,Customer_Dim!A:A,Customer_Dim!E:E)</f>
        <v>Marthaborough</v>
      </c>
      <c r="K57" s="4" t="str">
        <f t="array" ref="K57">XLOOKUP(E57,Customer_Dim!A:A,Customer_Dim!F:F)</f>
        <v>Wisconsin</v>
      </c>
      <c r="L57" s="4" t="str">
        <f t="array" ref="L57">XLOOKUP(Q57,Store_Dim!A:A,Store_Dim!C:C)</f>
        <v>South</v>
      </c>
      <c r="M57" s="4" t="s">
        <v>1728</v>
      </c>
      <c r="N57" s="4" t="str">
        <f t="array" ref="N57">XLOOKUP(M57,Product_Dim!A:A,Product_Dim!C:C)</f>
        <v>Beauty</v>
      </c>
      <c r="O57" s="4" t="str">
        <f t="array" ref="O57">XLOOKUP(M57,Product_Dim!A:A,Product_Dim!D:D)</f>
        <v>Fragrance</v>
      </c>
      <c r="P57" s="4" t="s">
        <v>1731</v>
      </c>
      <c r="Q57" s="4" t="s">
        <v>1927</v>
      </c>
      <c r="R57" s="4" t="str">
        <f t="array" ref="R57">XLOOKUP(Q57,Store_Dim!A:A,Store_Dim!B:B)</f>
        <v>Aguirre-Keller</v>
      </c>
      <c r="S57" s="4" t="str">
        <f t="array" ref="S57">XLOOKUP(Q57,Store_Dim!A:A,Store_Dim!E:E)</f>
        <v>Online</v>
      </c>
      <c r="T57" s="4">
        <v>2.0</v>
      </c>
      <c r="U57" s="13">
        <v>559.71</v>
      </c>
      <c r="V57" s="14">
        <v>0.3</v>
      </c>
      <c r="W57" s="15">
        <v>267.0</v>
      </c>
      <c r="X57" s="4" t="s">
        <v>1964</v>
      </c>
      <c r="Y57" s="16">
        <v>783.594</v>
      </c>
      <c r="Z57" s="4" t="str">
        <f t="array" ref="Z57">XLOOKUP(M57,Product_Dim!A:A,Product_Dim!B:B)</f>
        <v>Men's Roll-On Perfume</v>
      </c>
    </row>
    <row r="58" ht="14.25" customHeight="1">
      <c r="A58" s="4" t="s">
        <v>2017</v>
      </c>
      <c r="B58" s="5">
        <v>45282.0</v>
      </c>
      <c r="C58" s="12" t="s">
        <v>3969</v>
      </c>
      <c r="D58" s="4">
        <f t="shared" si="1"/>
        <v>2023</v>
      </c>
      <c r="E58" s="4" t="s">
        <v>308</v>
      </c>
      <c r="F58" s="4">
        <v>61.0</v>
      </c>
      <c r="G58" s="4" t="str">
        <f t="shared" si="2"/>
        <v>56-65</v>
      </c>
      <c r="H58" s="4" t="str">
        <f t="array" ref="H58">XLOOKUP(E58,Customer_Dim!A:A,Customer_Dim!D:D)</f>
        <v>Female</v>
      </c>
      <c r="I58" s="4" t="str">
        <f t="array" ref="I58">XLOOKUP(E58,Customer_Dim!A:A,Customer_Dim!H:H)</f>
        <v>Bronze</v>
      </c>
      <c r="J58" s="4" t="str">
        <f t="array" ref="J58">XLOOKUP(E58,Customer_Dim!A:A,Customer_Dim!E:E)</f>
        <v>New Sean</v>
      </c>
      <c r="K58" s="4" t="str">
        <f t="array" ref="K58">XLOOKUP(E58,Customer_Dim!A:A,Customer_Dim!F:F)</f>
        <v>New Mexico</v>
      </c>
      <c r="L58" s="4" t="str">
        <f t="array" ref="L58">XLOOKUP(Q58,Store_Dim!A:A,Store_Dim!C:C)</f>
        <v>East</v>
      </c>
      <c r="M58" s="4" t="s">
        <v>1680</v>
      </c>
      <c r="N58" s="4" t="str">
        <f t="array" ref="N58">XLOOKUP(M58,Product_Dim!A:A,Product_Dim!C:C)</f>
        <v>Electronics</v>
      </c>
      <c r="O58" s="4" t="str">
        <f t="array" ref="O58">XLOOKUP(M58,Product_Dim!A:A,Product_Dim!D:D)</f>
        <v>Computer</v>
      </c>
      <c r="P58" s="4" t="s">
        <v>1682</v>
      </c>
      <c r="Q58" s="4" t="s">
        <v>1911</v>
      </c>
      <c r="R58" s="4" t="str">
        <f t="array" ref="R58">XLOOKUP(Q58,Store_Dim!A:A,Store_Dim!B:B)</f>
        <v>Benson-Elliott</v>
      </c>
      <c r="S58" s="4" t="str">
        <f t="array" ref="S58">XLOOKUP(Q58,Store_Dim!A:A,Store_Dim!E:E)</f>
        <v>Online</v>
      </c>
      <c r="T58" s="4">
        <v>2.0</v>
      </c>
      <c r="U58" s="13">
        <v>833.7</v>
      </c>
      <c r="V58" s="14">
        <v>0.06</v>
      </c>
      <c r="W58" s="15">
        <v>86.0</v>
      </c>
      <c r="X58" s="4" t="s">
        <v>1961</v>
      </c>
      <c r="Y58" s="16">
        <v>1567.356</v>
      </c>
      <c r="Z58" s="4" t="str">
        <f t="array" ref="Z58">XLOOKUP(M58,Product_Dim!A:A,Product_Dim!B:B)</f>
        <v>Gaming Mechanical Keyboard</v>
      </c>
    </row>
    <row r="59" ht="14.25" customHeight="1">
      <c r="A59" s="4" t="s">
        <v>2018</v>
      </c>
      <c r="B59" s="5">
        <v>45462.0</v>
      </c>
      <c r="C59" s="12" t="s">
        <v>3970</v>
      </c>
      <c r="D59" s="4">
        <f t="shared" si="1"/>
        <v>2024</v>
      </c>
      <c r="E59" s="4" t="s">
        <v>1461</v>
      </c>
      <c r="F59" s="4">
        <v>63.0</v>
      </c>
      <c r="G59" s="4" t="str">
        <f t="shared" si="2"/>
        <v>56-65</v>
      </c>
      <c r="H59" s="4" t="str">
        <f t="array" ref="H59">XLOOKUP(E59,Customer_Dim!A:A,Customer_Dim!D:D)</f>
        <v>Female</v>
      </c>
      <c r="I59" s="4" t="str">
        <f t="array" ref="I59">XLOOKUP(E59,Customer_Dim!A:A,Customer_Dim!H:H)</f>
        <v>Gold</v>
      </c>
      <c r="J59" s="4" t="str">
        <f t="array" ref="J59">XLOOKUP(E59,Customer_Dim!A:A,Customer_Dim!E:E)</f>
        <v>Oneillfurt</v>
      </c>
      <c r="K59" s="4" t="str">
        <f t="array" ref="K59">XLOOKUP(E59,Customer_Dim!A:A,Customer_Dim!F:F)</f>
        <v>Vermont</v>
      </c>
      <c r="L59" s="4" t="str">
        <f t="array" ref="L59">XLOOKUP(Q59,Store_Dim!A:A,Store_Dim!C:C)</f>
        <v>South</v>
      </c>
      <c r="M59" s="4" t="s">
        <v>1721</v>
      </c>
      <c r="N59" s="4" t="str">
        <f t="array" ref="N59">XLOOKUP(M59,Product_Dim!A:A,Product_Dim!C:C)</f>
        <v>Beauty</v>
      </c>
      <c r="O59" s="4" t="str">
        <f t="array" ref="O59">XLOOKUP(M59,Product_Dim!A:A,Product_Dim!D:D)</f>
        <v>Makeup</v>
      </c>
      <c r="P59" s="4" t="s">
        <v>1724</v>
      </c>
      <c r="Q59" s="4" t="s">
        <v>1934</v>
      </c>
      <c r="R59" s="4" t="str">
        <f t="array" ref="R59">XLOOKUP(Q59,Store_Dim!A:A,Store_Dim!B:B)</f>
        <v>Mcdonald Inc</v>
      </c>
      <c r="S59" s="4" t="str">
        <f t="array" ref="S59">XLOOKUP(Q59,Store_Dim!A:A,Store_Dim!E:E)</f>
        <v>Outlet</v>
      </c>
      <c r="T59" s="4">
        <v>2.0</v>
      </c>
      <c r="U59" s="13">
        <v>680.16</v>
      </c>
      <c r="V59" s="14">
        <v>0.28</v>
      </c>
      <c r="W59" s="15">
        <v>431.0</v>
      </c>
      <c r="X59" s="4" t="s">
        <v>1959</v>
      </c>
      <c r="Y59" s="16">
        <v>979.4304</v>
      </c>
      <c r="Z59" s="4" t="str">
        <f t="array" ref="Z59">XLOOKUP(M59,Product_Dim!A:A,Product_Dim!B:B)</f>
        <v>Makeup Brush Set</v>
      </c>
    </row>
    <row r="60" ht="14.25" customHeight="1">
      <c r="A60" s="4" t="s">
        <v>2019</v>
      </c>
      <c r="B60" s="5">
        <v>45633.0</v>
      </c>
      <c r="C60" s="12" t="s">
        <v>3969</v>
      </c>
      <c r="D60" s="4">
        <f t="shared" si="1"/>
        <v>2024</v>
      </c>
      <c r="E60" s="4" t="s">
        <v>1281</v>
      </c>
      <c r="F60" s="4">
        <v>22.0</v>
      </c>
      <c r="G60" s="4" t="str">
        <f t="shared" si="2"/>
        <v>18-25</v>
      </c>
      <c r="H60" s="4" t="str">
        <f t="array" ref="H60">XLOOKUP(E60,Customer_Dim!A:A,Customer_Dim!D:D)</f>
        <v>Female</v>
      </c>
      <c r="I60" s="4" t="str">
        <f t="array" ref="I60">XLOOKUP(E60,Customer_Dim!A:A,Customer_Dim!H:H)</f>
        <v>Silver</v>
      </c>
      <c r="J60" s="4" t="str">
        <f t="array" ref="J60">XLOOKUP(E60,Customer_Dim!A:A,Customer_Dim!E:E)</f>
        <v>South Angela</v>
      </c>
      <c r="K60" s="4" t="str">
        <f t="array" ref="K60">XLOOKUP(E60,Customer_Dim!A:A,Customer_Dim!F:F)</f>
        <v>Arkansas</v>
      </c>
      <c r="L60" s="4" t="str">
        <f t="array" ref="L60">XLOOKUP(Q60,Store_Dim!A:A,Store_Dim!C:C)</f>
        <v>South</v>
      </c>
      <c r="M60" s="4" t="s">
        <v>1617</v>
      </c>
      <c r="N60" s="4" t="str">
        <f t="array" ref="N60">XLOOKUP(M60,Product_Dim!A:A,Product_Dim!C:C)</f>
        <v>Electronics</v>
      </c>
      <c r="O60" s="4" t="str">
        <f t="array" ref="O60">XLOOKUP(M60,Product_Dim!A:A,Product_Dim!D:D)</f>
        <v>Appliances</v>
      </c>
      <c r="P60" s="4" t="s">
        <v>1620</v>
      </c>
      <c r="Q60" s="4" t="s">
        <v>1914</v>
      </c>
      <c r="R60" s="4" t="str">
        <f t="array" ref="R60">XLOOKUP(Q60,Store_Dim!A:A,Store_Dim!B:B)</f>
        <v>Martinez-Mullins</v>
      </c>
      <c r="S60" s="4" t="str">
        <f t="array" ref="S60">XLOOKUP(Q60,Store_Dim!A:A,Store_Dim!E:E)</f>
        <v>Online</v>
      </c>
      <c r="T60" s="4">
        <v>4.0</v>
      </c>
      <c r="U60" s="13">
        <v>733.42</v>
      </c>
      <c r="V60" s="14">
        <f>1-Y60/(U60*T60)</f>
        <v>0.13</v>
      </c>
      <c r="W60" s="15">
        <v>301.0</v>
      </c>
      <c r="X60" s="4" t="s">
        <v>1961</v>
      </c>
      <c r="Y60" s="16">
        <v>2552.3016</v>
      </c>
      <c r="Z60" s="4" t="str">
        <f t="array" ref="Z60">XLOOKUP(M60,Product_Dim!A:A,Product_Dim!B:B)</f>
        <v>4K Home Projector</v>
      </c>
    </row>
    <row r="61" ht="14.25" customHeight="1">
      <c r="A61" s="4" t="s">
        <v>2020</v>
      </c>
      <c r="B61" s="5">
        <v>45257.0</v>
      </c>
      <c r="C61" s="12" t="s">
        <v>3971</v>
      </c>
      <c r="D61" s="4">
        <f t="shared" si="1"/>
        <v>2023</v>
      </c>
      <c r="E61" s="4" t="s">
        <v>1172</v>
      </c>
      <c r="F61" s="4">
        <v>51.0</v>
      </c>
      <c r="G61" s="4" t="str">
        <f t="shared" si="2"/>
        <v>46-55</v>
      </c>
      <c r="H61" s="4" t="str">
        <f t="array" ref="H61">XLOOKUP(E61,Customer_Dim!A:A,Customer_Dim!D:D)</f>
        <v>Male</v>
      </c>
      <c r="I61" s="4" t="str">
        <f t="array" ref="I61">XLOOKUP(E61,Customer_Dim!A:A,Customer_Dim!H:H)</f>
        <v>Bronze</v>
      </c>
      <c r="J61" s="4" t="str">
        <f t="array" ref="J61">XLOOKUP(E61,Customer_Dim!A:A,Customer_Dim!E:E)</f>
        <v>Kaufmanfurt</v>
      </c>
      <c r="K61" s="4" t="str">
        <f t="array" ref="K61">XLOOKUP(E61,Customer_Dim!A:A,Customer_Dim!F:F)</f>
        <v>Ohio</v>
      </c>
      <c r="L61" s="4" t="str">
        <f t="array" ref="L61">XLOOKUP(Q61,Store_Dim!A:A,Store_Dim!C:C)</f>
        <v>South</v>
      </c>
      <c r="M61" s="4" t="s">
        <v>1850</v>
      </c>
      <c r="N61" s="4" t="str">
        <f t="array" ref="N61">XLOOKUP(M61,Product_Dim!A:A,Product_Dim!C:C)</f>
        <v>Beauty</v>
      </c>
      <c r="O61" s="4" t="str">
        <f t="array" ref="O61">XLOOKUP(M61,Product_Dim!A:A,Product_Dim!D:D)</f>
        <v>Makeup</v>
      </c>
      <c r="P61" s="4" t="s">
        <v>1852</v>
      </c>
      <c r="Q61" s="4" t="s">
        <v>1927</v>
      </c>
      <c r="R61" s="4" t="str">
        <f t="array" ref="R61">XLOOKUP(Q61,Store_Dim!A:A,Store_Dim!B:B)</f>
        <v>Aguirre-Keller</v>
      </c>
      <c r="S61" s="4" t="str">
        <f t="array" ref="S61">XLOOKUP(Q61,Store_Dim!A:A,Store_Dim!E:E)</f>
        <v>Online</v>
      </c>
      <c r="T61" s="4">
        <v>1.0</v>
      </c>
      <c r="U61" s="13">
        <v>996.33</v>
      </c>
      <c r="V61" s="14">
        <v>0.23</v>
      </c>
      <c r="W61" s="15">
        <v>457.0</v>
      </c>
      <c r="X61" s="4" t="s">
        <v>1961</v>
      </c>
      <c r="Y61" s="16">
        <v>767.1741000000001</v>
      </c>
      <c r="Z61" s="4" t="str">
        <f t="array" ref="Z61">XLOOKUP(M61,Product_Dim!A:A,Product_Dim!B:B)</f>
        <v>Face Foundation Kit</v>
      </c>
    </row>
    <row r="62" ht="14.25" customHeight="1">
      <c r="A62" s="4" t="s">
        <v>2021</v>
      </c>
      <c r="B62" s="5">
        <v>45854.0</v>
      </c>
      <c r="C62" s="12" t="s">
        <v>3968</v>
      </c>
      <c r="D62" s="4">
        <f t="shared" si="1"/>
        <v>2025</v>
      </c>
      <c r="E62" s="4" t="s">
        <v>1293</v>
      </c>
      <c r="F62" s="4">
        <v>36.0</v>
      </c>
      <c r="G62" s="4" t="str">
        <f t="shared" si="2"/>
        <v>36-45</v>
      </c>
      <c r="H62" s="4" t="str">
        <f t="array" ref="H62">XLOOKUP(E62,Customer_Dim!A:A,Customer_Dim!D:D)</f>
        <v>Male</v>
      </c>
      <c r="I62" s="4" t="str">
        <f t="array" ref="I62">XLOOKUP(E62,Customer_Dim!A:A,Customer_Dim!H:H)</f>
        <v>Gold</v>
      </c>
      <c r="J62" s="4" t="str">
        <f t="array" ref="J62">XLOOKUP(E62,Customer_Dim!A:A,Customer_Dim!E:E)</f>
        <v>Port Joshuaville</v>
      </c>
      <c r="K62" s="4" t="str">
        <f t="array" ref="K62">XLOOKUP(E62,Customer_Dim!A:A,Customer_Dim!F:F)</f>
        <v>New Jersey</v>
      </c>
      <c r="L62" s="4" t="str">
        <f t="array" ref="L62">XLOOKUP(Q62,Store_Dim!A:A,Store_Dim!C:C)</f>
        <v>East</v>
      </c>
      <c r="M62" s="4" t="s">
        <v>1670</v>
      </c>
      <c r="N62" s="4" t="str">
        <f t="array" ref="N62">XLOOKUP(M62,Product_Dim!A:A,Product_Dim!C:C)</f>
        <v>Sports</v>
      </c>
      <c r="O62" s="4" t="str">
        <f t="array" ref="O62">XLOOKUP(M62,Product_Dim!A:A,Product_Dim!D:D)</f>
        <v>Team Sports</v>
      </c>
      <c r="P62" s="4" t="s">
        <v>1673</v>
      </c>
      <c r="Q62" s="4" t="s">
        <v>1924</v>
      </c>
      <c r="R62" s="4" t="str">
        <f t="array" ref="R62">XLOOKUP(Q62,Store_Dim!A:A,Store_Dim!B:B)</f>
        <v>Hill, Wagner and Ballard</v>
      </c>
      <c r="S62" s="4" t="str">
        <f t="array" ref="S62">XLOOKUP(Q62,Store_Dim!A:A,Store_Dim!E:E)</f>
        <v>Online</v>
      </c>
      <c r="T62" s="4">
        <v>1.0</v>
      </c>
      <c r="U62" s="13">
        <v>198.83</v>
      </c>
      <c r="V62" s="14">
        <v>0.09</v>
      </c>
      <c r="W62" s="15">
        <v>281.0</v>
      </c>
      <c r="X62" s="4" t="s">
        <v>1964</v>
      </c>
      <c r="Y62" s="16">
        <v>180.9353</v>
      </c>
      <c r="Z62" s="4" t="str">
        <f t="array" ref="Z62">XLOOKUP(M62,Product_Dim!A:A,Product_Dim!B:B)</f>
        <v>Basketball</v>
      </c>
    </row>
    <row r="63" ht="14.25" customHeight="1">
      <c r="A63" s="4" t="s">
        <v>2022</v>
      </c>
      <c r="B63" s="5">
        <v>45716.0</v>
      </c>
      <c r="C63" s="12" t="s">
        <v>3974</v>
      </c>
      <c r="D63" s="4">
        <f t="shared" si="1"/>
        <v>2025</v>
      </c>
      <c r="E63" s="4" t="s">
        <v>790</v>
      </c>
      <c r="F63" s="4">
        <v>58.0</v>
      </c>
      <c r="G63" s="4" t="str">
        <f t="shared" si="2"/>
        <v>56-65</v>
      </c>
      <c r="H63" s="4" t="str">
        <f t="array" ref="H63">XLOOKUP(E63,Customer_Dim!A:A,Customer_Dim!D:D)</f>
        <v>Female</v>
      </c>
      <c r="I63" s="4" t="str">
        <f t="array" ref="I63">XLOOKUP(E63,Customer_Dim!A:A,Customer_Dim!H:H)</f>
        <v>Platinum</v>
      </c>
      <c r="J63" s="4" t="str">
        <f t="array" ref="J63">XLOOKUP(E63,Customer_Dim!A:A,Customer_Dim!E:E)</f>
        <v>Zamoraborough</v>
      </c>
      <c r="K63" s="4" t="str">
        <f t="array" ref="K63">XLOOKUP(E63,Customer_Dim!A:A,Customer_Dim!F:F)</f>
        <v>Nevada</v>
      </c>
      <c r="L63" s="4" t="str">
        <f t="array" ref="L63">XLOOKUP(Q63,Store_Dim!A:A,Store_Dim!C:C)</f>
        <v>South</v>
      </c>
      <c r="M63" s="4" t="s">
        <v>1631</v>
      </c>
      <c r="N63" s="4" t="str">
        <f t="array" ref="N63">XLOOKUP(M63,Product_Dim!A:A,Product_Dim!C:C)</f>
        <v>Sports</v>
      </c>
      <c r="O63" s="4" t="str">
        <f t="array" ref="O63">XLOOKUP(M63,Product_Dim!A:A,Product_Dim!D:D)</f>
        <v>Equipment</v>
      </c>
      <c r="P63" s="4" t="s">
        <v>1634</v>
      </c>
      <c r="Q63" s="4" t="s">
        <v>1914</v>
      </c>
      <c r="R63" s="4" t="str">
        <f t="array" ref="R63">XLOOKUP(Q63,Store_Dim!A:A,Store_Dim!B:B)</f>
        <v>Martinez-Mullins</v>
      </c>
      <c r="S63" s="4" t="str">
        <f t="array" ref="S63">XLOOKUP(Q63,Store_Dim!A:A,Store_Dim!E:E)</f>
        <v>Online</v>
      </c>
      <c r="T63" s="4">
        <v>1.0</v>
      </c>
      <c r="U63" s="13">
        <v>374.92</v>
      </c>
      <c r="V63" s="14">
        <v>0.18</v>
      </c>
      <c r="W63" s="15">
        <v>65.0</v>
      </c>
      <c r="X63" s="4" t="s">
        <v>1961</v>
      </c>
      <c r="Y63" s="16">
        <v>307.4344</v>
      </c>
      <c r="Z63" s="4" t="str">
        <f t="array" ref="Z63">XLOOKUP(M63,Product_Dim!A:A,Product_Dim!B:B)</f>
        <v>Knee Support Brace</v>
      </c>
    </row>
    <row r="64" ht="14.25" customHeight="1">
      <c r="A64" s="4" t="s">
        <v>2023</v>
      </c>
      <c r="B64" s="5">
        <v>45515.0</v>
      </c>
      <c r="C64" s="12" t="s">
        <v>3975</v>
      </c>
      <c r="D64" s="4">
        <f t="shared" si="1"/>
        <v>2024</v>
      </c>
      <c r="E64" s="4" t="s">
        <v>8</v>
      </c>
      <c r="F64" s="17">
        <v>41.57684529828109</v>
      </c>
      <c r="G64" s="4" t="str">
        <f t="shared" si="2"/>
        <v>36-45</v>
      </c>
      <c r="H64" s="4" t="str">
        <f t="array" ref="H64">XLOOKUP(E64,Customer_Dim!A:A,Customer_Dim!D:D)</f>
        <v>Female</v>
      </c>
      <c r="I64" s="4" t="str">
        <f t="array" ref="I64">XLOOKUP(E64,Customer_Dim!A:A,Customer_Dim!H:H)</f>
        <v>Platinum</v>
      </c>
      <c r="J64" s="4" t="str">
        <f t="array" ref="J64">XLOOKUP(E64,Customer_Dim!A:A,Customer_Dim!E:E)</f>
        <v>Grayland</v>
      </c>
      <c r="K64" s="4" t="str">
        <f t="array" ref="K64">XLOOKUP(E64,Customer_Dim!A:A,Customer_Dim!F:F)</f>
        <v>Washington</v>
      </c>
      <c r="L64" s="4" t="str">
        <f t="array" ref="L64">XLOOKUP(Q64,Store_Dim!A:A,Store_Dim!C:C)</f>
        <v>West</v>
      </c>
      <c r="M64" s="4" t="s">
        <v>1862</v>
      </c>
      <c r="N64" s="4" t="str">
        <f t="array" ref="N64">XLOOKUP(M64,Product_Dim!A:A,Product_Dim!C:C)</f>
        <v>Electronics</v>
      </c>
      <c r="O64" s="4" t="str">
        <f t="array" ref="O64">XLOOKUP(M64,Product_Dim!A:A,Product_Dim!D:D)</f>
        <v>Computer</v>
      </c>
      <c r="P64" s="4" t="s">
        <v>1864</v>
      </c>
      <c r="Q64" s="4" t="s">
        <v>1939</v>
      </c>
      <c r="R64" s="4" t="str">
        <f t="array" ref="R64">XLOOKUP(Q64,Store_Dim!A:A,Store_Dim!B:B)</f>
        <v>Frederick-Wright</v>
      </c>
      <c r="S64" s="4" t="str">
        <f t="array" ref="S64">XLOOKUP(Q64,Store_Dim!A:A,Store_Dim!E:E)</f>
        <v>Flagship</v>
      </c>
      <c r="T64" s="4">
        <v>1.0</v>
      </c>
      <c r="U64" s="13">
        <v>468.94</v>
      </c>
      <c r="V64" s="14">
        <v>0.12</v>
      </c>
      <c r="W64" s="15">
        <v>485.0</v>
      </c>
      <c r="X64" s="4" t="s">
        <v>1959</v>
      </c>
      <c r="Y64" s="16">
        <v>412.6672</v>
      </c>
      <c r="Z64" s="4" t="str">
        <f t="array" ref="Z64">XLOOKUP(M64,Product_Dim!A:A,Product_Dim!B:B)</f>
        <v>USB-C Laptop Charger</v>
      </c>
    </row>
    <row r="65" ht="14.25" customHeight="1">
      <c r="A65" s="4" t="s">
        <v>2024</v>
      </c>
      <c r="B65" s="5">
        <v>45927.0</v>
      </c>
      <c r="C65" s="12" t="s">
        <v>3976</v>
      </c>
      <c r="D65" s="4">
        <f t="shared" si="1"/>
        <v>2025</v>
      </c>
      <c r="E65" s="4" t="s">
        <v>452</v>
      </c>
      <c r="F65" s="4">
        <v>62.0</v>
      </c>
      <c r="G65" s="4" t="str">
        <f t="shared" si="2"/>
        <v>56-65</v>
      </c>
      <c r="H65" s="4" t="str">
        <f t="array" ref="H65">XLOOKUP(E65,Customer_Dim!A:A,Customer_Dim!D:D)</f>
        <v>Female</v>
      </c>
      <c r="I65" s="4" t="str">
        <f t="array" ref="I65">XLOOKUP(E65,Customer_Dim!A:A,Customer_Dim!H:H)</f>
        <v>Gold</v>
      </c>
      <c r="J65" s="4" t="str">
        <f t="array" ref="J65">XLOOKUP(E65,Customer_Dim!A:A,Customer_Dim!E:E)</f>
        <v>Benjaminton</v>
      </c>
      <c r="K65" s="4" t="str">
        <f t="array" ref="K65">XLOOKUP(E65,Customer_Dim!A:A,Customer_Dim!F:F)</f>
        <v>Arizona</v>
      </c>
      <c r="L65" s="4" t="str">
        <f t="array" ref="L65">XLOOKUP(Q65,Store_Dim!A:A,Store_Dim!C:C)</f>
        <v>North</v>
      </c>
      <c r="M65" s="4" t="s">
        <v>1850</v>
      </c>
      <c r="N65" s="4" t="str">
        <f t="array" ref="N65">XLOOKUP(M65,Product_Dim!A:A,Product_Dim!C:C)</f>
        <v>Beauty</v>
      </c>
      <c r="O65" s="4" t="str">
        <f t="array" ref="O65">XLOOKUP(M65,Product_Dim!A:A,Product_Dim!D:D)</f>
        <v>Makeup</v>
      </c>
      <c r="P65" s="4" t="s">
        <v>1852</v>
      </c>
      <c r="Q65" s="4" t="s">
        <v>1929</v>
      </c>
      <c r="R65" s="4" t="str">
        <f t="array" ref="R65">XLOOKUP(Q65,Store_Dim!A:A,Store_Dim!B:B)</f>
        <v>Thomas, Bridges and Harris</v>
      </c>
      <c r="S65" s="4" t="str">
        <f t="array" ref="S65">XLOOKUP(Q65,Store_Dim!A:A,Store_Dim!E:E)</f>
        <v>Online</v>
      </c>
      <c r="T65" s="4">
        <v>2.0</v>
      </c>
      <c r="U65" s="13">
        <v>121.37</v>
      </c>
      <c r="V65" s="14">
        <v>0.05</v>
      </c>
      <c r="W65" s="15">
        <v>457.0</v>
      </c>
      <c r="X65" s="4" t="s">
        <v>1959</v>
      </c>
      <c r="Y65" s="16">
        <v>230.603</v>
      </c>
      <c r="Z65" s="4" t="str">
        <f t="array" ref="Z65">XLOOKUP(M65,Product_Dim!A:A,Product_Dim!B:B)</f>
        <v>Face Foundation Kit</v>
      </c>
    </row>
    <row r="66" ht="14.25" customHeight="1">
      <c r="A66" s="4" t="s">
        <v>2025</v>
      </c>
      <c r="B66" s="5">
        <v>45914.0</v>
      </c>
      <c r="C66" s="12" t="s">
        <v>3976</v>
      </c>
      <c r="D66" s="4">
        <f t="shared" si="1"/>
        <v>2025</v>
      </c>
      <c r="E66" s="4" t="s">
        <v>838</v>
      </c>
      <c r="F66" s="4">
        <v>21.0</v>
      </c>
      <c r="G66" s="4" t="str">
        <f t="shared" si="2"/>
        <v>18-25</v>
      </c>
      <c r="H66" s="4" t="str">
        <f t="array" ref="H66">XLOOKUP(E66,Customer_Dim!A:A,Customer_Dim!D:D)</f>
        <v>Male</v>
      </c>
      <c r="I66" s="4" t="str">
        <f t="array" ref="I66">XLOOKUP(E66,Customer_Dim!A:A,Customer_Dim!H:H)</f>
        <v>Gold</v>
      </c>
      <c r="J66" s="4" t="str">
        <f t="array" ref="J66">XLOOKUP(E66,Customer_Dim!A:A,Customer_Dim!E:E)</f>
        <v>Jasonton</v>
      </c>
      <c r="K66" s="4" t="str">
        <f t="array" ref="K66">XLOOKUP(E66,Customer_Dim!A:A,Customer_Dim!F:F)</f>
        <v>Ohio</v>
      </c>
      <c r="L66" s="4" t="str">
        <f t="array" ref="L66">XLOOKUP(Q66,Store_Dim!A:A,Store_Dim!C:C)</f>
        <v>East</v>
      </c>
      <c r="M66" s="4" t="s">
        <v>1741</v>
      </c>
      <c r="N66" s="4" t="str">
        <f t="array" ref="N66">XLOOKUP(M66,Product_Dim!A:A,Product_Dim!C:C)</f>
        <v>Clothing</v>
      </c>
      <c r="O66" s="4" t="str">
        <f t="array" ref="O66">XLOOKUP(M66,Product_Dim!A:A,Product_Dim!D:D)</f>
        <v>Bottoms</v>
      </c>
      <c r="P66" s="4" t="s">
        <v>1743</v>
      </c>
      <c r="Q66" s="4" t="s">
        <v>1924</v>
      </c>
      <c r="R66" s="4" t="str">
        <f t="array" ref="R66">XLOOKUP(Q66,Store_Dim!A:A,Store_Dim!B:B)</f>
        <v>Hill, Wagner and Ballard</v>
      </c>
      <c r="S66" s="4" t="str">
        <f t="array" ref="S66">XLOOKUP(Q66,Store_Dim!A:A,Store_Dim!E:E)</f>
        <v>Online</v>
      </c>
      <c r="T66" s="4">
        <v>3.0</v>
      </c>
      <c r="U66" s="13">
        <v>480.06</v>
      </c>
      <c r="V66" s="14">
        <v>0.01</v>
      </c>
      <c r="W66" s="15">
        <v>125.0</v>
      </c>
      <c r="X66" s="4" t="s">
        <v>1959</v>
      </c>
      <c r="Y66" s="16">
        <f>(U66*T66)-((U66*T66)*V66)</f>
        <v>1425.7782</v>
      </c>
      <c r="Z66" s="4" t="str">
        <f t="array" ref="Z66">XLOOKUP(M66,Product_Dim!A:A,Product_Dim!B:B)</f>
        <v>Men's Track Pants</v>
      </c>
    </row>
    <row r="67" ht="14.25" customHeight="1">
      <c r="A67" s="4" t="s">
        <v>2026</v>
      </c>
      <c r="B67" s="5">
        <v>45290.0</v>
      </c>
      <c r="C67" s="12" t="s">
        <v>3969</v>
      </c>
      <c r="D67" s="4">
        <f t="shared" si="1"/>
        <v>2023</v>
      </c>
      <c r="E67" s="4" t="s">
        <v>560</v>
      </c>
      <c r="F67" s="4">
        <v>37.0</v>
      </c>
      <c r="G67" s="4" t="str">
        <f t="shared" si="2"/>
        <v>36-45</v>
      </c>
      <c r="H67" s="4" t="str">
        <f t="array" ref="H67">XLOOKUP(E67,Customer_Dim!A:A,Customer_Dim!D:D)</f>
        <v>Male</v>
      </c>
      <c r="I67" s="4" t="str">
        <f t="array" ref="I67">XLOOKUP(E67,Customer_Dim!A:A,Customer_Dim!H:H)</f>
        <v>Silver</v>
      </c>
      <c r="J67" s="4" t="str">
        <f t="array" ref="J67">XLOOKUP(E67,Customer_Dim!A:A,Customer_Dim!E:E)</f>
        <v>Palmerbury</v>
      </c>
      <c r="K67" s="4" t="str">
        <f t="array" ref="K67">XLOOKUP(E67,Customer_Dim!A:A,Customer_Dim!F:F)</f>
        <v>Tennessee</v>
      </c>
      <c r="L67" s="4" t="str">
        <f t="array" ref="L67">XLOOKUP(Q67,Store_Dim!A:A,Store_Dim!C:C)</f>
        <v>North</v>
      </c>
      <c r="M67" s="4" t="s">
        <v>1880</v>
      </c>
      <c r="N67" s="4" t="str">
        <f t="array" ref="N67">XLOOKUP(M67,Product_Dim!A:A,Product_Dim!C:C)</f>
        <v>Home</v>
      </c>
      <c r="O67" s="4" t="str">
        <f t="array" ref="O67">XLOOKUP(M67,Product_Dim!A:A,Product_Dim!D:D)</f>
        <v>Kitchen</v>
      </c>
      <c r="P67" s="4" t="s">
        <v>1882</v>
      </c>
      <c r="Q67" s="4" t="s">
        <v>1942</v>
      </c>
      <c r="R67" s="4" t="str">
        <f t="array" ref="R67">XLOOKUP(Q67,Store_Dim!A:A,Store_Dim!B:B)</f>
        <v>Holloway Ltd</v>
      </c>
      <c r="S67" s="4" t="str">
        <f t="array" ref="S67">XLOOKUP(Q67,Store_Dim!A:A,Store_Dim!E:E)</f>
        <v>Flagship</v>
      </c>
      <c r="T67" s="4">
        <v>2.0</v>
      </c>
      <c r="U67" s="13">
        <v>856.57</v>
      </c>
      <c r="V67" s="14">
        <v>0.24</v>
      </c>
      <c r="W67" s="15">
        <v>146.0</v>
      </c>
      <c r="X67" s="4" t="s">
        <v>1959</v>
      </c>
      <c r="Y67" s="16">
        <v>1301.9864</v>
      </c>
      <c r="Z67" s="4" t="str">
        <f t="array" ref="Z67">XLOOKUP(M67,Product_Dim!A:A,Product_Dim!B:B)</f>
        <v>Stainless Steel Cookware Set</v>
      </c>
    </row>
    <row r="68" ht="14.25" customHeight="1">
      <c r="A68" s="4" t="s">
        <v>2027</v>
      </c>
      <c r="B68" s="5">
        <v>45213.0</v>
      </c>
      <c r="C68" s="12" t="s">
        <v>3979</v>
      </c>
      <c r="D68" s="4">
        <f t="shared" si="1"/>
        <v>2023</v>
      </c>
      <c r="E68" s="4" t="s">
        <v>880</v>
      </c>
      <c r="F68" s="4">
        <v>45.0</v>
      </c>
      <c r="G68" s="4" t="str">
        <f t="shared" si="2"/>
        <v>36-45</v>
      </c>
      <c r="H68" s="4" t="str">
        <f t="array" ref="H68">XLOOKUP(E68,Customer_Dim!A:A,Customer_Dim!D:D)</f>
        <v>Female</v>
      </c>
      <c r="I68" s="4" t="str">
        <f t="array" ref="I68">XLOOKUP(E68,Customer_Dim!A:A,Customer_Dim!H:H)</f>
        <v>Silver</v>
      </c>
      <c r="J68" s="4" t="str">
        <f t="array" ref="J68">XLOOKUP(E68,Customer_Dim!A:A,Customer_Dim!E:E)</f>
        <v>Emilytown</v>
      </c>
      <c r="K68" s="4" t="str">
        <f t="array" ref="K68">XLOOKUP(E68,Customer_Dim!A:A,Customer_Dim!F:F)</f>
        <v>California</v>
      </c>
      <c r="L68" s="4" t="str">
        <f t="array" ref="L68">XLOOKUP(Q68,Store_Dim!A:A,Store_Dim!C:C)</f>
        <v>South</v>
      </c>
      <c r="M68" s="4" t="s">
        <v>1814</v>
      </c>
      <c r="N68" s="4" t="str">
        <f t="array" ref="N68">XLOOKUP(M68,Product_Dim!A:A,Product_Dim!C:C)</f>
        <v>Electronics</v>
      </c>
      <c r="O68" s="4" t="str">
        <f t="array" ref="O68">XLOOKUP(M68,Product_Dim!A:A,Product_Dim!D:D)</f>
        <v>Appliances</v>
      </c>
      <c r="P68" s="4" t="s">
        <v>1816</v>
      </c>
      <c r="Q68" s="4" t="s">
        <v>1896</v>
      </c>
      <c r="R68" s="4" t="str">
        <f t="array" ref="R68">XLOOKUP(Q68,Store_Dim!A:A,Store_Dim!B:B)</f>
        <v>Black-Horn</v>
      </c>
      <c r="S68" s="4" t="str">
        <f t="array" ref="S68">XLOOKUP(Q68,Store_Dim!A:A,Store_Dim!E:E)</f>
        <v>Outlet</v>
      </c>
      <c r="T68" s="4">
        <v>4.0</v>
      </c>
      <c r="U68" s="13">
        <v>814.25</v>
      </c>
      <c r="V68" s="14">
        <v>0.18</v>
      </c>
      <c r="W68" s="15">
        <v>104.0</v>
      </c>
      <c r="X68" s="4" t="s">
        <v>1959</v>
      </c>
      <c r="Y68" s="16">
        <v>2670.74</v>
      </c>
      <c r="Z68" s="4" t="str">
        <f t="array" ref="Z68">XLOOKUP(M68,Product_Dim!A:A,Product_Dim!B:B)</f>
        <v>WiFi Mesh Router</v>
      </c>
    </row>
    <row r="69" ht="14.25" customHeight="1">
      <c r="A69" s="4" t="s">
        <v>2028</v>
      </c>
      <c r="B69" s="5">
        <v>45255.0</v>
      </c>
      <c r="C69" s="12" t="s">
        <v>3971</v>
      </c>
      <c r="D69" s="4">
        <f t="shared" si="1"/>
        <v>2023</v>
      </c>
      <c r="E69" s="4" t="s">
        <v>1508</v>
      </c>
      <c r="F69" s="4">
        <v>48.0</v>
      </c>
      <c r="G69" s="4" t="str">
        <f t="shared" si="2"/>
        <v>46-55</v>
      </c>
      <c r="H69" s="4" t="str">
        <f t="array" ref="H69">XLOOKUP(E69,Customer_Dim!A:A,Customer_Dim!D:D)</f>
        <v>Male</v>
      </c>
      <c r="I69" s="4" t="str">
        <f t="array" ref="I69">XLOOKUP(E69,Customer_Dim!A:A,Customer_Dim!H:H)</f>
        <v>Gold</v>
      </c>
      <c r="J69" s="4" t="str">
        <f t="array" ref="J69">XLOOKUP(E69,Customer_Dim!A:A,Customer_Dim!E:E)</f>
        <v>East Rodney</v>
      </c>
      <c r="K69" s="4" t="str">
        <f t="array" ref="K69">XLOOKUP(E69,Customer_Dim!A:A,Customer_Dim!F:F)</f>
        <v>Nevada</v>
      </c>
      <c r="L69" s="4" t="str">
        <f t="array" ref="L69">XLOOKUP(Q69,Store_Dim!A:A,Store_Dim!C:C)</f>
        <v>South</v>
      </c>
      <c r="M69" s="4" t="s">
        <v>1606</v>
      </c>
      <c r="N69" s="4" t="str">
        <f t="array" ref="N69">XLOOKUP(M69,Product_Dim!A:A,Product_Dim!C:C)</f>
        <v>Beauty</v>
      </c>
      <c r="O69" s="4" t="str">
        <f t="array" ref="O69">XLOOKUP(M69,Product_Dim!A:A,Product_Dim!D:D)</f>
        <v>Haircare</v>
      </c>
      <c r="P69" s="4" t="s">
        <v>1609</v>
      </c>
      <c r="Q69" s="4" t="s">
        <v>1896</v>
      </c>
      <c r="R69" s="4" t="str">
        <f t="array" ref="R69">XLOOKUP(Q69,Store_Dim!A:A,Store_Dim!B:B)</f>
        <v>Black-Horn</v>
      </c>
      <c r="S69" s="4" t="str">
        <f t="array" ref="S69">XLOOKUP(Q69,Store_Dim!A:A,Store_Dim!E:E)</f>
        <v>Outlet</v>
      </c>
      <c r="T69" s="4">
        <v>1.0</v>
      </c>
      <c r="U69" s="13">
        <v>989.17</v>
      </c>
      <c r="V69" s="14">
        <v>0.2</v>
      </c>
      <c r="W69" s="15">
        <v>460.0</v>
      </c>
      <c r="X69" s="4" t="s">
        <v>1961</v>
      </c>
      <c r="Y69" s="16">
        <v>791.336</v>
      </c>
      <c r="Z69" s="4" t="str">
        <f t="array" ref="Z69">XLOOKUP(M69,Product_Dim!A:A,Product_Dim!B:B)</f>
        <v>Hair Strengthening Shampoo</v>
      </c>
    </row>
    <row r="70" ht="14.25" customHeight="1">
      <c r="A70" s="4" t="s">
        <v>2029</v>
      </c>
      <c r="B70" s="5">
        <v>45270.0</v>
      </c>
      <c r="C70" s="12" t="s">
        <v>3969</v>
      </c>
      <c r="D70" s="4">
        <f t="shared" si="1"/>
        <v>2023</v>
      </c>
      <c r="E70" s="4" t="s">
        <v>1187</v>
      </c>
      <c r="F70" s="4">
        <v>28.0</v>
      </c>
      <c r="G70" s="4" t="str">
        <f t="shared" si="2"/>
        <v>26-35</v>
      </c>
      <c r="H70" s="4" t="str">
        <f t="array" ref="H70">XLOOKUP(E70,Customer_Dim!A:A,Customer_Dim!D:D)</f>
        <v>Male</v>
      </c>
      <c r="I70" s="4" t="str">
        <f t="array" ref="I70">XLOOKUP(E70,Customer_Dim!A:A,Customer_Dim!H:H)</f>
        <v>Bronze</v>
      </c>
      <c r="J70" s="4" t="str">
        <f t="array" ref="J70">XLOOKUP(E70,Customer_Dim!A:A,Customer_Dim!E:E)</f>
        <v>Vincentside</v>
      </c>
      <c r="K70" s="4" t="str">
        <f t="array" ref="K70">XLOOKUP(E70,Customer_Dim!A:A,Customer_Dim!F:F)</f>
        <v>Ohio</v>
      </c>
      <c r="L70" s="4" t="str">
        <f t="array" ref="L70">XLOOKUP(Q70,Store_Dim!A:A,Store_Dim!C:C)</f>
        <v>East</v>
      </c>
      <c r="M70" s="4" t="s">
        <v>1799</v>
      </c>
      <c r="N70" s="4" t="str">
        <f t="array" ref="N70">XLOOKUP(M70,Product_Dim!A:A,Product_Dim!C:C)</f>
        <v>Sports</v>
      </c>
      <c r="O70" s="4" t="str">
        <f t="array" ref="O70">XLOOKUP(M70,Product_Dim!A:A,Product_Dim!D:D)</f>
        <v>Fitness</v>
      </c>
      <c r="P70" s="4" t="s">
        <v>1801</v>
      </c>
      <c r="Q70" s="4" t="s">
        <v>1924</v>
      </c>
      <c r="R70" s="4" t="str">
        <f t="array" ref="R70">XLOOKUP(Q70,Store_Dim!A:A,Store_Dim!B:B)</f>
        <v>Hill, Wagner and Ballard</v>
      </c>
      <c r="S70" s="4" t="str">
        <f t="array" ref="S70">XLOOKUP(Q70,Store_Dim!A:A,Store_Dim!E:E)</f>
        <v>Online</v>
      </c>
      <c r="T70" s="4">
        <v>4.0</v>
      </c>
      <c r="U70" s="13">
        <v>62.48</v>
      </c>
      <c r="V70" s="14">
        <v>0.18</v>
      </c>
      <c r="W70" s="15">
        <v>300.0</v>
      </c>
      <c r="X70" s="4" t="s">
        <v>1959</v>
      </c>
      <c r="Y70" s="16">
        <v>204.9344</v>
      </c>
      <c r="Z70" s="4" t="str">
        <f t="array" ref="Z70">XLOOKUP(M70,Product_Dim!A:A,Product_Dim!B:B)</f>
        <v>Professional Jump Rope</v>
      </c>
    </row>
    <row r="71" ht="14.25" customHeight="1">
      <c r="A71" s="4" t="s">
        <v>2030</v>
      </c>
      <c r="B71" s="5">
        <v>45897.0</v>
      </c>
      <c r="C71" s="12" t="s">
        <v>3975</v>
      </c>
      <c r="D71" s="4">
        <f t="shared" si="1"/>
        <v>2025</v>
      </c>
      <c r="E71" s="4" t="s">
        <v>1337</v>
      </c>
      <c r="F71" s="4">
        <v>35.0</v>
      </c>
      <c r="G71" s="4" t="str">
        <f t="shared" si="2"/>
        <v>26-35</v>
      </c>
      <c r="H71" s="4" t="str">
        <f t="array" ref="H71">XLOOKUP(E71,Customer_Dim!A:A,Customer_Dim!D:D)</f>
        <v>Male</v>
      </c>
      <c r="I71" s="4" t="str">
        <f t="array" ref="I71">XLOOKUP(E71,Customer_Dim!A:A,Customer_Dim!H:H)</f>
        <v>Silver</v>
      </c>
      <c r="J71" s="4" t="str">
        <f t="array" ref="J71">XLOOKUP(E71,Customer_Dim!A:A,Customer_Dim!E:E)</f>
        <v>New Katherine</v>
      </c>
      <c r="K71" s="4" t="str">
        <f t="array" ref="K71">XLOOKUP(E71,Customer_Dim!A:A,Customer_Dim!F:F)</f>
        <v>Kansas</v>
      </c>
      <c r="L71" s="4" t="str">
        <f t="array" ref="L71">XLOOKUP(Q71,Store_Dim!A:A,Store_Dim!C:C)</f>
        <v>West</v>
      </c>
      <c r="M71" s="4" t="s">
        <v>1610</v>
      </c>
      <c r="N71" s="4" t="str">
        <f t="array" ref="N71">XLOOKUP(M71,Product_Dim!A:A,Product_Dim!C:C)</f>
        <v>Electronics</v>
      </c>
      <c r="O71" s="4" t="str">
        <f t="array" ref="O71">XLOOKUP(M71,Product_Dim!A:A,Product_Dim!D:D)</f>
        <v>Accessories</v>
      </c>
      <c r="P71" s="4" t="s">
        <v>1612</v>
      </c>
      <c r="Q71" s="4" t="s">
        <v>1939</v>
      </c>
      <c r="R71" s="4" t="str">
        <f t="array" ref="R71">XLOOKUP(Q71,Store_Dim!A:A,Store_Dim!B:B)</f>
        <v>Frederick-Wright</v>
      </c>
      <c r="S71" s="4" t="str">
        <f t="array" ref="S71">XLOOKUP(Q71,Store_Dim!A:A,Store_Dim!E:E)</f>
        <v>Flagship</v>
      </c>
      <c r="T71" s="4">
        <v>4.0</v>
      </c>
      <c r="U71" s="13">
        <v>561.24</v>
      </c>
      <c r="V71" s="14">
        <v>0.24</v>
      </c>
      <c r="W71" s="15">
        <v>453.0</v>
      </c>
      <c r="X71" s="4" t="s">
        <v>1959</v>
      </c>
      <c r="Y71" s="16">
        <v>1706.1696</v>
      </c>
      <c r="Z71" s="4" t="str">
        <f t="array" ref="Z71">XLOOKUP(M71,Product_Dim!A:A,Product_Dim!B:B)</f>
        <v>USB-C Fast Charger</v>
      </c>
    </row>
    <row r="72" ht="14.25" customHeight="1">
      <c r="A72" s="4" t="s">
        <v>2031</v>
      </c>
      <c r="B72" s="5">
        <v>45849.0</v>
      </c>
      <c r="C72" s="12" t="s">
        <v>3968</v>
      </c>
      <c r="D72" s="4">
        <f t="shared" si="1"/>
        <v>2025</v>
      </c>
      <c r="E72" s="4" t="s">
        <v>234</v>
      </c>
      <c r="F72" s="4">
        <v>51.0</v>
      </c>
      <c r="G72" s="4" t="str">
        <f t="shared" si="2"/>
        <v>46-55</v>
      </c>
      <c r="H72" s="4" t="str">
        <f t="array" ref="H72">XLOOKUP(E72,Customer_Dim!A:A,Customer_Dim!D:D)</f>
        <v>Male</v>
      </c>
      <c r="I72" s="4" t="str">
        <f t="array" ref="I72">XLOOKUP(E72,Customer_Dim!A:A,Customer_Dim!H:H)</f>
        <v>Platinum</v>
      </c>
      <c r="J72" s="4" t="str">
        <f t="array" ref="J72">XLOOKUP(E72,Customer_Dim!A:A,Customer_Dim!E:E)</f>
        <v>Snowmouth</v>
      </c>
      <c r="K72" s="4" t="str">
        <f t="array" ref="K72">XLOOKUP(E72,Customer_Dim!A:A,Customer_Dim!F:F)</f>
        <v>Maryland</v>
      </c>
      <c r="L72" s="4" t="str">
        <f t="array" ref="L72">XLOOKUP(Q72,Store_Dim!A:A,Store_Dim!C:C)</f>
        <v>North</v>
      </c>
      <c r="M72" s="4" t="s">
        <v>1762</v>
      </c>
      <c r="N72" s="4" t="str">
        <f t="array" ref="N72">XLOOKUP(M72,Product_Dim!A:A,Product_Dim!C:C)</f>
        <v>Beauty</v>
      </c>
      <c r="O72" s="4" t="str">
        <f t="array" ref="O72">XLOOKUP(M72,Product_Dim!A:A,Product_Dim!D:D)</f>
        <v>Fragrance</v>
      </c>
      <c r="P72" s="4" t="s">
        <v>1764</v>
      </c>
      <c r="Q72" s="4" t="s">
        <v>1908</v>
      </c>
      <c r="R72" s="4" t="str">
        <f t="array" ref="R72">XLOOKUP(Q72,Store_Dim!A:A,Store_Dim!B:B)</f>
        <v>Gray Ltd</v>
      </c>
      <c r="S72" s="4" t="str">
        <f t="array" ref="S72">XLOOKUP(Q72,Store_Dim!A:A,Store_Dim!E:E)</f>
        <v>Outlet</v>
      </c>
      <c r="T72" s="4">
        <v>3.0</v>
      </c>
      <c r="U72" s="13">
        <v>92.24</v>
      </c>
      <c r="V72" s="14">
        <v>0.28</v>
      </c>
      <c r="W72" s="15">
        <v>444.0</v>
      </c>
      <c r="X72" s="4" t="s">
        <v>1964</v>
      </c>
      <c r="Y72" s="16">
        <f>(U72*T72)-((U72*T72)*V72)</f>
        <v>199.2384</v>
      </c>
      <c r="Z72" s="4" t="str">
        <f t="array" ref="Z72">XLOOKUP(M72,Product_Dim!A:A,Product_Dim!B:B)</f>
        <v>Luxury Perfume Spray</v>
      </c>
    </row>
    <row r="73" ht="14.25" customHeight="1">
      <c r="A73" s="4" t="s">
        <v>2032</v>
      </c>
      <c r="B73" s="5">
        <v>45889.0</v>
      </c>
      <c r="C73" s="12" t="s">
        <v>3975</v>
      </c>
      <c r="D73" s="4">
        <f t="shared" si="1"/>
        <v>2025</v>
      </c>
      <c r="E73" s="4" t="s">
        <v>578</v>
      </c>
      <c r="F73" s="4">
        <v>36.0</v>
      </c>
      <c r="G73" s="4" t="str">
        <f t="shared" si="2"/>
        <v>36-45</v>
      </c>
      <c r="H73" s="4" t="str">
        <f t="array" ref="H73">XLOOKUP(E73,Customer_Dim!A:A,Customer_Dim!D:D)</f>
        <v>Female</v>
      </c>
      <c r="I73" s="4" t="str">
        <f t="array" ref="I73">XLOOKUP(E73,Customer_Dim!A:A,Customer_Dim!H:H)</f>
        <v>Platinum</v>
      </c>
      <c r="J73" s="4" t="str">
        <f t="array" ref="J73">XLOOKUP(E73,Customer_Dim!A:A,Customer_Dim!E:E)</f>
        <v>Robertview</v>
      </c>
      <c r="K73" s="4" t="str">
        <f t="array" ref="K73">XLOOKUP(E73,Customer_Dim!A:A,Customer_Dim!F:F)</f>
        <v>Florida</v>
      </c>
      <c r="L73" s="4" t="str">
        <f t="array" ref="L73">XLOOKUP(Q73,Store_Dim!A:A,Store_Dim!C:C)</f>
        <v>North</v>
      </c>
      <c r="M73" s="4" t="s">
        <v>1799</v>
      </c>
      <c r="N73" s="4" t="str">
        <f t="array" ref="N73">XLOOKUP(M73,Product_Dim!A:A,Product_Dim!C:C)</f>
        <v>Sports</v>
      </c>
      <c r="O73" s="4" t="str">
        <f t="array" ref="O73">XLOOKUP(M73,Product_Dim!A:A,Product_Dim!D:D)</f>
        <v>Fitness</v>
      </c>
      <c r="P73" s="4" t="s">
        <v>1801</v>
      </c>
      <c r="Q73" s="4" t="s">
        <v>1892</v>
      </c>
      <c r="R73" s="4" t="str">
        <f t="array" ref="R73">XLOOKUP(Q73,Store_Dim!A:A,Store_Dim!B:B)</f>
        <v>Martinez, Adkins and Johnson</v>
      </c>
      <c r="S73" s="4" t="str">
        <f t="array" ref="S73">XLOOKUP(Q73,Store_Dim!A:A,Store_Dim!E:E)</f>
        <v>Flagship</v>
      </c>
      <c r="T73" s="4">
        <v>2.0</v>
      </c>
      <c r="U73" s="13">
        <v>668.3</v>
      </c>
      <c r="V73" s="14">
        <v>0.07</v>
      </c>
      <c r="W73" s="15">
        <v>300.0</v>
      </c>
      <c r="X73" s="4" t="s">
        <v>1959</v>
      </c>
      <c r="Y73" s="16">
        <v>1243.038</v>
      </c>
      <c r="Z73" s="4" t="str">
        <f t="array" ref="Z73">XLOOKUP(M73,Product_Dim!A:A,Product_Dim!B:B)</f>
        <v>Professional Jump Rope</v>
      </c>
    </row>
    <row r="74" ht="14.25" customHeight="1">
      <c r="A74" s="4" t="s">
        <v>2033</v>
      </c>
      <c r="B74" s="5">
        <v>45533.0</v>
      </c>
      <c r="C74" s="12" t="s">
        <v>3975</v>
      </c>
      <c r="D74" s="4">
        <f t="shared" si="1"/>
        <v>2024</v>
      </c>
      <c r="E74" s="4" t="s">
        <v>1296</v>
      </c>
      <c r="F74" s="4">
        <v>55.0</v>
      </c>
      <c r="G74" s="4" t="str">
        <f t="shared" si="2"/>
        <v>46-55</v>
      </c>
      <c r="H74" s="4" t="str">
        <f t="array" ref="H74">XLOOKUP(E74,Customer_Dim!A:A,Customer_Dim!D:D)</f>
        <v>Male</v>
      </c>
      <c r="I74" s="4" t="str">
        <f t="array" ref="I74">XLOOKUP(E74,Customer_Dim!A:A,Customer_Dim!H:H)</f>
        <v>Gold</v>
      </c>
      <c r="J74" s="4" t="str">
        <f t="array" ref="J74">XLOOKUP(E74,Customer_Dim!A:A,Customer_Dim!E:E)</f>
        <v>Kathleenport</v>
      </c>
      <c r="K74" s="4" t="str">
        <f t="array" ref="K74">XLOOKUP(E74,Customer_Dim!A:A,Customer_Dim!F:F)</f>
        <v>Wyoming</v>
      </c>
      <c r="L74" s="4" t="str">
        <f t="array" ref="L74">XLOOKUP(Q74,Store_Dim!A:A,Store_Dim!C:C)</f>
        <v>North</v>
      </c>
      <c r="M74" s="4" t="s">
        <v>1693</v>
      </c>
      <c r="N74" s="4" t="str">
        <f t="array" ref="N74">XLOOKUP(M74,Product_Dim!A:A,Product_Dim!C:C)</f>
        <v>Sports</v>
      </c>
      <c r="O74" s="4" t="str">
        <f t="array" ref="O74">XLOOKUP(M74,Product_Dim!A:A,Product_Dim!D:D)</f>
        <v>Outdoor</v>
      </c>
      <c r="P74" s="4" t="s">
        <v>1695</v>
      </c>
      <c r="Q74" s="4" t="s">
        <v>1908</v>
      </c>
      <c r="R74" s="4" t="str">
        <f t="array" ref="R74">XLOOKUP(Q74,Store_Dim!A:A,Store_Dim!B:B)</f>
        <v>Gray Ltd</v>
      </c>
      <c r="S74" s="4" t="str">
        <f t="array" ref="S74">XLOOKUP(Q74,Store_Dim!A:A,Store_Dim!E:E)</f>
        <v>Outlet</v>
      </c>
      <c r="T74" s="4">
        <v>1.0</v>
      </c>
      <c r="U74" s="13">
        <v>553.82</v>
      </c>
      <c r="V74" s="14">
        <v>0.09</v>
      </c>
      <c r="W74" s="15">
        <v>394.0</v>
      </c>
      <c r="X74" s="4" t="s">
        <v>1959</v>
      </c>
      <c r="Y74" s="16">
        <v>503.9762000000001</v>
      </c>
      <c r="Z74" s="4" t="str">
        <f t="array" ref="Z74">XLOOKUP(M74,Product_Dim!A:A,Product_Dim!B:B)</f>
        <v>Sports Water Hydration Pack</v>
      </c>
    </row>
    <row r="75" ht="14.25" customHeight="1">
      <c r="A75" s="4" t="s">
        <v>2034</v>
      </c>
      <c r="B75" s="5">
        <v>45626.0</v>
      </c>
      <c r="C75" s="12" t="s">
        <v>3971</v>
      </c>
      <c r="D75" s="4">
        <f t="shared" si="1"/>
        <v>2024</v>
      </c>
      <c r="E75" s="4" t="s">
        <v>164</v>
      </c>
      <c r="F75" s="4">
        <v>27.0</v>
      </c>
      <c r="G75" s="4" t="str">
        <f t="shared" si="2"/>
        <v>26-35</v>
      </c>
      <c r="H75" s="4" t="str">
        <f t="array" ref="H75">XLOOKUP(E75,Customer_Dim!A:A,Customer_Dim!D:D)</f>
        <v>Female</v>
      </c>
      <c r="I75" s="3" t="s">
        <v>14</v>
      </c>
      <c r="J75" s="4" t="str">
        <f t="array" ref="J75">XLOOKUP(E75,Customer_Dim!A:A,Customer_Dim!E:E)</f>
        <v>Brendastad</v>
      </c>
      <c r="K75" s="4" t="str">
        <f t="array" ref="K75">XLOOKUP(E75,Customer_Dim!A:A,Customer_Dim!F:F)</f>
        <v>South Dakota</v>
      </c>
      <c r="L75" s="4" t="str">
        <f t="array" ref="L75">XLOOKUP(Q75,Store_Dim!A:A,Store_Dim!C:C)</f>
        <v>South</v>
      </c>
      <c r="M75" s="4" t="s">
        <v>1715</v>
      </c>
      <c r="N75" s="4" t="str">
        <f t="array" ref="N75">XLOOKUP(M75,Product_Dim!A:A,Product_Dim!C:C)</f>
        <v>Sports</v>
      </c>
      <c r="O75" s="4" t="str">
        <f t="array" ref="O75">XLOOKUP(M75,Product_Dim!A:A,Product_Dim!D:D)</f>
        <v>Team Sports</v>
      </c>
      <c r="P75" s="4" t="s">
        <v>1717</v>
      </c>
      <c r="Q75" s="4" t="s">
        <v>1927</v>
      </c>
      <c r="R75" s="4" t="str">
        <f t="array" ref="R75">XLOOKUP(Q75,Store_Dim!A:A,Store_Dim!B:B)</f>
        <v>Aguirre-Keller</v>
      </c>
      <c r="S75" s="4" t="str">
        <f t="array" ref="S75">XLOOKUP(Q75,Store_Dim!A:A,Store_Dim!E:E)</f>
        <v>Online</v>
      </c>
      <c r="T75" s="4">
        <v>2.0</v>
      </c>
      <c r="U75" s="13">
        <v>556.43</v>
      </c>
      <c r="V75" s="14">
        <v>0.13</v>
      </c>
      <c r="W75" s="15">
        <v>114.0</v>
      </c>
      <c r="X75" s="4" t="s">
        <v>1959</v>
      </c>
      <c r="Y75" s="16">
        <v>968.1881999999999</v>
      </c>
      <c r="Z75" s="4" t="str">
        <f t="array" ref="Z75">XLOOKUP(M75,Product_Dim!A:A,Product_Dim!B:B)</f>
        <v>High-Grip Football</v>
      </c>
    </row>
    <row r="76" ht="14.25" customHeight="1">
      <c r="A76" s="4" t="s">
        <v>2035</v>
      </c>
      <c r="B76" s="5">
        <v>45942.0</v>
      </c>
      <c r="C76" s="12" t="s">
        <v>3979</v>
      </c>
      <c r="D76" s="4">
        <f t="shared" si="1"/>
        <v>2025</v>
      </c>
      <c r="E76" s="4" t="s">
        <v>892</v>
      </c>
      <c r="F76" s="4">
        <v>23.0</v>
      </c>
      <c r="G76" s="4" t="str">
        <f t="shared" si="2"/>
        <v>18-25</v>
      </c>
      <c r="H76" s="4" t="str">
        <f t="array" ref="H76">XLOOKUP(E76,Customer_Dim!A:A,Customer_Dim!D:D)</f>
        <v>Male</v>
      </c>
      <c r="I76" s="4" t="str">
        <f t="array" ref="I76">XLOOKUP(E76,Customer_Dim!A:A,Customer_Dim!H:H)</f>
        <v>Bronze</v>
      </c>
      <c r="J76" s="4" t="str">
        <f t="array" ref="J76">XLOOKUP(E76,Customer_Dim!A:A,Customer_Dim!E:E)</f>
        <v>North Roy</v>
      </c>
      <c r="K76" s="4" t="str">
        <f t="array" ref="K76">XLOOKUP(E76,Customer_Dim!A:A,Customer_Dim!F:F)</f>
        <v>Mississippi</v>
      </c>
      <c r="L76" s="4" t="str">
        <f t="array" ref="L76">XLOOKUP(Q76,Store_Dim!A:A,Store_Dim!C:C)</f>
        <v>West</v>
      </c>
      <c r="M76" s="4" t="s">
        <v>1635</v>
      </c>
      <c r="N76" s="4" t="str">
        <f t="array" ref="N76">XLOOKUP(M76,Product_Dim!A:A,Product_Dim!C:C)</f>
        <v>Sports</v>
      </c>
      <c r="O76" s="4" t="str">
        <f t="array" ref="O76">XLOOKUP(M76,Product_Dim!A:A,Product_Dim!D:D)</f>
        <v>Accessories</v>
      </c>
      <c r="P76" s="4" t="s">
        <v>1637</v>
      </c>
      <c r="Q76" s="4" t="s">
        <v>1917</v>
      </c>
      <c r="R76" s="4" t="str">
        <f t="array" ref="R76">XLOOKUP(Q76,Store_Dim!A:A,Store_Dim!B:B)</f>
        <v>Bean, Jones and Park</v>
      </c>
      <c r="S76" s="4" t="str">
        <f t="array" ref="S76">XLOOKUP(Q76,Store_Dim!A:A,Store_Dim!E:E)</f>
        <v>Online</v>
      </c>
      <c r="T76" s="4">
        <v>1.0</v>
      </c>
      <c r="U76" s="13">
        <v>184.98</v>
      </c>
      <c r="V76" s="14">
        <v>0.1</v>
      </c>
      <c r="W76" s="15">
        <v>273.86258363355637</v>
      </c>
      <c r="X76" s="4" t="s">
        <v>1964</v>
      </c>
      <c r="Y76" s="16">
        <v>166.482</v>
      </c>
      <c r="Z76" s="4" t="str">
        <f t="array" ref="Z76">XLOOKUP(M76,Product_Dim!A:A,Product_Dim!B:B)</f>
        <v>Outdoor Sports Water Bottle</v>
      </c>
    </row>
    <row r="77" ht="14.25" customHeight="1">
      <c r="A77" s="4" t="s">
        <v>2036</v>
      </c>
      <c r="B77" s="5">
        <v>45500.0</v>
      </c>
      <c r="C77" s="12" t="s">
        <v>3968</v>
      </c>
      <c r="D77" s="4">
        <f t="shared" si="1"/>
        <v>2024</v>
      </c>
      <c r="E77" s="4" t="s">
        <v>158</v>
      </c>
      <c r="F77" s="4">
        <v>52.0</v>
      </c>
      <c r="G77" s="4" t="str">
        <f t="shared" si="2"/>
        <v>46-55</v>
      </c>
      <c r="H77" s="4" t="str">
        <f t="array" ref="H77">XLOOKUP(E77,Customer_Dim!A:A,Customer_Dim!D:D)</f>
        <v>Male</v>
      </c>
      <c r="I77" s="4" t="str">
        <f t="array" ref="I77">XLOOKUP(E77,Customer_Dim!A:A,Customer_Dim!H:H)</f>
        <v>Silver</v>
      </c>
      <c r="J77" s="4" t="str">
        <f t="array" ref="J77">XLOOKUP(E77,Customer_Dim!A:A,Customer_Dim!E:E)</f>
        <v>Robertberg</v>
      </c>
      <c r="K77" s="4" t="str">
        <f t="array" ref="K77">XLOOKUP(E77,Customer_Dim!A:A,Customer_Dim!F:F)</f>
        <v>North Dakota</v>
      </c>
      <c r="L77" s="4" t="str">
        <f t="array" ref="L77">XLOOKUP(Q77,Store_Dim!A:A,Store_Dim!C:C)</f>
        <v>North</v>
      </c>
      <c r="M77" s="4" t="s">
        <v>1874</v>
      </c>
      <c r="N77" s="4" t="str">
        <f t="array" ref="N77">XLOOKUP(M77,Product_Dim!A:A,Product_Dim!C:C)</f>
        <v>Sports</v>
      </c>
      <c r="O77" s="4" t="str">
        <f t="array" ref="O77">XLOOKUP(M77,Product_Dim!A:A,Product_Dim!D:D)</f>
        <v>Team Sports</v>
      </c>
      <c r="P77" s="4" t="s">
        <v>1876</v>
      </c>
      <c r="Q77" s="4" t="s">
        <v>1929</v>
      </c>
      <c r="R77" s="4" t="str">
        <f t="array" ref="R77">XLOOKUP(Q77,Store_Dim!A:A,Store_Dim!B:B)</f>
        <v>Thomas, Bridges and Harris</v>
      </c>
      <c r="S77" s="4" t="str">
        <f t="array" ref="S77">XLOOKUP(Q77,Store_Dim!A:A,Store_Dim!E:E)</f>
        <v>Online</v>
      </c>
      <c r="T77" s="4">
        <v>4.0</v>
      </c>
      <c r="U77" s="13">
        <v>700.18</v>
      </c>
      <c r="V77" s="14">
        <v>0.23</v>
      </c>
      <c r="W77" s="15">
        <v>471.0</v>
      </c>
      <c r="X77" s="4" t="s">
        <v>1959</v>
      </c>
      <c r="Y77" s="16">
        <v>2156.5544</v>
      </c>
      <c r="Z77" s="4" t="str">
        <f t="array" ref="Z77">XLOOKUP(M77,Product_Dim!A:A,Product_Dim!B:B)</f>
        <v>Cricket Bat</v>
      </c>
    </row>
    <row r="78" ht="14.25" customHeight="1">
      <c r="A78" s="4" t="s">
        <v>2037</v>
      </c>
      <c r="B78" s="5">
        <v>45285.0</v>
      </c>
      <c r="C78" s="12" t="s">
        <v>3969</v>
      </c>
      <c r="D78" s="4">
        <f t="shared" si="1"/>
        <v>2023</v>
      </c>
      <c r="E78" s="4" t="s">
        <v>101</v>
      </c>
      <c r="F78" s="4">
        <v>46.0</v>
      </c>
      <c r="G78" s="4" t="str">
        <f t="shared" si="2"/>
        <v>46-55</v>
      </c>
      <c r="H78" s="4" t="str">
        <f t="array" ref="H78">XLOOKUP(E78,Customer_Dim!A:A,Customer_Dim!D:D)</f>
        <v>Female</v>
      </c>
      <c r="I78" s="4" t="str">
        <f t="array" ref="I78">XLOOKUP(E78,Customer_Dim!A:A,Customer_Dim!H:H)</f>
        <v>Platinum</v>
      </c>
      <c r="J78" s="4" t="str">
        <f t="array" ref="J78">XLOOKUP(E78,Customer_Dim!A:A,Customer_Dim!E:E)</f>
        <v>Gonzalezfort</v>
      </c>
      <c r="K78" s="4" t="str">
        <f t="array" ref="K78">XLOOKUP(E78,Customer_Dim!A:A,Customer_Dim!F:F)</f>
        <v>New Jersey</v>
      </c>
      <c r="L78" s="4" t="str">
        <f t="array" ref="L78">XLOOKUP(Q78,Store_Dim!A:A,Store_Dim!C:C)</f>
        <v>East</v>
      </c>
      <c r="M78" s="4" t="s">
        <v>1811</v>
      </c>
      <c r="N78" s="4" t="str">
        <f t="array" ref="N78">XLOOKUP(M78,Product_Dim!A:A,Product_Dim!C:C)</f>
        <v>Electronics</v>
      </c>
      <c r="O78" s="4" t="str">
        <f t="array" ref="O78">XLOOKUP(M78,Product_Dim!A:A,Product_Dim!D:D)</f>
        <v>Computer</v>
      </c>
      <c r="P78" s="4" t="s">
        <v>1813</v>
      </c>
      <c r="Q78" s="4" t="s">
        <v>1924</v>
      </c>
      <c r="R78" s="4" t="str">
        <f t="array" ref="R78">XLOOKUP(Q78,Store_Dim!A:A,Store_Dim!B:B)</f>
        <v>Hill, Wagner and Ballard</v>
      </c>
      <c r="S78" s="4" t="str">
        <f t="array" ref="S78">XLOOKUP(Q78,Store_Dim!A:A,Store_Dim!E:E)</f>
        <v>Online</v>
      </c>
      <c r="T78" s="4">
        <v>2.0</v>
      </c>
      <c r="U78" s="13">
        <v>686.31</v>
      </c>
      <c r="V78" s="14">
        <v>0.25</v>
      </c>
      <c r="W78" s="15">
        <v>320.0</v>
      </c>
      <c r="X78" s="4" t="s">
        <v>1959</v>
      </c>
      <c r="Y78" s="16">
        <v>1029.465</v>
      </c>
      <c r="Z78" s="4" t="str">
        <f t="array" ref="Z78">XLOOKUP(M78,Product_Dim!A:A,Product_Dim!B:B)</f>
        <v>Wireless Mouse</v>
      </c>
    </row>
    <row r="79" ht="14.25" customHeight="1">
      <c r="A79" s="4" t="s">
        <v>2038</v>
      </c>
      <c r="B79" s="5">
        <v>45800.0</v>
      </c>
      <c r="C79" s="12" t="s">
        <v>3973</v>
      </c>
      <c r="D79" s="4">
        <f t="shared" si="1"/>
        <v>2025</v>
      </c>
      <c r="E79" s="4" t="s">
        <v>57</v>
      </c>
      <c r="F79" s="4">
        <v>29.0</v>
      </c>
      <c r="G79" s="4" t="str">
        <f t="shared" si="2"/>
        <v>26-35</v>
      </c>
      <c r="H79" s="4" t="str">
        <f t="array" ref="H79">XLOOKUP(E79,Customer_Dim!A:A,Customer_Dim!D:D)</f>
        <v>Female</v>
      </c>
      <c r="I79" s="4" t="str">
        <f t="array" ref="I79">XLOOKUP(E79,Customer_Dim!A:A,Customer_Dim!H:H)</f>
        <v>Bronze</v>
      </c>
      <c r="J79" s="4" t="str">
        <f t="array" ref="J79">XLOOKUP(E79,Customer_Dim!A:A,Customer_Dim!E:E)</f>
        <v>West Pamelafurt</v>
      </c>
      <c r="K79" s="4" t="str">
        <f t="array" ref="K79">XLOOKUP(E79,Customer_Dim!A:A,Customer_Dim!F:F)</f>
        <v>West Virginia</v>
      </c>
      <c r="L79" s="4" t="str">
        <f t="array" ref="L79">XLOOKUP(Q79,Store_Dim!A:A,Store_Dim!C:C)</f>
        <v>North</v>
      </c>
      <c r="M79" s="4" t="s">
        <v>1783</v>
      </c>
      <c r="N79" s="4" t="str">
        <f t="array" ref="N79">XLOOKUP(M79,Product_Dim!A:A,Product_Dim!C:C)</f>
        <v>Electronics</v>
      </c>
      <c r="O79" s="4" t="str">
        <f t="array" ref="O79">XLOOKUP(M79,Product_Dim!A:A,Product_Dim!D:D)</f>
        <v>Accessories</v>
      </c>
      <c r="P79" s="4" t="s">
        <v>1785</v>
      </c>
      <c r="Q79" s="4" t="s">
        <v>1936</v>
      </c>
      <c r="R79" s="4" t="str">
        <f t="array" ref="R79">XLOOKUP(Q79,Store_Dim!A:A,Store_Dim!B:B)</f>
        <v>Shelton PLC</v>
      </c>
      <c r="S79" s="4" t="str">
        <f t="array" ref="S79">XLOOKUP(Q79,Store_Dim!A:A,Store_Dim!E:E)</f>
        <v>Flagship</v>
      </c>
      <c r="T79" s="4">
        <v>1.0</v>
      </c>
      <c r="U79" s="13">
        <v>687.82</v>
      </c>
      <c r="V79" s="14">
        <v>0.27</v>
      </c>
      <c r="W79" s="15">
        <v>476.0</v>
      </c>
      <c r="X79" s="4" t="s">
        <v>1964</v>
      </c>
      <c r="Y79" s="16">
        <v>502.1086</v>
      </c>
      <c r="Z79" s="4" t="str">
        <f t="array" ref="Z79">XLOOKUP(M79,Product_Dim!A:A,Product_Dim!B:B)</f>
        <v>Smart LED Light Strip</v>
      </c>
    </row>
    <row r="80" ht="14.25" customHeight="1">
      <c r="A80" s="4" t="s">
        <v>2039</v>
      </c>
      <c r="B80" s="5">
        <v>45609.0</v>
      </c>
      <c r="C80" s="12" t="s">
        <v>3971</v>
      </c>
      <c r="D80" s="4">
        <f t="shared" si="1"/>
        <v>2024</v>
      </c>
      <c r="E80" s="4" t="s">
        <v>738</v>
      </c>
      <c r="F80" s="4">
        <v>38.0</v>
      </c>
      <c r="G80" s="4" t="str">
        <f t="shared" si="2"/>
        <v>36-45</v>
      </c>
      <c r="H80" s="4" t="str">
        <f t="array" ref="H80">XLOOKUP(E80,Customer_Dim!A:A,Customer_Dim!D:D)</f>
        <v>Male</v>
      </c>
      <c r="I80" s="4" t="str">
        <f t="array" ref="I80">XLOOKUP(E80,Customer_Dim!A:A,Customer_Dim!H:H)</f>
        <v>Platinum</v>
      </c>
      <c r="J80" s="4" t="str">
        <f t="array" ref="J80">XLOOKUP(E80,Customer_Dim!A:A,Customer_Dim!E:E)</f>
        <v>Maybury</v>
      </c>
      <c r="K80" s="4" t="str">
        <f t="array" ref="K80">XLOOKUP(E80,Customer_Dim!A:A,Customer_Dim!F:F)</f>
        <v>Georgia</v>
      </c>
      <c r="L80" s="4" t="str">
        <f t="array" ref="L80">XLOOKUP(Q80,Store_Dim!A:A,Store_Dim!C:C)</f>
        <v>West</v>
      </c>
      <c r="M80" s="4" t="s">
        <v>1832</v>
      </c>
      <c r="N80" s="4" t="str">
        <f t="array" ref="N80">XLOOKUP(M80,Product_Dim!A:A,Product_Dim!C:C)</f>
        <v>Beauty</v>
      </c>
      <c r="O80" s="4" t="str">
        <f t="array" ref="O80">XLOOKUP(M80,Product_Dim!A:A,Product_Dim!D:D)</f>
        <v>Skincare</v>
      </c>
      <c r="P80" s="4" t="s">
        <v>1834</v>
      </c>
      <c r="Q80" s="4" t="s">
        <v>1917</v>
      </c>
      <c r="R80" s="4" t="str">
        <f t="array" ref="R80">XLOOKUP(Q80,Store_Dim!A:A,Store_Dim!B:B)</f>
        <v>Bean, Jones and Park</v>
      </c>
      <c r="S80" s="4" t="str">
        <f t="array" ref="S80">XLOOKUP(Q80,Store_Dim!A:A,Store_Dim!E:E)</f>
        <v>Online</v>
      </c>
      <c r="T80" s="4">
        <v>2.0</v>
      </c>
      <c r="U80" s="13">
        <v>900.55</v>
      </c>
      <c r="V80" s="14">
        <v>0.16</v>
      </c>
      <c r="W80" s="15">
        <v>159.0</v>
      </c>
      <c r="X80" s="4" t="s">
        <v>1959</v>
      </c>
      <c r="Y80" s="16">
        <v>1512.924</v>
      </c>
      <c r="Z80" s="4" t="str">
        <f t="array" ref="Z80">XLOOKUP(M80,Product_Dim!A:A,Product_Dim!B:B)</f>
        <v>Hydrating Face Cleanser</v>
      </c>
    </row>
    <row r="81" ht="14.25" customHeight="1">
      <c r="A81" s="4" t="s">
        <v>2040</v>
      </c>
      <c r="B81" s="5">
        <v>45268.0</v>
      </c>
      <c r="C81" s="12" t="s">
        <v>3969</v>
      </c>
      <c r="D81" s="4">
        <f t="shared" si="1"/>
        <v>2023</v>
      </c>
      <c r="E81" s="4" t="s">
        <v>418</v>
      </c>
      <c r="F81" s="4">
        <v>53.0</v>
      </c>
      <c r="G81" s="4" t="str">
        <f t="shared" si="2"/>
        <v>46-55</v>
      </c>
      <c r="H81" s="4" t="str">
        <f t="array" ref="H81">XLOOKUP(E81,Customer_Dim!A:A,Customer_Dim!D:D)</f>
        <v>Female</v>
      </c>
      <c r="I81" s="4" t="str">
        <f t="array" ref="I81">XLOOKUP(E81,Customer_Dim!A:A,Customer_Dim!H:H)</f>
        <v>Platinum</v>
      </c>
      <c r="J81" s="4" t="str">
        <f t="array" ref="J81">XLOOKUP(E81,Customer_Dim!A:A,Customer_Dim!E:E)</f>
        <v>North Curtischester</v>
      </c>
      <c r="K81" s="4" t="str">
        <f t="array" ref="K81">XLOOKUP(E81,Customer_Dim!A:A,Customer_Dim!F:F)</f>
        <v>North Dakota</v>
      </c>
      <c r="L81" s="4" t="str">
        <f t="array" ref="L81">XLOOKUP(Q81,Store_Dim!A:A,Store_Dim!C:C)</f>
        <v>South</v>
      </c>
      <c r="M81" s="4" t="s">
        <v>1638</v>
      </c>
      <c r="N81" s="4" t="str">
        <f t="array" ref="N81">XLOOKUP(M81,Product_Dim!A:A,Product_Dim!C:C)</f>
        <v>Home</v>
      </c>
      <c r="O81" s="4" t="str">
        <f t="array" ref="O81">XLOOKUP(M81,Product_Dim!A:A,Product_Dim!D:D)</f>
        <v>Storage</v>
      </c>
      <c r="P81" s="4" t="s">
        <v>1641</v>
      </c>
      <c r="Q81" s="4" t="s">
        <v>1896</v>
      </c>
      <c r="R81" s="4" t="str">
        <f t="array" ref="R81">XLOOKUP(Q81,Store_Dim!A:A,Store_Dim!B:B)</f>
        <v>Black-Horn</v>
      </c>
      <c r="S81" s="4" t="str">
        <f t="array" ref="S81">XLOOKUP(Q81,Store_Dim!A:A,Store_Dim!E:E)</f>
        <v>Outlet</v>
      </c>
      <c r="T81" s="4">
        <v>1.0</v>
      </c>
      <c r="U81" s="13">
        <v>341.17</v>
      </c>
      <c r="V81" s="14">
        <v>0.15</v>
      </c>
      <c r="W81" s="15">
        <v>76.0</v>
      </c>
      <c r="X81" s="4" t="s">
        <v>1959</v>
      </c>
      <c r="Y81" s="16">
        <v>289.9945</v>
      </c>
      <c r="Z81" s="4" t="str">
        <f t="array" ref="Z81">XLOOKUP(M81,Product_Dim!A:A,Product_Dim!B:B)</f>
        <v>Multi-Purpose Storage Box</v>
      </c>
    </row>
    <row r="82" ht="14.25" customHeight="1">
      <c r="A82" s="4" t="s">
        <v>2041</v>
      </c>
      <c r="B82" s="5">
        <v>45885.0</v>
      </c>
      <c r="C82" s="12" t="s">
        <v>3975</v>
      </c>
      <c r="D82" s="4">
        <f t="shared" si="1"/>
        <v>2025</v>
      </c>
      <c r="E82" s="4" t="s">
        <v>602</v>
      </c>
      <c r="F82" s="4">
        <v>48.0</v>
      </c>
      <c r="G82" s="4" t="str">
        <f t="shared" si="2"/>
        <v>46-55</v>
      </c>
      <c r="H82" s="4" t="str">
        <f t="array" ref="H82">XLOOKUP(E82,Customer_Dim!A:A,Customer_Dim!D:D)</f>
        <v>Male</v>
      </c>
      <c r="I82" s="4" t="str">
        <f t="array" ref="I82">XLOOKUP(E82,Customer_Dim!A:A,Customer_Dim!H:H)</f>
        <v>Silver</v>
      </c>
      <c r="J82" s="4" t="str">
        <f t="array" ref="J82">XLOOKUP(E82,Customer_Dim!A:A,Customer_Dim!E:E)</f>
        <v>Anabury</v>
      </c>
      <c r="K82" s="4" t="str">
        <f t="array" ref="K82">XLOOKUP(E82,Customer_Dim!A:A,Customer_Dim!F:F)</f>
        <v>Vermont</v>
      </c>
      <c r="L82" s="4" t="str">
        <f t="array" ref="L82">XLOOKUP(Q82,Store_Dim!A:A,Store_Dim!C:C)</f>
        <v>West</v>
      </c>
      <c r="M82" s="4" t="s">
        <v>1738</v>
      </c>
      <c r="N82" s="4" t="str">
        <f t="array" ref="N82">XLOOKUP(M82,Product_Dim!A:A,Product_Dim!C:C)</f>
        <v>Sports</v>
      </c>
      <c r="O82" s="4" t="str">
        <f t="array" ref="O82">XLOOKUP(M82,Product_Dim!A:A,Product_Dim!D:D)</f>
        <v>Team Sports</v>
      </c>
      <c r="P82" s="4" t="s">
        <v>1740</v>
      </c>
      <c r="Q82" s="4" t="s">
        <v>1917</v>
      </c>
      <c r="R82" s="4" t="str">
        <f t="array" ref="R82">XLOOKUP(Q82,Store_Dim!A:A,Store_Dim!B:B)</f>
        <v>Bean, Jones and Park</v>
      </c>
      <c r="S82" s="4" t="str">
        <f t="array" ref="S82">XLOOKUP(Q82,Store_Dim!A:A,Store_Dim!E:E)</f>
        <v>Online</v>
      </c>
      <c r="T82" s="4">
        <v>1.0</v>
      </c>
      <c r="U82" s="13">
        <v>442.27</v>
      </c>
      <c r="V82" s="14">
        <v>0.06</v>
      </c>
      <c r="W82" s="15">
        <v>82.0</v>
      </c>
      <c r="X82" s="4" t="s">
        <v>1964</v>
      </c>
      <c r="Y82" s="16">
        <v>415.7338</v>
      </c>
      <c r="Z82" s="4" t="str">
        <f t="array" ref="Z82">XLOOKUP(M82,Product_Dim!A:A,Product_Dim!B:B)</f>
        <v>Rugby Ball</v>
      </c>
    </row>
    <row r="83" ht="14.25" customHeight="1">
      <c r="A83" s="4" t="s">
        <v>2042</v>
      </c>
      <c r="B83" s="5">
        <v>45616.0</v>
      </c>
      <c r="C83" s="12" t="s">
        <v>3971</v>
      </c>
      <c r="D83" s="4">
        <f t="shared" si="1"/>
        <v>2024</v>
      </c>
      <c r="E83" s="4" t="s">
        <v>832</v>
      </c>
      <c r="F83" s="4">
        <v>32.0</v>
      </c>
      <c r="G83" s="4" t="str">
        <f t="shared" si="2"/>
        <v>26-35</v>
      </c>
      <c r="H83" s="4" t="str">
        <f t="array" ref="H83">XLOOKUP(E83,Customer_Dim!A:A,Customer_Dim!D:D)</f>
        <v>Male</v>
      </c>
      <c r="I83" s="4" t="str">
        <f t="array" ref="I83">XLOOKUP(E83,Customer_Dim!A:A,Customer_Dim!H:H)</f>
        <v>Bronze</v>
      </c>
      <c r="J83" s="4" t="str">
        <f t="array" ref="J83">XLOOKUP(E83,Customer_Dim!A:A,Customer_Dim!E:E)</f>
        <v>New Maria</v>
      </c>
      <c r="K83" s="4" t="str">
        <f t="array" ref="K83">XLOOKUP(E83,Customer_Dim!A:A,Customer_Dim!F:F)</f>
        <v>Wisconsin</v>
      </c>
      <c r="L83" s="4" t="str">
        <f t="array" ref="L83">XLOOKUP(Q83,Store_Dim!A:A,Store_Dim!C:C)</f>
        <v>South</v>
      </c>
      <c r="M83" s="4" t="s">
        <v>1796</v>
      </c>
      <c r="N83" s="4" t="str">
        <f t="array" ref="N83">XLOOKUP(M83,Product_Dim!A:A,Product_Dim!C:C)</f>
        <v>Beauty</v>
      </c>
      <c r="O83" s="4" t="str">
        <f t="array" ref="O83">XLOOKUP(M83,Product_Dim!A:A,Product_Dim!D:D)</f>
        <v>Haircare</v>
      </c>
      <c r="P83" s="4" t="s">
        <v>1798</v>
      </c>
      <c r="Q83" s="4" t="s">
        <v>1921</v>
      </c>
      <c r="R83" s="4" t="str">
        <f t="array" ref="R83">XLOOKUP(Q83,Store_Dim!A:A,Store_Dim!B:B)</f>
        <v>Moore, Padilla and Butler</v>
      </c>
      <c r="S83" s="4" t="str">
        <f t="array" ref="S83">XLOOKUP(Q83,Store_Dim!A:A,Store_Dim!E:E)</f>
        <v>Flagship</v>
      </c>
      <c r="T83" s="4">
        <v>1.0</v>
      </c>
      <c r="U83" s="13">
        <v>363.73</v>
      </c>
      <c r="V83" s="14">
        <v>0.25</v>
      </c>
      <c r="W83" s="15">
        <v>383.0</v>
      </c>
      <c r="X83" s="4" t="s">
        <v>1961</v>
      </c>
      <c r="Y83" s="16">
        <v>272.7975</v>
      </c>
      <c r="Z83" s="4" t="str">
        <f t="array" ref="Z83">XLOOKUP(M83,Product_Dim!A:A,Product_Dim!B:B)</f>
        <v>Hair Repair Oil Treatment</v>
      </c>
    </row>
    <row r="84" ht="14.25" customHeight="1">
      <c r="A84" s="4" t="s">
        <v>2043</v>
      </c>
      <c r="B84" s="5">
        <v>45518.0</v>
      </c>
      <c r="C84" s="12" t="s">
        <v>3975</v>
      </c>
      <c r="D84" s="4">
        <f t="shared" si="1"/>
        <v>2024</v>
      </c>
      <c r="E84" s="4" t="s">
        <v>1205</v>
      </c>
      <c r="F84" s="4">
        <v>44.0</v>
      </c>
      <c r="G84" s="4" t="str">
        <f t="shared" si="2"/>
        <v>36-45</v>
      </c>
      <c r="H84" s="4" t="str">
        <f t="array" ref="H84">XLOOKUP(E84,Customer_Dim!A:A,Customer_Dim!D:D)</f>
        <v>Female</v>
      </c>
      <c r="I84" s="4" t="str">
        <f t="array" ref="I84">XLOOKUP(E84,Customer_Dim!A:A,Customer_Dim!H:H)</f>
        <v>Bronze</v>
      </c>
      <c r="J84" s="4" t="str">
        <f t="array" ref="J84">XLOOKUP(E84,Customer_Dim!A:A,Customer_Dim!E:E)</f>
        <v>Fischerborough</v>
      </c>
      <c r="K84" s="4" t="str">
        <f t="array" ref="K84">XLOOKUP(E84,Customer_Dim!A:A,Customer_Dim!F:F)</f>
        <v>Delaware</v>
      </c>
      <c r="L84" s="4" t="str">
        <f t="array" ref="L84">XLOOKUP(Q84,Store_Dim!A:A,Store_Dim!C:C)</f>
        <v>North</v>
      </c>
      <c r="M84" s="4" t="s">
        <v>1856</v>
      </c>
      <c r="N84" s="4" t="str">
        <f t="array" ref="N84">XLOOKUP(M84,Product_Dim!A:A,Product_Dim!C:C)</f>
        <v>Clothing</v>
      </c>
      <c r="O84" s="4" t="str">
        <f t="array" ref="O84">XLOOKUP(M84,Product_Dim!A:A,Product_Dim!D:D)</f>
        <v>Footwear</v>
      </c>
      <c r="P84" s="4" t="s">
        <v>1858</v>
      </c>
      <c r="Q84" s="4" t="s">
        <v>1942</v>
      </c>
      <c r="R84" s="4" t="str">
        <f t="array" ref="R84">XLOOKUP(Q84,Store_Dim!A:A,Store_Dim!B:B)</f>
        <v>Holloway Ltd</v>
      </c>
      <c r="S84" s="4" t="str">
        <f t="array" ref="S84">XLOOKUP(Q84,Store_Dim!A:A,Store_Dim!E:E)</f>
        <v>Flagship</v>
      </c>
      <c r="T84" s="4">
        <v>2.0</v>
      </c>
      <c r="U84" s="13">
        <v>601.33</v>
      </c>
      <c r="V84" s="14">
        <v>0.16</v>
      </c>
      <c r="W84" s="15">
        <v>496.0</v>
      </c>
      <c r="X84" s="4" t="s">
        <v>1961</v>
      </c>
      <c r="Y84" s="16">
        <v>1010.2344</v>
      </c>
      <c r="Z84" s="4" t="str">
        <f t="array" ref="Z84">XLOOKUP(M84,Product_Dim!A:A,Product_Dim!B:B)</f>
        <v>Women's High Heels</v>
      </c>
    </row>
    <row r="85" ht="14.25" customHeight="1">
      <c r="A85" s="4" t="s">
        <v>2044</v>
      </c>
      <c r="B85" s="5">
        <v>45427.0</v>
      </c>
      <c r="C85" s="12" t="s">
        <v>3973</v>
      </c>
      <c r="D85" s="4">
        <f t="shared" si="1"/>
        <v>2024</v>
      </c>
      <c r="E85" s="4" t="s">
        <v>1278</v>
      </c>
      <c r="F85" s="4">
        <v>34.0</v>
      </c>
      <c r="G85" s="4" t="str">
        <f t="shared" si="2"/>
        <v>26-35</v>
      </c>
      <c r="H85" s="4" t="str">
        <f t="array" ref="H85">XLOOKUP(E85,Customer_Dim!A:A,Customer_Dim!D:D)</f>
        <v>Male</v>
      </c>
      <c r="I85" s="4" t="str">
        <f t="array" ref="I85">XLOOKUP(E85,Customer_Dim!A:A,Customer_Dim!H:H)</f>
        <v>Bronze</v>
      </c>
      <c r="J85" s="4" t="str">
        <f t="array" ref="J85">XLOOKUP(E85,Customer_Dim!A:A,Customer_Dim!E:E)</f>
        <v>Lake Lisaland</v>
      </c>
      <c r="K85" s="4" t="str">
        <f t="array" ref="K85">XLOOKUP(E85,Customer_Dim!A:A,Customer_Dim!F:F)</f>
        <v>Louisiana</v>
      </c>
      <c r="L85" s="4" t="str">
        <f t="array" ref="L85">XLOOKUP(Q85,Store_Dim!A:A,Store_Dim!C:C)</f>
        <v>East</v>
      </c>
      <c r="M85" s="4" t="s">
        <v>1625</v>
      </c>
      <c r="N85" s="4" t="str">
        <f t="array" ref="N85">XLOOKUP(M85,Product_Dim!A:A,Product_Dim!C:C)</f>
        <v>Sports</v>
      </c>
      <c r="O85" s="4" t="str">
        <f t="array" ref="O85">XLOOKUP(M85,Product_Dim!A:A,Product_Dim!D:D)</f>
        <v>Accessories</v>
      </c>
      <c r="P85" s="4" t="s">
        <v>1627</v>
      </c>
      <c r="Q85" s="4" t="s">
        <v>1945</v>
      </c>
      <c r="R85" s="4" t="str">
        <f t="array" ref="R85">XLOOKUP(Q85,Store_Dim!A:A,Store_Dim!B:B)</f>
        <v>Guerrero-Schmitt</v>
      </c>
      <c r="S85" s="4" t="str">
        <f t="array" ref="S85">XLOOKUP(Q85,Store_Dim!A:A,Store_Dim!E:E)</f>
        <v>Flagship</v>
      </c>
      <c r="T85" s="4">
        <v>4.0</v>
      </c>
      <c r="U85" s="13">
        <v>34.39</v>
      </c>
      <c r="V85" s="14">
        <v>0.03</v>
      </c>
      <c r="W85" s="15">
        <v>367.0</v>
      </c>
      <c r="X85" s="4" t="s">
        <v>1961</v>
      </c>
      <c r="Y85" s="16">
        <v>133.4332</v>
      </c>
      <c r="Z85" s="4" t="str">
        <f t="array" ref="Z85">XLOOKUP(M85,Product_Dim!A:A,Product_Dim!B:B)</f>
        <v>Soccer Training Cone Set</v>
      </c>
    </row>
    <row r="86" ht="14.25" customHeight="1">
      <c r="A86" s="4" t="s">
        <v>2045</v>
      </c>
      <c r="B86" s="5">
        <v>45268.0</v>
      </c>
      <c r="C86" s="12" t="s">
        <v>3969</v>
      </c>
      <c r="D86" s="4">
        <f t="shared" si="1"/>
        <v>2023</v>
      </c>
      <c r="E86" s="4" t="s">
        <v>1337</v>
      </c>
      <c r="F86" s="4">
        <v>35.0</v>
      </c>
      <c r="G86" s="4" t="str">
        <f t="shared" si="2"/>
        <v>26-35</v>
      </c>
      <c r="H86" s="4" t="str">
        <f t="array" ref="H86">XLOOKUP(E86,Customer_Dim!A:A,Customer_Dim!D:D)</f>
        <v>Male</v>
      </c>
      <c r="I86" s="4" t="str">
        <f t="array" ref="I86">XLOOKUP(E86,Customer_Dim!A:A,Customer_Dim!H:H)</f>
        <v>Silver</v>
      </c>
      <c r="J86" s="4" t="str">
        <f t="array" ref="J86">XLOOKUP(E86,Customer_Dim!A:A,Customer_Dim!E:E)</f>
        <v>New Katherine</v>
      </c>
      <c r="K86" s="4" t="str">
        <f t="array" ref="K86">XLOOKUP(E86,Customer_Dim!A:A,Customer_Dim!F:F)</f>
        <v>Kansas</v>
      </c>
      <c r="L86" s="4" t="str">
        <f t="array" ref="L86">XLOOKUP(Q86,Store_Dim!A:A,Store_Dim!C:C)</f>
        <v>North</v>
      </c>
      <c r="M86" s="4" t="s">
        <v>1718</v>
      </c>
      <c r="N86" s="4" t="str">
        <f t="array" ref="N86">XLOOKUP(M86,Product_Dim!A:A,Product_Dim!C:C)</f>
        <v>Clothing</v>
      </c>
      <c r="O86" s="4" t="str">
        <f t="array" ref="O86">XLOOKUP(M86,Product_Dim!A:A,Product_Dim!D:D)</f>
        <v>Outerwear</v>
      </c>
      <c r="P86" s="4" t="s">
        <v>1720</v>
      </c>
      <c r="Q86" s="4" t="s">
        <v>1942</v>
      </c>
      <c r="R86" s="4" t="str">
        <f t="array" ref="R86">XLOOKUP(Q86,Store_Dim!A:A,Store_Dim!B:B)</f>
        <v>Holloway Ltd</v>
      </c>
      <c r="S86" s="4" t="str">
        <f t="array" ref="S86">XLOOKUP(Q86,Store_Dim!A:A,Store_Dim!E:E)</f>
        <v>Flagship</v>
      </c>
      <c r="T86" s="4">
        <v>1.0</v>
      </c>
      <c r="U86" s="13">
        <v>773.57</v>
      </c>
      <c r="V86" s="14">
        <v>0.05</v>
      </c>
      <c r="W86" s="15">
        <v>296.0</v>
      </c>
      <c r="X86" s="4" t="s">
        <v>1964</v>
      </c>
      <c r="Y86" s="16">
        <f>(U86*T86)-((U86*T86)*V86)</f>
        <v>734.8915</v>
      </c>
      <c r="Z86" s="4" t="str">
        <f t="array" ref="Z86">XLOOKUP(M86,Product_Dim!A:A,Product_Dim!B:B)</f>
        <v>Men's Winter Jacket</v>
      </c>
    </row>
    <row r="87" ht="14.25" customHeight="1">
      <c r="A87" s="4" t="s">
        <v>2046</v>
      </c>
      <c r="B87" s="5">
        <v>45282.0</v>
      </c>
      <c r="C87" s="12" t="s">
        <v>3969</v>
      </c>
      <c r="D87" s="4">
        <f t="shared" si="1"/>
        <v>2023</v>
      </c>
      <c r="E87" s="4" t="s">
        <v>221</v>
      </c>
      <c r="F87" s="4">
        <v>24.0</v>
      </c>
      <c r="G87" s="4" t="str">
        <f t="shared" si="2"/>
        <v>18-25</v>
      </c>
      <c r="H87" s="4" t="str">
        <f t="array" ref="H87">XLOOKUP(E87,Customer_Dim!A:A,Customer_Dim!D:D)</f>
        <v>Male</v>
      </c>
      <c r="I87" s="4" t="str">
        <f t="array" ref="I87">XLOOKUP(E87,Customer_Dim!A:A,Customer_Dim!H:H)</f>
        <v>Platinum</v>
      </c>
      <c r="J87" s="4" t="str">
        <f t="array" ref="J87">XLOOKUP(E87,Customer_Dim!A:A,Customer_Dim!E:E)</f>
        <v>Christopherland</v>
      </c>
      <c r="K87" s="4" t="str">
        <f t="array" ref="K87">XLOOKUP(E87,Customer_Dim!A:A,Customer_Dim!F:F)</f>
        <v>Oklahoma</v>
      </c>
      <c r="L87" s="4" t="str">
        <f t="array" ref="L87">XLOOKUP(Q87,Store_Dim!A:A,Store_Dim!C:C)</f>
        <v>South</v>
      </c>
      <c r="M87" s="4" t="s">
        <v>1847</v>
      </c>
      <c r="N87" s="4" t="str">
        <f t="array" ref="N87">XLOOKUP(M87,Product_Dim!A:A,Product_Dim!C:C)</f>
        <v>Sports</v>
      </c>
      <c r="O87" s="4" t="str">
        <f t="array" ref="O87">XLOOKUP(M87,Product_Dim!A:A,Product_Dim!D:D)</f>
        <v>Accessories</v>
      </c>
      <c r="P87" s="4" t="s">
        <v>1849</v>
      </c>
      <c r="Q87" s="4" t="s">
        <v>1914</v>
      </c>
      <c r="R87" s="4" t="str">
        <f t="array" ref="R87">XLOOKUP(Q87,Store_Dim!A:A,Store_Dim!B:B)</f>
        <v>Martinez-Mullins</v>
      </c>
      <c r="S87" s="4" t="str">
        <f t="array" ref="S87">XLOOKUP(Q87,Store_Dim!A:A,Store_Dim!E:E)</f>
        <v>Online</v>
      </c>
      <c r="T87" s="4">
        <v>4.0</v>
      </c>
      <c r="U87" s="13">
        <v>127.1</v>
      </c>
      <c r="V87" s="14">
        <v>0.24</v>
      </c>
      <c r="W87" s="15">
        <v>232.0</v>
      </c>
      <c r="X87" s="4" t="s">
        <v>1964</v>
      </c>
      <c r="Y87" s="16">
        <v>386.384</v>
      </c>
      <c r="Z87" s="4" t="str">
        <f t="array" ref="Z87">XLOOKUP(M87,Product_Dim!A:A,Product_Dim!B:B)</f>
        <v>Sports Wrist Sweatbands</v>
      </c>
    </row>
    <row r="88" ht="14.25" customHeight="1">
      <c r="A88" s="4" t="s">
        <v>2047</v>
      </c>
      <c r="B88" s="5">
        <v>45545.0</v>
      </c>
      <c r="C88" s="12" t="s">
        <v>3976</v>
      </c>
      <c r="D88" s="4">
        <f t="shared" si="1"/>
        <v>2024</v>
      </c>
      <c r="E88" s="4" t="s">
        <v>980</v>
      </c>
      <c r="F88" s="4">
        <v>23.0</v>
      </c>
      <c r="G88" s="4" t="str">
        <f t="shared" si="2"/>
        <v>18-25</v>
      </c>
      <c r="H88" s="4" t="str">
        <f t="array" ref="H88">XLOOKUP(E88,Customer_Dim!A:A,Customer_Dim!D:D)</f>
        <v>Female</v>
      </c>
      <c r="I88" s="4" t="str">
        <f t="array" ref="I88">XLOOKUP(E88,Customer_Dim!A:A,Customer_Dim!H:H)</f>
        <v>Platinum</v>
      </c>
      <c r="J88" s="4" t="str">
        <f t="array" ref="J88">XLOOKUP(E88,Customer_Dim!A:A,Customer_Dim!E:E)</f>
        <v>East Johntown</v>
      </c>
      <c r="K88" s="4" t="str">
        <f t="array" ref="K88">XLOOKUP(E88,Customer_Dim!A:A,Customer_Dim!F:F)</f>
        <v>Delaware</v>
      </c>
      <c r="L88" s="4" t="str">
        <f t="array" ref="L88">XLOOKUP(Q88,Store_Dim!A:A,Store_Dim!C:C)</f>
        <v>North</v>
      </c>
      <c r="M88" s="4" t="s">
        <v>1635</v>
      </c>
      <c r="N88" s="4" t="str">
        <f t="array" ref="N88">XLOOKUP(M88,Product_Dim!A:A,Product_Dim!C:C)</f>
        <v>Sports</v>
      </c>
      <c r="O88" s="4" t="str">
        <f t="array" ref="O88">XLOOKUP(M88,Product_Dim!A:A,Product_Dim!D:D)</f>
        <v>Accessories</v>
      </c>
      <c r="P88" s="4" t="s">
        <v>1637</v>
      </c>
      <c r="Q88" s="4" t="s">
        <v>1901</v>
      </c>
      <c r="R88" s="4" t="str">
        <f t="array" ref="R88">XLOOKUP(Q88,Store_Dim!A:A,Store_Dim!B:B)</f>
        <v>Johnson-Wright</v>
      </c>
      <c r="S88" s="4" t="str">
        <f t="array" ref="S88">XLOOKUP(Q88,Store_Dim!A:A,Store_Dim!E:E)</f>
        <v>Outlet</v>
      </c>
      <c r="T88" s="4">
        <v>3.0</v>
      </c>
      <c r="U88" s="13">
        <v>899.58</v>
      </c>
      <c r="V88" s="14">
        <v>0.28</v>
      </c>
      <c r="W88" s="15">
        <v>273.86258363355637</v>
      </c>
      <c r="X88" s="4" t="s">
        <v>1961</v>
      </c>
      <c r="Y88" s="16">
        <v>1943.0928</v>
      </c>
      <c r="Z88" s="4" t="str">
        <f t="array" ref="Z88">XLOOKUP(M88,Product_Dim!A:A,Product_Dim!B:B)</f>
        <v>Outdoor Sports Water Bottle</v>
      </c>
    </row>
    <row r="89" ht="14.25" customHeight="1">
      <c r="A89" s="4" t="s">
        <v>2048</v>
      </c>
      <c r="B89" s="5">
        <v>45755.0</v>
      </c>
      <c r="C89" s="12" t="s">
        <v>3978</v>
      </c>
      <c r="D89" s="4">
        <f t="shared" si="1"/>
        <v>2025</v>
      </c>
      <c r="E89" s="4" t="s">
        <v>1052</v>
      </c>
      <c r="F89" s="4">
        <v>62.0</v>
      </c>
      <c r="G89" s="4" t="str">
        <f t="shared" si="2"/>
        <v>56-65</v>
      </c>
      <c r="H89" s="4" t="str">
        <f t="array" ref="H89">XLOOKUP(E89,Customer_Dim!A:A,Customer_Dim!D:D)</f>
        <v>Female</v>
      </c>
      <c r="I89" s="4" t="str">
        <f t="array" ref="I89">XLOOKUP(E89,Customer_Dim!A:A,Customer_Dim!H:H)</f>
        <v>Bronze</v>
      </c>
      <c r="J89" s="4" t="str">
        <f t="array" ref="J89">XLOOKUP(E89,Customer_Dim!A:A,Customer_Dim!E:E)</f>
        <v>Kellybury</v>
      </c>
      <c r="K89" s="4" t="str">
        <f t="array" ref="K89">XLOOKUP(E89,Customer_Dim!A:A,Customer_Dim!F:F)</f>
        <v>New York</v>
      </c>
      <c r="L89" s="4" t="str">
        <f t="array" ref="L89">XLOOKUP(Q89,Store_Dim!A:A,Store_Dim!C:C)</f>
        <v>East</v>
      </c>
      <c r="M89" s="4" t="s">
        <v>1560</v>
      </c>
      <c r="N89" s="4" t="str">
        <f t="array" ref="N89">XLOOKUP(M89,Product_Dim!A:A,Product_Dim!C:C)</f>
        <v>Clothing</v>
      </c>
      <c r="O89" s="4" t="str">
        <f t="array" ref="O89">XLOOKUP(M89,Product_Dim!A:A,Product_Dim!D:D)</f>
        <v>Tops</v>
      </c>
      <c r="P89" s="4" t="s">
        <v>1564</v>
      </c>
      <c r="Q89" s="4" t="s">
        <v>1924</v>
      </c>
      <c r="R89" s="4" t="str">
        <f t="array" ref="R89">XLOOKUP(Q89,Store_Dim!A:A,Store_Dim!B:B)</f>
        <v>Hill, Wagner and Ballard</v>
      </c>
      <c r="S89" s="4" t="str">
        <f t="array" ref="S89">XLOOKUP(Q89,Store_Dim!A:A,Store_Dim!E:E)</f>
        <v>Online</v>
      </c>
      <c r="T89" s="4">
        <v>3.0</v>
      </c>
      <c r="U89" s="13">
        <v>964.39</v>
      </c>
      <c r="V89" s="14">
        <v>0.04</v>
      </c>
      <c r="W89" s="15">
        <v>181.0</v>
      </c>
      <c r="X89" s="4" t="s">
        <v>1959</v>
      </c>
      <c r="Y89" s="16">
        <v>2777.4432</v>
      </c>
      <c r="Z89" s="4" t="str">
        <f t="array" ref="Z89">XLOOKUP(M89,Product_Dim!A:A,Product_Dim!B:B)</f>
        <v>Men's Graphic T-Shirt</v>
      </c>
    </row>
    <row r="90" ht="14.25" customHeight="1">
      <c r="A90" s="4" t="s">
        <v>2049</v>
      </c>
      <c r="B90" s="5">
        <v>45588.0</v>
      </c>
      <c r="C90" s="12" t="s">
        <v>3979</v>
      </c>
      <c r="D90" s="4">
        <f t="shared" si="1"/>
        <v>2024</v>
      </c>
      <c r="E90" s="4" t="s">
        <v>624</v>
      </c>
      <c r="F90" s="4">
        <v>18.0</v>
      </c>
      <c r="G90" s="4" t="str">
        <f t="shared" si="2"/>
        <v>18-25</v>
      </c>
      <c r="H90" s="4" t="str">
        <f t="array" ref="H90">XLOOKUP(E90,Customer_Dim!A:A,Customer_Dim!D:D)</f>
        <v>Male</v>
      </c>
      <c r="I90" s="4" t="str">
        <f t="array" ref="I90">XLOOKUP(E90,Customer_Dim!A:A,Customer_Dim!H:H)</f>
        <v>Platinum</v>
      </c>
      <c r="J90" s="4" t="str">
        <f t="array" ref="J90">XLOOKUP(E90,Customer_Dim!A:A,Customer_Dim!E:E)</f>
        <v>Port James</v>
      </c>
      <c r="K90" s="4" t="str">
        <f t="array" ref="K90">XLOOKUP(E90,Customer_Dim!A:A,Customer_Dim!F:F)</f>
        <v>New York</v>
      </c>
      <c r="L90" s="4" t="str">
        <f t="array" ref="L90">XLOOKUP(Q90,Store_Dim!A:A,Store_Dim!C:C)</f>
        <v>East</v>
      </c>
      <c r="M90" s="4" t="s">
        <v>1693</v>
      </c>
      <c r="N90" s="4" t="str">
        <f t="array" ref="N90">XLOOKUP(M90,Product_Dim!A:A,Product_Dim!C:C)</f>
        <v>Sports</v>
      </c>
      <c r="O90" s="4" t="str">
        <f t="array" ref="O90">XLOOKUP(M90,Product_Dim!A:A,Product_Dim!D:D)</f>
        <v>Outdoor</v>
      </c>
      <c r="P90" s="4" t="s">
        <v>1695</v>
      </c>
      <c r="Q90" s="4" t="s">
        <v>1887</v>
      </c>
      <c r="R90" s="4" t="str">
        <f t="array" ref="R90">XLOOKUP(Q90,Store_Dim!A:A,Store_Dim!B:B)</f>
        <v>Rivera-Warner</v>
      </c>
      <c r="S90" s="4" t="str">
        <f t="array" ref="S90">XLOOKUP(Q90,Store_Dim!A:A,Store_Dim!E:E)</f>
        <v>Flagship</v>
      </c>
      <c r="T90" s="4">
        <v>2.0</v>
      </c>
      <c r="U90" s="13">
        <v>217.83</v>
      </c>
      <c r="V90" s="14">
        <v>0.14</v>
      </c>
      <c r="W90" s="15">
        <v>394.0</v>
      </c>
      <c r="X90" s="4" t="s">
        <v>1961</v>
      </c>
      <c r="Y90" s="16">
        <v>374.6676</v>
      </c>
      <c r="Z90" s="4" t="str">
        <f t="array" ref="Z90">XLOOKUP(M90,Product_Dim!A:A,Product_Dim!B:B)</f>
        <v>Sports Water Hydration Pack</v>
      </c>
    </row>
    <row r="91" ht="14.25" customHeight="1">
      <c r="A91" s="4" t="s">
        <v>2050</v>
      </c>
      <c r="B91" s="5">
        <v>45848.0</v>
      </c>
      <c r="C91" s="12" t="s">
        <v>3968</v>
      </c>
      <c r="D91" s="4">
        <f t="shared" si="1"/>
        <v>2025</v>
      </c>
      <c r="E91" s="4" t="s">
        <v>503</v>
      </c>
      <c r="F91" s="4">
        <v>46.0</v>
      </c>
      <c r="G91" s="4" t="str">
        <f t="shared" si="2"/>
        <v>46-55</v>
      </c>
      <c r="H91" s="4" t="str">
        <f t="array" ref="H91">XLOOKUP(E91,Customer_Dim!A:A,Customer_Dim!D:D)</f>
        <v>Male</v>
      </c>
      <c r="I91" s="4" t="str">
        <f t="array" ref="I91">XLOOKUP(E91,Customer_Dim!A:A,Customer_Dim!H:H)</f>
        <v>Bronze</v>
      </c>
      <c r="J91" s="4" t="str">
        <f t="array" ref="J91">XLOOKUP(E91,Customer_Dim!A:A,Customer_Dim!E:E)</f>
        <v>Dwaynemouth</v>
      </c>
      <c r="K91" s="4" t="str">
        <f t="array" ref="K91">XLOOKUP(E91,Customer_Dim!A:A,Customer_Dim!F:F)</f>
        <v>Alabama</v>
      </c>
      <c r="L91" s="4" t="str">
        <f t="array" ref="L91">XLOOKUP(Q91,Store_Dim!A:A,Store_Dim!C:C)</f>
        <v>North</v>
      </c>
      <c r="M91" s="4" t="s">
        <v>1625</v>
      </c>
      <c r="N91" s="4" t="str">
        <f t="array" ref="N91">XLOOKUP(M91,Product_Dim!A:A,Product_Dim!C:C)</f>
        <v>Sports</v>
      </c>
      <c r="O91" s="4" t="str">
        <f t="array" ref="O91">XLOOKUP(M91,Product_Dim!A:A,Product_Dim!D:D)</f>
        <v>Accessories</v>
      </c>
      <c r="P91" s="4" t="s">
        <v>1627</v>
      </c>
      <c r="Q91" s="4" t="s">
        <v>1892</v>
      </c>
      <c r="R91" s="4" t="str">
        <f t="array" ref="R91">XLOOKUP(Q91,Store_Dim!A:A,Store_Dim!B:B)</f>
        <v>Martinez, Adkins and Johnson</v>
      </c>
      <c r="S91" s="4" t="str">
        <f t="array" ref="S91">XLOOKUP(Q91,Store_Dim!A:A,Store_Dim!E:E)</f>
        <v>Flagship</v>
      </c>
      <c r="T91" s="4">
        <v>4.0</v>
      </c>
      <c r="U91" s="13">
        <v>187.71</v>
      </c>
      <c r="V91" s="14">
        <v>0.06</v>
      </c>
      <c r="W91" s="15">
        <v>367.0</v>
      </c>
      <c r="X91" s="4" t="s">
        <v>1964</v>
      </c>
      <c r="Y91" s="16">
        <v>705.7896</v>
      </c>
      <c r="Z91" s="4" t="str">
        <f t="array" ref="Z91">XLOOKUP(M91,Product_Dim!A:A,Product_Dim!B:B)</f>
        <v>Soccer Training Cone Set</v>
      </c>
    </row>
    <row r="92" ht="14.25" customHeight="1">
      <c r="A92" s="4" t="s">
        <v>2051</v>
      </c>
      <c r="B92" s="5">
        <v>45577.0</v>
      </c>
      <c r="C92" s="12" t="s">
        <v>3979</v>
      </c>
      <c r="D92" s="4">
        <f t="shared" si="1"/>
        <v>2024</v>
      </c>
      <c r="E92" s="4" t="s">
        <v>69</v>
      </c>
      <c r="F92" s="4">
        <v>53.0</v>
      </c>
      <c r="G92" s="4" t="str">
        <f t="shared" si="2"/>
        <v>46-55</v>
      </c>
      <c r="H92" s="4" t="str">
        <f t="array" ref="H92">XLOOKUP(E92,Customer_Dim!A:A,Customer_Dim!D:D)</f>
        <v>Male</v>
      </c>
      <c r="I92" s="4" t="str">
        <f t="array" ref="I92">XLOOKUP(E92,Customer_Dim!A:A,Customer_Dim!H:H)</f>
        <v>Bronze</v>
      </c>
      <c r="J92" s="4" t="str">
        <f t="array" ref="J92">XLOOKUP(E92,Customer_Dim!A:A,Customer_Dim!E:E)</f>
        <v>Port Michaelburgh</v>
      </c>
      <c r="K92" s="4" t="str">
        <f t="array" ref="K92">XLOOKUP(E92,Customer_Dim!A:A,Customer_Dim!F:F)</f>
        <v>Pennsylvania</v>
      </c>
      <c r="L92" s="4" t="str">
        <f t="array" ref="L92">XLOOKUP(Q92,Store_Dim!A:A,Store_Dim!C:C)</f>
        <v>East</v>
      </c>
      <c r="M92" s="4" t="s">
        <v>1677</v>
      </c>
      <c r="N92" s="4" t="str">
        <f t="array" ref="N92">XLOOKUP(M92,Product_Dim!A:A,Product_Dim!C:C)</f>
        <v>Home</v>
      </c>
      <c r="O92" s="4" t="str">
        <f t="array" ref="O92">XLOOKUP(M92,Product_Dim!A:A,Product_Dim!D:D)</f>
        <v>Decor</v>
      </c>
      <c r="P92" s="4" t="s">
        <v>1679</v>
      </c>
      <c r="Q92" s="4" t="s">
        <v>1945</v>
      </c>
      <c r="R92" s="4" t="str">
        <f t="array" ref="R92">XLOOKUP(Q92,Store_Dim!A:A,Store_Dim!B:B)</f>
        <v>Guerrero-Schmitt</v>
      </c>
      <c r="S92" s="4" t="str">
        <f t="array" ref="S92">XLOOKUP(Q92,Store_Dim!A:A,Store_Dim!E:E)</f>
        <v>Flagship</v>
      </c>
      <c r="T92" s="4">
        <v>2.0</v>
      </c>
      <c r="U92" s="13">
        <v>350.12</v>
      </c>
      <c r="V92" s="14">
        <v>0.12</v>
      </c>
      <c r="W92" s="15">
        <v>305.0</v>
      </c>
      <c r="X92" s="4" t="s">
        <v>1964</v>
      </c>
      <c r="Y92" s="16">
        <v>616.2112</v>
      </c>
      <c r="Z92" s="4" t="str">
        <f t="array" ref="Z92">XLOOKUP(M92,Product_Dim!A:A,Product_Dim!B:B)</f>
        <v>Modern Wall Clock</v>
      </c>
    </row>
    <row r="93" ht="14.25" customHeight="1">
      <c r="A93" s="4" t="s">
        <v>2052</v>
      </c>
      <c r="B93" s="5">
        <v>45312.0</v>
      </c>
      <c r="C93" s="12" t="s">
        <v>3972</v>
      </c>
      <c r="D93" s="4">
        <f t="shared" si="1"/>
        <v>2024</v>
      </c>
      <c r="E93" s="4" t="s">
        <v>1287</v>
      </c>
      <c r="F93" s="4">
        <v>23.0</v>
      </c>
      <c r="G93" s="4" t="str">
        <f t="shared" si="2"/>
        <v>18-25</v>
      </c>
      <c r="H93" s="4" t="str">
        <f t="array" ref="H93">XLOOKUP(E93,Customer_Dim!A:A,Customer_Dim!D:D)</f>
        <v>Female</v>
      </c>
      <c r="I93" s="4" t="str">
        <f t="array" ref="I93">XLOOKUP(E93,Customer_Dim!A:A,Customer_Dim!H:H)</f>
        <v>Gold</v>
      </c>
      <c r="J93" s="4" t="str">
        <f t="array" ref="J93">XLOOKUP(E93,Customer_Dim!A:A,Customer_Dim!E:E)</f>
        <v>North Michaelfurt</v>
      </c>
      <c r="K93" s="4" t="str">
        <f t="array" ref="K93">XLOOKUP(E93,Customer_Dim!A:A,Customer_Dim!F:F)</f>
        <v>Wisconsin</v>
      </c>
      <c r="L93" s="4" t="str">
        <f t="array" ref="L93">XLOOKUP(Q93,Store_Dim!A:A,Store_Dim!C:C)</f>
        <v>North</v>
      </c>
      <c r="M93" s="4" t="s">
        <v>1621</v>
      </c>
      <c r="N93" s="4" t="str">
        <f t="array" ref="N93">XLOOKUP(M93,Product_Dim!A:A,Product_Dim!C:C)</f>
        <v>Beauty</v>
      </c>
      <c r="O93" s="4" t="str">
        <f t="array" ref="O93">XLOOKUP(M93,Product_Dim!A:A,Product_Dim!D:D)</f>
        <v>Grooming</v>
      </c>
      <c r="P93" s="4" t="s">
        <v>1624</v>
      </c>
      <c r="Q93" s="4" t="s">
        <v>1892</v>
      </c>
      <c r="R93" s="4" t="str">
        <f t="array" ref="R93">XLOOKUP(Q93,Store_Dim!A:A,Store_Dim!B:B)</f>
        <v>Martinez, Adkins and Johnson</v>
      </c>
      <c r="S93" s="4" t="str">
        <f t="array" ref="S93">XLOOKUP(Q93,Store_Dim!A:A,Store_Dim!E:E)</f>
        <v>Flagship</v>
      </c>
      <c r="T93" s="4">
        <v>4.0</v>
      </c>
      <c r="U93" s="13">
        <v>102.19</v>
      </c>
      <c r="V93" s="14">
        <v>0.17</v>
      </c>
      <c r="W93" s="15">
        <v>256.0</v>
      </c>
      <c r="X93" s="4" t="s">
        <v>1961</v>
      </c>
      <c r="Y93" s="16">
        <v>339.2708</v>
      </c>
      <c r="Z93" s="4" t="str">
        <f t="array" ref="Z93">XLOOKUP(M93,Product_Dim!A:A,Product_Dim!B:B)</f>
        <v>Beard Grooming Kit</v>
      </c>
    </row>
    <row r="94" ht="14.25" customHeight="1">
      <c r="A94" s="4" t="s">
        <v>2053</v>
      </c>
      <c r="B94" s="5">
        <v>45350.0</v>
      </c>
      <c r="C94" s="12" t="s">
        <v>3974</v>
      </c>
      <c r="D94" s="4">
        <f t="shared" si="1"/>
        <v>2024</v>
      </c>
      <c r="E94" s="4" t="s">
        <v>57</v>
      </c>
      <c r="F94" s="4">
        <v>29.0</v>
      </c>
      <c r="G94" s="4" t="str">
        <f t="shared" si="2"/>
        <v>26-35</v>
      </c>
      <c r="H94" s="4" t="str">
        <f t="array" ref="H94">XLOOKUP(E94,Customer_Dim!A:A,Customer_Dim!D:D)</f>
        <v>Female</v>
      </c>
      <c r="I94" s="4" t="str">
        <f t="array" ref="I94">XLOOKUP(E94,Customer_Dim!A:A,Customer_Dim!H:H)</f>
        <v>Bronze</v>
      </c>
      <c r="J94" s="4" t="str">
        <f t="array" ref="J94">XLOOKUP(E94,Customer_Dim!A:A,Customer_Dim!E:E)</f>
        <v>West Pamelafurt</v>
      </c>
      <c r="K94" s="4" t="str">
        <f t="array" ref="K94">XLOOKUP(E94,Customer_Dim!A:A,Customer_Dim!F:F)</f>
        <v>West Virginia</v>
      </c>
      <c r="L94" s="4" t="str">
        <f t="array" ref="L94">XLOOKUP(Q94,Store_Dim!A:A,Store_Dim!C:C)</f>
        <v>South</v>
      </c>
      <c r="M94" s="4" t="s">
        <v>1841</v>
      </c>
      <c r="N94" s="4" t="str">
        <f t="array" ref="N94">XLOOKUP(M94,Product_Dim!A:A,Product_Dim!C:C)</f>
        <v>Home</v>
      </c>
      <c r="O94" s="4" t="str">
        <f t="array" ref="O94">XLOOKUP(M94,Product_Dim!A:A,Product_Dim!D:D)</f>
        <v>Kitchen</v>
      </c>
      <c r="P94" s="4" t="s">
        <v>1843</v>
      </c>
      <c r="Q94" s="4" t="s">
        <v>1904</v>
      </c>
      <c r="R94" s="4" t="str">
        <f t="array" ref="R94">XLOOKUP(Q94,Store_Dim!A:A,Store_Dim!B:B)</f>
        <v>Alexander Group</v>
      </c>
      <c r="S94" s="4" t="str">
        <f t="array" ref="S94">XLOOKUP(Q94,Store_Dim!A:A,Store_Dim!E:E)</f>
        <v>Online</v>
      </c>
      <c r="T94" s="4">
        <v>1.0</v>
      </c>
      <c r="U94" s="13">
        <v>696.53</v>
      </c>
      <c r="V94" s="14">
        <v>0.17</v>
      </c>
      <c r="W94" s="15">
        <v>82.0</v>
      </c>
      <c r="X94" s="4" t="s">
        <v>1959</v>
      </c>
      <c r="Y94" s="16">
        <v>578.1198999999999</v>
      </c>
      <c r="Z94" s="4" t="str">
        <f t="array" ref="Z94">XLOOKUP(M94,Product_Dim!A:A,Product_Dim!B:B)</f>
        <v>Kitchen Cutting Board</v>
      </c>
    </row>
    <row r="95" ht="14.25" customHeight="1">
      <c r="A95" s="4" t="s">
        <v>2054</v>
      </c>
      <c r="B95" s="5">
        <v>45657.0</v>
      </c>
      <c r="C95" s="12" t="s">
        <v>3969</v>
      </c>
      <c r="D95" s="4">
        <f t="shared" si="1"/>
        <v>2024</v>
      </c>
      <c r="E95" s="4" t="s">
        <v>257</v>
      </c>
      <c r="F95" s="4">
        <v>21.0</v>
      </c>
      <c r="G95" s="4" t="str">
        <f t="shared" si="2"/>
        <v>18-25</v>
      </c>
      <c r="H95" s="4" t="str">
        <f t="array" ref="H95">XLOOKUP(E95,Customer_Dim!A:A,Customer_Dim!D:D)</f>
        <v>Female</v>
      </c>
      <c r="I95" s="4" t="str">
        <f t="array" ref="I95">XLOOKUP(E95,Customer_Dim!A:A,Customer_Dim!H:H)</f>
        <v>Silver</v>
      </c>
      <c r="J95" s="4" t="str">
        <f t="array" ref="J95">XLOOKUP(E95,Customer_Dim!A:A,Customer_Dim!E:E)</f>
        <v>Woodmouth</v>
      </c>
      <c r="K95" s="4" t="str">
        <f t="array" ref="K95">XLOOKUP(E95,Customer_Dim!A:A,Customer_Dim!F:F)</f>
        <v>Nevada</v>
      </c>
      <c r="L95" s="4" t="str">
        <f t="array" ref="L95">XLOOKUP(Q95,Store_Dim!A:A,Store_Dim!C:C)</f>
        <v>South</v>
      </c>
      <c r="M95" s="4" t="s">
        <v>1631</v>
      </c>
      <c r="N95" s="4" t="str">
        <f t="array" ref="N95">XLOOKUP(M95,Product_Dim!A:A,Product_Dim!C:C)</f>
        <v>Sports</v>
      </c>
      <c r="O95" s="4" t="str">
        <f t="array" ref="O95">XLOOKUP(M95,Product_Dim!A:A,Product_Dim!D:D)</f>
        <v>Equipment</v>
      </c>
      <c r="P95" s="4" t="s">
        <v>1634</v>
      </c>
      <c r="Q95" s="4" t="s">
        <v>1904</v>
      </c>
      <c r="R95" s="4" t="str">
        <f t="array" ref="R95">XLOOKUP(Q95,Store_Dim!A:A,Store_Dim!B:B)</f>
        <v>Alexander Group</v>
      </c>
      <c r="S95" s="4" t="str">
        <f t="array" ref="S95">XLOOKUP(Q95,Store_Dim!A:A,Store_Dim!E:E)</f>
        <v>Online</v>
      </c>
      <c r="T95" s="4">
        <v>2.0</v>
      </c>
      <c r="U95" s="13">
        <v>327.52</v>
      </c>
      <c r="V95" s="14">
        <v>0.15</v>
      </c>
      <c r="W95" s="15">
        <v>65.0</v>
      </c>
      <c r="X95" s="4" t="s">
        <v>1961</v>
      </c>
      <c r="Y95" s="16">
        <v>556.784</v>
      </c>
      <c r="Z95" s="4" t="str">
        <f t="array" ref="Z95">XLOOKUP(M95,Product_Dim!A:A,Product_Dim!B:B)</f>
        <v>Knee Support Brace</v>
      </c>
    </row>
    <row r="96" ht="14.25" customHeight="1">
      <c r="A96" s="4" t="s">
        <v>2055</v>
      </c>
      <c r="B96" s="5">
        <v>45530.0</v>
      </c>
      <c r="C96" s="12" t="s">
        <v>3975</v>
      </c>
      <c r="D96" s="4">
        <f t="shared" si="1"/>
        <v>2024</v>
      </c>
      <c r="E96" s="4" t="s">
        <v>965</v>
      </c>
      <c r="F96" s="4">
        <v>64.0</v>
      </c>
      <c r="G96" s="4" t="str">
        <f t="shared" si="2"/>
        <v>56-65</v>
      </c>
      <c r="H96" s="4" t="str">
        <f t="array" ref="H96">XLOOKUP(E96,Customer_Dim!A:A,Customer_Dim!D:D)</f>
        <v>Male</v>
      </c>
      <c r="I96" s="4" t="str">
        <f t="array" ref="I96">XLOOKUP(E96,Customer_Dim!A:A,Customer_Dim!H:H)</f>
        <v>Platinum</v>
      </c>
      <c r="J96" s="4" t="str">
        <f t="array" ref="J96">XLOOKUP(E96,Customer_Dim!A:A,Customer_Dim!E:E)</f>
        <v>New Joshuatown</v>
      </c>
      <c r="K96" s="4" t="str">
        <f t="array" ref="K96">XLOOKUP(E96,Customer_Dim!A:A,Customer_Dim!F:F)</f>
        <v>Maine</v>
      </c>
      <c r="L96" s="4" t="str">
        <f t="array" ref="L96">XLOOKUP(Q96,Store_Dim!A:A,Store_Dim!C:C)</f>
        <v>East</v>
      </c>
      <c r="M96" s="4" t="s">
        <v>1874</v>
      </c>
      <c r="N96" s="4" t="str">
        <f t="array" ref="N96">XLOOKUP(M96,Product_Dim!A:A,Product_Dim!C:C)</f>
        <v>Sports</v>
      </c>
      <c r="O96" s="4" t="str">
        <f t="array" ref="O96">XLOOKUP(M96,Product_Dim!A:A,Product_Dim!D:D)</f>
        <v>Team Sports</v>
      </c>
      <c r="P96" s="4" t="s">
        <v>1876</v>
      </c>
      <c r="Q96" s="4" t="s">
        <v>1948</v>
      </c>
      <c r="R96" s="4" t="str">
        <f t="array" ref="R96">XLOOKUP(Q96,Store_Dim!A:A,Store_Dim!B:B)</f>
        <v>Mann-Austin</v>
      </c>
      <c r="S96" s="4" t="str">
        <f t="array" ref="S96">XLOOKUP(Q96,Store_Dim!A:A,Store_Dim!E:E)</f>
        <v>Online</v>
      </c>
      <c r="T96" s="4">
        <v>2.0</v>
      </c>
      <c r="U96" s="13">
        <v>569.36</v>
      </c>
      <c r="V96" s="14">
        <v>0.01</v>
      </c>
      <c r="W96" s="15">
        <v>471.0</v>
      </c>
      <c r="X96" s="4" t="s">
        <v>1961</v>
      </c>
      <c r="Y96" s="16">
        <f>(U96*T96)-((U96*T96)*V96)</f>
        <v>1127.3328</v>
      </c>
      <c r="Z96" s="4" t="str">
        <f t="array" ref="Z96">XLOOKUP(M96,Product_Dim!A:A,Product_Dim!B:B)</f>
        <v>Cricket Bat</v>
      </c>
    </row>
    <row r="97" ht="14.25" customHeight="1">
      <c r="A97" s="4" t="s">
        <v>2056</v>
      </c>
      <c r="B97" s="5">
        <v>45556.0</v>
      </c>
      <c r="C97" s="12" t="s">
        <v>3976</v>
      </c>
      <c r="D97" s="4">
        <f t="shared" si="1"/>
        <v>2024</v>
      </c>
      <c r="E97" s="4" t="s">
        <v>1034</v>
      </c>
      <c r="F97" s="4">
        <v>21.0</v>
      </c>
      <c r="G97" s="4" t="str">
        <f t="shared" si="2"/>
        <v>18-25</v>
      </c>
      <c r="H97" s="4" t="str">
        <f t="array" ref="H97">XLOOKUP(E97,Customer_Dim!A:A,Customer_Dim!D:D)</f>
        <v>Female</v>
      </c>
      <c r="I97" s="4" t="str">
        <f t="array" ref="I97">XLOOKUP(E97,Customer_Dim!A:A,Customer_Dim!H:H)</f>
        <v>Bronze</v>
      </c>
      <c r="J97" s="4" t="str">
        <f t="array" ref="J97">XLOOKUP(E97,Customer_Dim!A:A,Customer_Dim!E:E)</f>
        <v>Lake Alice</v>
      </c>
      <c r="K97" s="4" t="str">
        <f t="array" ref="K97">XLOOKUP(E97,Customer_Dim!A:A,Customer_Dim!F:F)</f>
        <v>Tennessee</v>
      </c>
      <c r="L97" s="4" t="str">
        <f t="array" ref="L97">XLOOKUP(Q97,Store_Dim!A:A,Store_Dim!C:C)</f>
        <v>East</v>
      </c>
      <c r="M97" s="4" t="s">
        <v>1880</v>
      </c>
      <c r="N97" s="4" t="str">
        <f t="array" ref="N97">XLOOKUP(M97,Product_Dim!A:A,Product_Dim!C:C)</f>
        <v>Home</v>
      </c>
      <c r="O97" s="4" t="str">
        <f t="array" ref="O97">XLOOKUP(M97,Product_Dim!A:A,Product_Dim!D:D)</f>
        <v>Kitchen</v>
      </c>
      <c r="P97" s="4" t="s">
        <v>1882</v>
      </c>
      <c r="Q97" s="4" t="s">
        <v>1911</v>
      </c>
      <c r="R97" s="4" t="str">
        <f t="array" ref="R97">XLOOKUP(Q97,Store_Dim!A:A,Store_Dim!B:B)</f>
        <v>Benson-Elliott</v>
      </c>
      <c r="S97" s="4" t="str">
        <f t="array" ref="S97">XLOOKUP(Q97,Store_Dim!A:A,Store_Dim!E:E)</f>
        <v>Online</v>
      </c>
      <c r="T97" s="4">
        <v>2.0</v>
      </c>
      <c r="U97" s="13">
        <v>68.29</v>
      </c>
      <c r="V97" s="14">
        <v>0.14</v>
      </c>
      <c r="W97" s="15">
        <v>146.0</v>
      </c>
      <c r="X97" s="4" t="s">
        <v>1964</v>
      </c>
      <c r="Y97" s="16">
        <v>117.4588</v>
      </c>
      <c r="Z97" s="4" t="str">
        <f t="array" ref="Z97">XLOOKUP(M97,Product_Dim!A:A,Product_Dim!B:B)</f>
        <v>Stainless Steel Cookware Set</v>
      </c>
    </row>
    <row r="98" ht="14.25" customHeight="1">
      <c r="A98" s="4" t="s">
        <v>2057</v>
      </c>
      <c r="B98" s="5">
        <v>45523.0</v>
      </c>
      <c r="C98" s="12" t="s">
        <v>3975</v>
      </c>
      <c r="D98" s="4">
        <f t="shared" si="1"/>
        <v>2024</v>
      </c>
      <c r="E98" s="4" t="s">
        <v>805</v>
      </c>
      <c r="F98" s="4">
        <v>19.0</v>
      </c>
      <c r="G98" s="4" t="str">
        <f t="shared" si="2"/>
        <v>18-25</v>
      </c>
      <c r="H98" s="4" t="str">
        <f t="array" ref="H98">XLOOKUP(E98,Customer_Dim!A:A,Customer_Dim!D:D)</f>
        <v>Male</v>
      </c>
      <c r="I98" s="4" t="str">
        <f t="array" ref="I98">XLOOKUP(E98,Customer_Dim!A:A,Customer_Dim!H:H)</f>
        <v>Bronze</v>
      </c>
      <c r="J98" s="4" t="str">
        <f t="array" ref="J98">XLOOKUP(E98,Customer_Dim!A:A,Customer_Dim!E:E)</f>
        <v>West Julia</v>
      </c>
      <c r="K98" s="4" t="str">
        <f t="array" ref="K98">XLOOKUP(E98,Customer_Dim!A:A,Customer_Dim!F:F)</f>
        <v>Utah</v>
      </c>
      <c r="L98" s="4" t="str">
        <f t="array" ref="L98">XLOOKUP(Q98,Store_Dim!A:A,Store_Dim!C:C)</f>
        <v>East</v>
      </c>
      <c r="M98" s="4" t="s">
        <v>1732</v>
      </c>
      <c r="N98" s="4" t="str">
        <f t="array" ref="N98">XLOOKUP(M98,Product_Dim!A:A,Product_Dim!C:C)</f>
        <v>Sports</v>
      </c>
      <c r="O98" s="4" t="str">
        <f t="array" ref="O98">XLOOKUP(M98,Product_Dim!A:A,Product_Dim!D:D)</f>
        <v>Fitness</v>
      </c>
      <c r="P98" s="4" t="s">
        <v>1734</v>
      </c>
      <c r="Q98" s="4" t="s">
        <v>1924</v>
      </c>
      <c r="R98" s="4" t="str">
        <f t="array" ref="R98">XLOOKUP(Q98,Store_Dim!A:A,Store_Dim!B:B)</f>
        <v>Hill, Wagner and Ballard</v>
      </c>
      <c r="S98" s="4" t="str">
        <f t="array" ref="S98">XLOOKUP(Q98,Store_Dim!A:A,Store_Dim!E:E)</f>
        <v>Online</v>
      </c>
      <c r="T98" s="4">
        <v>1.0</v>
      </c>
      <c r="U98" s="13">
        <v>842.9</v>
      </c>
      <c r="V98" s="14">
        <v>0.06</v>
      </c>
      <c r="W98" s="15">
        <v>260.0</v>
      </c>
      <c r="X98" s="4" t="s">
        <v>1964</v>
      </c>
      <c r="Y98" s="16">
        <v>792.3259999999999</v>
      </c>
      <c r="Z98" s="4" t="str">
        <f t="array" ref="Z98">XLOOKUP(M98,Product_Dim!A:A,Product_Dim!B:B)</f>
        <v>Boxing Hand Wraps</v>
      </c>
    </row>
    <row r="99" ht="14.25" customHeight="1">
      <c r="A99" s="4" t="s">
        <v>2058</v>
      </c>
      <c r="B99" s="5">
        <v>45587.0</v>
      </c>
      <c r="C99" s="12" t="s">
        <v>3979</v>
      </c>
      <c r="D99" s="4">
        <f t="shared" si="1"/>
        <v>2024</v>
      </c>
      <c r="E99" s="4" t="s">
        <v>934</v>
      </c>
      <c r="F99" s="4">
        <v>22.0</v>
      </c>
      <c r="G99" s="4" t="str">
        <f t="shared" si="2"/>
        <v>18-25</v>
      </c>
      <c r="H99" s="4" t="str">
        <f t="array" ref="H99">XLOOKUP(E99,Customer_Dim!A:A,Customer_Dim!D:D)</f>
        <v>Female</v>
      </c>
      <c r="I99" s="4" t="str">
        <f t="array" ref="I99">XLOOKUP(E99,Customer_Dim!A:A,Customer_Dim!H:H)</f>
        <v>Gold</v>
      </c>
      <c r="J99" s="4" t="str">
        <f t="array" ref="J99">XLOOKUP(E99,Customer_Dim!A:A,Customer_Dim!E:E)</f>
        <v>Millerfort</v>
      </c>
      <c r="K99" s="4" t="str">
        <f t="array" ref="K99">XLOOKUP(E99,Customer_Dim!A:A,Customer_Dim!F:F)</f>
        <v>Vermont</v>
      </c>
      <c r="L99" s="4" t="str">
        <f t="array" ref="L99">XLOOKUP(Q99,Store_Dim!A:A,Store_Dim!C:C)</f>
        <v>North</v>
      </c>
      <c r="M99" s="4" t="s">
        <v>1569</v>
      </c>
      <c r="N99" s="4" t="str">
        <f t="array" ref="N99">XLOOKUP(M99,Product_Dim!A:A,Product_Dim!C:C)</f>
        <v>Clothing</v>
      </c>
      <c r="O99" s="4" t="str">
        <f t="array" ref="O99">XLOOKUP(M99,Product_Dim!A:A,Product_Dim!D:D)</f>
        <v>Outerwear</v>
      </c>
      <c r="P99" s="4" t="s">
        <v>1571</v>
      </c>
      <c r="Q99" s="4" t="s">
        <v>1901</v>
      </c>
      <c r="R99" s="4" t="str">
        <f t="array" ref="R99">XLOOKUP(Q99,Store_Dim!A:A,Store_Dim!B:B)</f>
        <v>Johnson-Wright</v>
      </c>
      <c r="S99" s="4" t="str">
        <f t="array" ref="S99">XLOOKUP(Q99,Store_Dim!A:A,Store_Dim!E:E)</f>
        <v>Outlet</v>
      </c>
      <c r="T99" s="4">
        <v>3.0</v>
      </c>
      <c r="U99" s="13">
        <v>751.94</v>
      </c>
      <c r="V99" s="14">
        <v>0.26</v>
      </c>
      <c r="W99" s="15">
        <v>452.0</v>
      </c>
      <c r="X99" s="4" t="s">
        <v>1961</v>
      </c>
      <c r="Y99" s="16">
        <v>1669.3068</v>
      </c>
      <c r="Z99" s="4" t="str">
        <f t="array" ref="Z99">XLOOKUP(M99,Product_Dim!A:A,Product_Dim!B:B)</f>
        <v>Men's Running Jacket</v>
      </c>
    </row>
    <row r="100" ht="14.25" customHeight="1">
      <c r="A100" s="4" t="s">
        <v>2059</v>
      </c>
      <c r="B100" s="5">
        <v>45580.0</v>
      </c>
      <c r="C100" s="12" t="s">
        <v>3979</v>
      </c>
      <c r="D100" s="4">
        <f t="shared" si="1"/>
        <v>2024</v>
      </c>
      <c r="E100" s="4" t="s">
        <v>468</v>
      </c>
      <c r="F100" s="4">
        <v>34.0</v>
      </c>
      <c r="G100" s="4" t="str">
        <f t="shared" si="2"/>
        <v>26-35</v>
      </c>
      <c r="H100" s="4" t="str">
        <f t="array" ref="H100">XLOOKUP(E100,Customer_Dim!A:A,Customer_Dim!D:D)</f>
        <v>Female</v>
      </c>
      <c r="I100" s="4" t="str">
        <f t="array" ref="I100">XLOOKUP(E100,Customer_Dim!A:A,Customer_Dim!H:H)</f>
        <v>Bronze</v>
      </c>
      <c r="J100" s="4" t="str">
        <f t="array" ref="J100">XLOOKUP(E100,Customer_Dim!A:A,Customer_Dim!E:E)</f>
        <v>Wigginsville</v>
      </c>
      <c r="K100" s="4" t="str">
        <f t="array" ref="K100">XLOOKUP(E100,Customer_Dim!A:A,Customer_Dim!F:F)</f>
        <v>Alabama</v>
      </c>
      <c r="L100" s="4" t="str">
        <f t="array" ref="L100">XLOOKUP(Q100,Store_Dim!A:A,Store_Dim!C:C)</f>
        <v>South</v>
      </c>
      <c r="M100" s="4" t="s">
        <v>1750</v>
      </c>
      <c r="N100" s="4" t="str">
        <f t="array" ref="N100">XLOOKUP(M100,Product_Dim!A:A,Product_Dim!C:C)</f>
        <v>Home</v>
      </c>
      <c r="O100" s="4" t="str">
        <f t="array" ref="O100">XLOOKUP(M100,Product_Dim!A:A,Product_Dim!D:D)</f>
        <v>Decor</v>
      </c>
      <c r="P100" s="4" t="s">
        <v>1752</v>
      </c>
      <c r="Q100" s="4" t="s">
        <v>1914</v>
      </c>
      <c r="R100" s="4" t="str">
        <f t="array" ref="R100">XLOOKUP(Q100,Store_Dim!A:A,Store_Dim!B:B)</f>
        <v>Martinez-Mullins</v>
      </c>
      <c r="S100" s="4" t="str">
        <f t="array" ref="S100">XLOOKUP(Q100,Store_Dim!A:A,Store_Dim!E:E)</f>
        <v>Online</v>
      </c>
      <c r="T100" s="4">
        <v>4.0</v>
      </c>
      <c r="U100" s="13">
        <v>476.28</v>
      </c>
      <c r="V100" s="14">
        <v>0.17</v>
      </c>
      <c r="W100" s="15">
        <v>190.0</v>
      </c>
      <c r="X100" s="4" t="s">
        <v>1959</v>
      </c>
      <c r="Y100" s="16">
        <v>1581.2496</v>
      </c>
      <c r="Z100" s="4" t="str">
        <f t="array" ref="Z100">XLOOKUP(M100,Product_Dim!A:A,Product_Dim!B:B)</f>
        <v>Premium Blanket Throw</v>
      </c>
    </row>
    <row r="101" ht="14.25" customHeight="1">
      <c r="A101" s="4" t="s">
        <v>2060</v>
      </c>
      <c r="B101" s="5">
        <v>45479.0</v>
      </c>
      <c r="C101" s="12" t="s">
        <v>3968</v>
      </c>
      <c r="D101" s="4">
        <f t="shared" si="1"/>
        <v>2024</v>
      </c>
      <c r="E101" s="4" t="s">
        <v>1046</v>
      </c>
      <c r="F101" s="4">
        <v>60.0</v>
      </c>
      <c r="G101" s="4" t="str">
        <f t="shared" si="2"/>
        <v>56-65</v>
      </c>
      <c r="H101" s="4" t="str">
        <f t="array" ref="H101">XLOOKUP(E101,Customer_Dim!A:A,Customer_Dim!D:D)</f>
        <v>Male</v>
      </c>
      <c r="I101" s="4" t="str">
        <f t="array" ref="I101">XLOOKUP(E101,Customer_Dim!A:A,Customer_Dim!H:H)</f>
        <v>Bronze</v>
      </c>
      <c r="J101" s="4" t="str">
        <f t="array" ref="J101">XLOOKUP(E101,Customer_Dim!A:A,Customer_Dim!E:E)</f>
        <v>East Matthew</v>
      </c>
      <c r="K101" s="4" t="str">
        <f t="array" ref="K101">XLOOKUP(E101,Customer_Dim!A:A,Customer_Dim!F:F)</f>
        <v>Wisconsin</v>
      </c>
      <c r="L101" s="4" t="str">
        <f t="array" ref="L101">XLOOKUP(Q101,Store_Dim!A:A,Store_Dim!C:C)</f>
        <v>North</v>
      </c>
      <c r="M101" s="4" t="s">
        <v>1744</v>
      </c>
      <c r="N101" s="4" t="str">
        <f t="array" ref="N101">XLOOKUP(M101,Product_Dim!A:A,Product_Dim!C:C)</f>
        <v>Sports</v>
      </c>
      <c r="O101" s="4" t="str">
        <f t="array" ref="O101">XLOOKUP(M101,Product_Dim!A:A,Product_Dim!D:D)</f>
        <v>Accessories</v>
      </c>
      <c r="P101" s="4" t="s">
        <v>1746</v>
      </c>
      <c r="Q101" s="4" t="s">
        <v>1901</v>
      </c>
      <c r="R101" s="4" t="str">
        <f t="array" ref="R101">XLOOKUP(Q101,Store_Dim!A:A,Store_Dim!B:B)</f>
        <v>Johnson-Wright</v>
      </c>
      <c r="S101" s="4" t="str">
        <f t="array" ref="S101">XLOOKUP(Q101,Store_Dim!A:A,Store_Dim!E:E)</f>
        <v>Outlet</v>
      </c>
      <c r="T101" s="4">
        <v>3.0</v>
      </c>
      <c r="U101" s="13">
        <v>541.99</v>
      </c>
      <c r="V101" s="14">
        <v>0.24</v>
      </c>
      <c r="W101" s="15">
        <v>185.0</v>
      </c>
      <c r="X101" s="4" t="s">
        <v>1964</v>
      </c>
      <c r="Y101" s="16">
        <v>1235.7372</v>
      </c>
      <c r="Z101" s="4" t="str">
        <f t="array" ref="Z101">XLOOKUP(M101,Product_Dim!A:A,Product_Dim!B:B)</f>
        <v>Sports Stopwatch Pro</v>
      </c>
    </row>
    <row r="102" ht="14.25" customHeight="1">
      <c r="A102" s="4" t="s">
        <v>2061</v>
      </c>
      <c r="B102" s="5">
        <v>45677.0</v>
      </c>
      <c r="C102" s="12" t="s">
        <v>3972</v>
      </c>
      <c r="D102" s="4">
        <f t="shared" si="1"/>
        <v>2025</v>
      </c>
      <c r="E102" s="4" t="s">
        <v>1178</v>
      </c>
      <c r="F102" s="4">
        <v>20.0</v>
      </c>
      <c r="G102" s="4" t="str">
        <f t="shared" si="2"/>
        <v>18-25</v>
      </c>
      <c r="H102" s="4" t="str">
        <f t="array" ref="H102">XLOOKUP(E102,Customer_Dim!A:A,Customer_Dim!D:D)</f>
        <v>Female</v>
      </c>
      <c r="I102" s="4" t="str">
        <f t="array" ref="I102">XLOOKUP(E102,Customer_Dim!A:A,Customer_Dim!H:H)</f>
        <v>Platinum</v>
      </c>
      <c r="J102" s="4" t="str">
        <f t="array" ref="J102">XLOOKUP(E102,Customer_Dim!A:A,Customer_Dim!E:E)</f>
        <v>West Bruce</v>
      </c>
      <c r="K102" s="4" t="str">
        <f t="array" ref="K102">XLOOKUP(E102,Customer_Dim!A:A,Customer_Dim!F:F)</f>
        <v>Vermont</v>
      </c>
      <c r="L102" s="4" t="str">
        <f t="array" ref="L102">XLOOKUP(Q102,Store_Dim!A:A,Store_Dim!C:C)</f>
        <v>North</v>
      </c>
      <c r="M102" s="4" t="s">
        <v>1677</v>
      </c>
      <c r="N102" s="4" t="str">
        <f t="array" ref="N102">XLOOKUP(M102,Product_Dim!A:A,Product_Dim!C:C)</f>
        <v>Home</v>
      </c>
      <c r="O102" s="4" t="str">
        <f t="array" ref="O102">XLOOKUP(M102,Product_Dim!A:A,Product_Dim!D:D)</f>
        <v>Decor</v>
      </c>
      <c r="P102" s="4" t="s">
        <v>1679</v>
      </c>
      <c r="Q102" s="4" t="s">
        <v>1908</v>
      </c>
      <c r="R102" s="4" t="str">
        <f t="array" ref="R102">XLOOKUP(Q102,Store_Dim!A:A,Store_Dim!B:B)</f>
        <v>Gray Ltd</v>
      </c>
      <c r="S102" s="4" t="str">
        <f t="array" ref="S102">XLOOKUP(Q102,Store_Dim!A:A,Store_Dim!E:E)</f>
        <v>Outlet</v>
      </c>
      <c r="T102" s="4">
        <v>2.0</v>
      </c>
      <c r="U102" s="13">
        <v>401.5</v>
      </c>
      <c r="V102" s="14">
        <v>0.18</v>
      </c>
      <c r="W102" s="15">
        <v>305.0</v>
      </c>
      <c r="X102" s="4" t="s">
        <v>1959</v>
      </c>
      <c r="Y102" s="16">
        <v>658.46</v>
      </c>
      <c r="Z102" s="4" t="str">
        <f t="array" ref="Z102">XLOOKUP(M102,Product_Dim!A:A,Product_Dim!B:B)</f>
        <v>Modern Wall Clock</v>
      </c>
    </row>
    <row r="103" ht="14.25" customHeight="1">
      <c r="A103" s="4" t="s">
        <v>2062</v>
      </c>
      <c r="B103" s="5">
        <v>45453.0</v>
      </c>
      <c r="C103" s="12" t="s">
        <v>3970</v>
      </c>
      <c r="D103" s="4">
        <f t="shared" si="1"/>
        <v>2024</v>
      </c>
      <c r="E103" s="4" t="s">
        <v>320</v>
      </c>
      <c r="F103" s="4">
        <v>26.0</v>
      </c>
      <c r="G103" s="4" t="str">
        <f t="shared" si="2"/>
        <v>26-35</v>
      </c>
      <c r="H103" s="4" t="str">
        <f t="array" ref="H103">XLOOKUP(E103,Customer_Dim!A:A,Customer_Dim!D:D)</f>
        <v>Female</v>
      </c>
      <c r="I103" s="4" t="str">
        <f t="array" ref="I103">XLOOKUP(E103,Customer_Dim!A:A,Customer_Dim!H:H)</f>
        <v>Platinum</v>
      </c>
      <c r="J103" s="4" t="str">
        <f t="array" ref="J103">XLOOKUP(E103,Customer_Dim!A:A,Customer_Dim!E:E)</f>
        <v>Garyberg</v>
      </c>
      <c r="K103" s="4" t="str">
        <f t="array" ref="K103">XLOOKUP(E103,Customer_Dim!A:A,Customer_Dim!F:F)</f>
        <v>Indiana</v>
      </c>
      <c r="L103" s="4" t="str">
        <f t="array" ref="L103">XLOOKUP(Q103,Store_Dim!A:A,Store_Dim!C:C)</f>
        <v>East</v>
      </c>
      <c r="M103" s="4" t="s">
        <v>1652</v>
      </c>
      <c r="N103" s="4" t="str">
        <f t="array" ref="N103">XLOOKUP(M103,Product_Dim!A:A,Product_Dim!C:C)</f>
        <v>Clothing</v>
      </c>
      <c r="O103" s="4" t="str">
        <f t="array" ref="O103">XLOOKUP(M103,Product_Dim!A:A,Product_Dim!D:D)</f>
        <v>Accessories</v>
      </c>
      <c r="P103" s="4" t="s">
        <v>1654</v>
      </c>
      <c r="Q103" s="4" t="s">
        <v>1932</v>
      </c>
      <c r="R103" s="4" t="str">
        <f t="array" ref="R103">XLOOKUP(Q103,Store_Dim!A:A,Store_Dim!B:B)</f>
        <v>Gardner, Humphrey and Contreras</v>
      </c>
      <c r="S103" s="4" t="str">
        <f t="array" ref="S103">XLOOKUP(Q103,Store_Dim!A:A,Store_Dim!E:E)</f>
        <v>Flagship</v>
      </c>
      <c r="T103" s="4">
        <v>3.0</v>
      </c>
      <c r="U103" s="13">
        <v>359.56</v>
      </c>
      <c r="V103" s="14">
        <v>0.17</v>
      </c>
      <c r="W103" s="15">
        <v>268.0</v>
      </c>
      <c r="X103" s="4" t="s">
        <v>1961</v>
      </c>
      <c r="Y103" s="16">
        <v>895.3044</v>
      </c>
      <c r="Z103" s="4" t="str">
        <f t="array" ref="Z103">XLOOKUP(M103,Product_Dim!A:A,Product_Dim!B:B)</f>
        <v>Women's Scarf Set</v>
      </c>
    </row>
    <row r="104" ht="14.25" customHeight="1">
      <c r="A104" s="4" t="s">
        <v>2063</v>
      </c>
      <c r="B104" s="5">
        <v>45552.0</v>
      </c>
      <c r="C104" s="12" t="s">
        <v>3976</v>
      </c>
      <c r="D104" s="4">
        <f t="shared" si="1"/>
        <v>2024</v>
      </c>
      <c r="E104" s="4" t="s">
        <v>363</v>
      </c>
      <c r="F104" s="4">
        <v>36.0</v>
      </c>
      <c r="G104" s="4" t="str">
        <f t="shared" si="2"/>
        <v>36-45</v>
      </c>
      <c r="H104" s="4" t="str">
        <f t="array" ref="H104">XLOOKUP(E104,Customer_Dim!A:A,Customer_Dim!D:D)</f>
        <v>Male</v>
      </c>
      <c r="I104" s="4" t="str">
        <f t="array" ref="I104">XLOOKUP(E104,Customer_Dim!A:A,Customer_Dim!H:H)</f>
        <v>Silver</v>
      </c>
      <c r="J104" s="4" t="str">
        <f t="array" ref="J104">XLOOKUP(E104,Customer_Dim!A:A,Customer_Dim!E:E)</f>
        <v>Lake Thomas</v>
      </c>
      <c r="K104" s="4" t="str">
        <f t="array" ref="K104">XLOOKUP(E104,Customer_Dim!A:A,Customer_Dim!F:F)</f>
        <v>South Dakota</v>
      </c>
      <c r="L104" s="4" t="str">
        <f t="array" ref="L104">XLOOKUP(Q104,Store_Dim!A:A,Store_Dim!C:C)</f>
        <v>North</v>
      </c>
      <c r="M104" s="4" t="s">
        <v>1823</v>
      </c>
      <c r="N104" s="4" t="str">
        <f t="array" ref="N104">XLOOKUP(M104,Product_Dim!A:A,Product_Dim!C:C)</f>
        <v>Home</v>
      </c>
      <c r="O104" s="4" t="str">
        <f t="array" ref="O104">XLOOKUP(M104,Product_Dim!A:A,Product_Dim!D:D)</f>
        <v>Kitchen</v>
      </c>
      <c r="P104" s="4" t="s">
        <v>1825</v>
      </c>
      <c r="Q104" s="4" t="s">
        <v>1929</v>
      </c>
      <c r="R104" s="4" t="str">
        <f t="array" ref="R104">XLOOKUP(Q104,Store_Dim!A:A,Store_Dim!B:B)</f>
        <v>Thomas, Bridges and Harris</v>
      </c>
      <c r="S104" s="4" t="str">
        <f t="array" ref="S104">XLOOKUP(Q104,Store_Dim!A:A,Store_Dim!E:E)</f>
        <v>Online</v>
      </c>
      <c r="T104" s="4">
        <v>2.0</v>
      </c>
      <c r="U104" s="13">
        <v>471.88</v>
      </c>
      <c r="V104" s="14">
        <v>0.24</v>
      </c>
      <c r="W104" s="15">
        <v>58.0</v>
      </c>
      <c r="X104" s="4" t="s">
        <v>1961</v>
      </c>
      <c r="Y104" s="16">
        <v>717.2576</v>
      </c>
      <c r="Z104" s="4" t="str">
        <f t="array" ref="Z104">XLOOKUP(M104,Product_Dim!A:A,Product_Dim!B:B)</f>
        <v>Wall-Mounted Spice Rack</v>
      </c>
    </row>
    <row r="105" ht="14.25" customHeight="1">
      <c r="A105" s="4" t="s">
        <v>2064</v>
      </c>
      <c r="B105" s="5">
        <v>45907.0</v>
      </c>
      <c r="C105" s="12" t="s">
        <v>3976</v>
      </c>
      <c r="D105" s="4">
        <f t="shared" si="1"/>
        <v>2025</v>
      </c>
      <c r="E105" s="4" t="s">
        <v>621</v>
      </c>
      <c r="F105" s="4">
        <v>23.0</v>
      </c>
      <c r="G105" s="4" t="str">
        <f t="shared" si="2"/>
        <v>18-25</v>
      </c>
      <c r="H105" s="4" t="str">
        <f t="array" ref="H105">XLOOKUP(E105,Customer_Dim!A:A,Customer_Dim!D:D)</f>
        <v>Female</v>
      </c>
      <c r="I105" s="4" t="str">
        <f t="array" ref="I105">XLOOKUP(E105,Customer_Dim!A:A,Customer_Dim!H:H)</f>
        <v>Silver</v>
      </c>
      <c r="J105" s="4" t="str">
        <f t="array" ref="J105">XLOOKUP(E105,Customer_Dim!A:A,Customer_Dim!E:E)</f>
        <v>Hutchinsonville</v>
      </c>
      <c r="K105" s="4" t="str">
        <f t="array" ref="K105">XLOOKUP(E105,Customer_Dim!A:A,Customer_Dim!F:F)</f>
        <v>Oklahoma</v>
      </c>
      <c r="L105" s="4" t="str">
        <f t="array" ref="L105">XLOOKUP(Q105,Store_Dim!A:A,Store_Dim!C:C)</f>
        <v>South</v>
      </c>
      <c r="M105" s="4" t="s">
        <v>1680</v>
      </c>
      <c r="N105" s="4" t="str">
        <f t="array" ref="N105">XLOOKUP(M105,Product_Dim!A:A,Product_Dim!C:C)</f>
        <v>Electronics</v>
      </c>
      <c r="O105" s="4" t="str">
        <f t="array" ref="O105">XLOOKUP(M105,Product_Dim!A:A,Product_Dim!D:D)</f>
        <v>Computer</v>
      </c>
      <c r="P105" s="4" t="s">
        <v>1682</v>
      </c>
      <c r="Q105" s="4" t="s">
        <v>1904</v>
      </c>
      <c r="R105" s="4" t="str">
        <f t="array" ref="R105">XLOOKUP(Q105,Store_Dim!A:A,Store_Dim!B:B)</f>
        <v>Alexander Group</v>
      </c>
      <c r="S105" s="4" t="str">
        <f t="array" ref="S105">XLOOKUP(Q105,Store_Dim!A:A,Store_Dim!E:E)</f>
        <v>Online</v>
      </c>
      <c r="T105" s="4">
        <v>4.0</v>
      </c>
      <c r="U105" s="13">
        <v>925.19</v>
      </c>
      <c r="V105" s="14">
        <v>0.19</v>
      </c>
      <c r="W105" s="15">
        <v>86.0</v>
      </c>
      <c r="X105" s="4" t="s">
        <v>1961</v>
      </c>
      <c r="Y105" s="16">
        <v>2997.615600000001</v>
      </c>
      <c r="Z105" s="4" t="str">
        <f t="array" ref="Z105">XLOOKUP(M105,Product_Dim!A:A,Product_Dim!B:B)</f>
        <v>Gaming Mechanical Keyboard</v>
      </c>
    </row>
    <row r="106" ht="14.25" customHeight="1">
      <c r="A106" s="4" t="s">
        <v>2065</v>
      </c>
      <c r="B106" s="5">
        <v>45330.0</v>
      </c>
      <c r="C106" s="12" t="s">
        <v>3974</v>
      </c>
      <c r="D106" s="4">
        <f t="shared" si="1"/>
        <v>2024</v>
      </c>
      <c r="E106" s="4" t="s">
        <v>138</v>
      </c>
      <c r="F106" s="4">
        <v>54.0</v>
      </c>
      <c r="G106" s="4" t="str">
        <f t="shared" si="2"/>
        <v>46-55</v>
      </c>
      <c r="H106" s="4" t="str">
        <f t="array" ref="H106">XLOOKUP(E106,Customer_Dim!A:A,Customer_Dim!D:D)</f>
        <v>Female</v>
      </c>
      <c r="I106" s="4" t="str">
        <f t="array" ref="I106">XLOOKUP(E106,Customer_Dim!A:A,Customer_Dim!H:H)</f>
        <v>Silver</v>
      </c>
      <c r="J106" s="4" t="str">
        <f t="array" ref="J106">XLOOKUP(E106,Customer_Dim!A:A,Customer_Dim!E:E)</f>
        <v>East Jennifer</v>
      </c>
      <c r="K106" s="4" t="str">
        <f t="array" ref="K106">XLOOKUP(E106,Customer_Dim!A:A,Customer_Dim!F:F)</f>
        <v>California</v>
      </c>
      <c r="L106" s="4" t="str">
        <f t="array" ref="L106">XLOOKUP(Q106,Store_Dim!A:A,Store_Dim!C:C)</f>
        <v>South</v>
      </c>
      <c r="M106" s="4" t="s">
        <v>1841</v>
      </c>
      <c r="N106" s="4" t="str">
        <f t="array" ref="N106">XLOOKUP(M106,Product_Dim!A:A,Product_Dim!C:C)</f>
        <v>Home</v>
      </c>
      <c r="O106" s="4" t="str">
        <f t="array" ref="O106">XLOOKUP(M106,Product_Dim!A:A,Product_Dim!D:D)</f>
        <v>Kitchen</v>
      </c>
      <c r="P106" s="4" t="s">
        <v>1843</v>
      </c>
      <c r="Q106" s="4" t="s">
        <v>1927</v>
      </c>
      <c r="R106" s="4" t="str">
        <f t="array" ref="R106">XLOOKUP(Q106,Store_Dim!A:A,Store_Dim!B:B)</f>
        <v>Aguirre-Keller</v>
      </c>
      <c r="S106" s="4" t="str">
        <f t="array" ref="S106">XLOOKUP(Q106,Store_Dim!A:A,Store_Dim!E:E)</f>
        <v>Online</v>
      </c>
      <c r="T106" s="4">
        <v>2.0</v>
      </c>
      <c r="U106" s="13">
        <v>879.63</v>
      </c>
      <c r="V106" s="14">
        <v>0.07</v>
      </c>
      <c r="W106" s="15">
        <v>82.0</v>
      </c>
      <c r="X106" s="4" t="s">
        <v>1964</v>
      </c>
      <c r="Y106" s="16">
        <v>1636.1118</v>
      </c>
      <c r="Z106" s="4" t="str">
        <f t="array" ref="Z106">XLOOKUP(M106,Product_Dim!A:A,Product_Dim!B:B)</f>
        <v>Kitchen Cutting Board</v>
      </c>
    </row>
    <row r="107" ht="14.25" customHeight="1">
      <c r="A107" s="4" t="s">
        <v>2066</v>
      </c>
      <c r="B107" s="5">
        <v>45214.0</v>
      </c>
      <c r="C107" s="12" t="s">
        <v>3979</v>
      </c>
      <c r="D107" s="4">
        <f t="shared" si="1"/>
        <v>2023</v>
      </c>
      <c r="E107" s="4" t="s">
        <v>38</v>
      </c>
      <c r="F107" s="4">
        <v>29.0</v>
      </c>
      <c r="G107" s="4" t="str">
        <f t="shared" si="2"/>
        <v>26-35</v>
      </c>
      <c r="H107" s="4" t="str">
        <f t="array" ref="H107">XLOOKUP(E107,Customer_Dim!A:A,Customer_Dim!D:D)</f>
        <v>Female</v>
      </c>
      <c r="I107" s="4" t="str">
        <f t="array" ref="I107">XLOOKUP(E107,Customer_Dim!A:A,Customer_Dim!H:H)</f>
        <v>Platinum</v>
      </c>
      <c r="J107" s="4" t="str">
        <f t="array" ref="J107">XLOOKUP(E107,Customer_Dim!A:A,Customer_Dim!E:E)</f>
        <v>Kylebury</v>
      </c>
      <c r="K107" s="4" t="str">
        <f t="array" ref="K107">XLOOKUP(E107,Customer_Dim!A:A,Customer_Dim!F:F)</f>
        <v>Alabama</v>
      </c>
      <c r="L107" s="4" t="str">
        <f t="array" ref="L107">XLOOKUP(Q107,Store_Dim!A:A,Store_Dim!C:C)</f>
        <v>North</v>
      </c>
      <c r="M107" s="4" t="s">
        <v>1820</v>
      </c>
      <c r="N107" s="4" t="str">
        <f t="array" ref="N107">XLOOKUP(M107,Product_Dim!A:A,Product_Dim!C:C)</f>
        <v>Home</v>
      </c>
      <c r="O107" s="4" t="str">
        <f t="array" ref="O107">XLOOKUP(M107,Product_Dim!A:A,Product_Dim!D:D)</f>
        <v>Lighting</v>
      </c>
      <c r="P107" s="4" t="s">
        <v>1822</v>
      </c>
      <c r="Q107" s="4" t="s">
        <v>1942</v>
      </c>
      <c r="R107" s="4" t="str">
        <f t="array" ref="R107">XLOOKUP(Q107,Store_Dim!A:A,Store_Dim!B:B)</f>
        <v>Holloway Ltd</v>
      </c>
      <c r="S107" s="4" t="str">
        <f t="array" ref="S107">XLOOKUP(Q107,Store_Dim!A:A,Store_Dim!E:E)</f>
        <v>Flagship</v>
      </c>
      <c r="T107" s="4">
        <v>2.0</v>
      </c>
      <c r="U107" s="13">
        <v>418.23</v>
      </c>
      <c r="V107" s="14">
        <v>0.28</v>
      </c>
      <c r="W107" s="15">
        <v>469.0</v>
      </c>
      <c r="X107" s="4" t="s">
        <v>1959</v>
      </c>
      <c r="Y107" s="16">
        <v>602.2512</v>
      </c>
      <c r="Z107" s="4" t="str">
        <f t="array" ref="Z107">XLOOKUP(M107,Product_Dim!A:A,Product_Dim!B:B)</f>
        <v>Decorative Lamp Shade</v>
      </c>
    </row>
    <row r="108" ht="14.25" customHeight="1">
      <c r="A108" s="4" t="s">
        <v>2067</v>
      </c>
      <c r="B108" s="5">
        <v>45891.0</v>
      </c>
      <c r="C108" s="12" t="s">
        <v>3975</v>
      </c>
      <c r="D108" s="4">
        <f t="shared" si="1"/>
        <v>2025</v>
      </c>
      <c r="E108" s="4" t="s">
        <v>880</v>
      </c>
      <c r="F108" s="4">
        <v>45.0</v>
      </c>
      <c r="G108" s="4" t="str">
        <f t="shared" si="2"/>
        <v>36-45</v>
      </c>
      <c r="H108" s="4" t="str">
        <f t="array" ref="H108">XLOOKUP(E108,Customer_Dim!A:A,Customer_Dim!D:D)</f>
        <v>Female</v>
      </c>
      <c r="I108" s="4" t="str">
        <f t="array" ref="I108">XLOOKUP(E108,Customer_Dim!A:A,Customer_Dim!H:H)</f>
        <v>Silver</v>
      </c>
      <c r="J108" s="4" t="str">
        <f t="array" ref="J108">XLOOKUP(E108,Customer_Dim!A:A,Customer_Dim!E:E)</f>
        <v>Emilytown</v>
      </c>
      <c r="K108" s="4" t="str">
        <f t="array" ref="K108">XLOOKUP(E108,Customer_Dim!A:A,Customer_Dim!F:F)</f>
        <v>California</v>
      </c>
      <c r="L108" s="4" t="str">
        <f t="array" ref="L108">XLOOKUP(Q108,Store_Dim!A:A,Store_Dim!C:C)</f>
        <v>East</v>
      </c>
      <c r="M108" s="4" t="s">
        <v>1631</v>
      </c>
      <c r="N108" s="4" t="str">
        <f t="array" ref="N108">XLOOKUP(M108,Product_Dim!A:A,Product_Dim!C:C)</f>
        <v>Sports</v>
      </c>
      <c r="O108" s="4" t="str">
        <f t="array" ref="O108">XLOOKUP(M108,Product_Dim!A:A,Product_Dim!D:D)</f>
        <v>Equipment</v>
      </c>
      <c r="P108" s="4" t="s">
        <v>1634</v>
      </c>
      <c r="Q108" s="4" t="s">
        <v>1945</v>
      </c>
      <c r="R108" s="4" t="str">
        <f t="array" ref="R108">XLOOKUP(Q108,Store_Dim!A:A,Store_Dim!B:B)</f>
        <v>Guerrero-Schmitt</v>
      </c>
      <c r="S108" s="4" t="str">
        <f t="array" ref="S108">XLOOKUP(Q108,Store_Dim!A:A,Store_Dim!E:E)</f>
        <v>Flagship</v>
      </c>
      <c r="T108" s="4">
        <v>3.0</v>
      </c>
      <c r="U108" s="13">
        <v>551.72</v>
      </c>
      <c r="V108" s="14">
        <v>0.03</v>
      </c>
      <c r="W108" s="15">
        <v>65.0</v>
      </c>
      <c r="X108" s="4" t="s">
        <v>1964</v>
      </c>
      <c r="Y108" s="16">
        <v>1605.5052</v>
      </c>
      <c r="Z108" s="4" t="str">
        <f t="array" ref="Z108">XLOOKUP(M108,Product_Dim!A:A,Product_Dim!B:B)</f>
        <v>Knee Support Brace</v>
      </c>
    </row>
    <row r="109" ht="14.25" customHeight="1">
      <c r="A109" s="4" t="s">
        <v>2068</v>
      </c>
      <c r="B109" s="5">
        <v>45323.0</v>
      </c>
      <c r="C109" s="12" t="s">
        <v>3974</v>
      </c>
      <c r="D109" s="4">
        <f t="shared" si="1"/>
        <v>2024</v>
      </c>
      <c r="E109" s="4" t="s">
        <v>1085</v>
      </c>
      <c r="F109" s="4">
        <v>46.0</v>
      </c>
      <c r="G109" s="4" t="str">
        <f t="shared" si="2"/>
        <v>46-55</v>
      </c>
      <c r="H109" s="4" t="str">
        <f t="array" ref="H109">XLOOKUP(E109,Customer_Dim!A:A,Customer_Dim!D:D)</f>
        <v>Female</v>
      </c>
      <c r="I109" s="4" t="str">
        <f t="array" ref="I109">XLOOKUP(E109,Customer_Dim!A:A,Customer_Dim!H:H)</f>
        <v>Silver</v>
      </c>
      <c r="J109" s="4" t="str">
        <f t="array" ref="J109">XLOOKUP(E109,Customer_Dim!A:A,Customer_Dim!E:E)</f>
        <v>Hudsonfort</v>
      </c>
      <c r="K109" s="4" t="str">
        <f t="array" ref="K109">XLOOKUP(E109,Customer_Dim!A:A,Customer_Dim!F:F)</f>
        <v>Connecticut</v>
      </c>
      <c r="L109" s="4" t="str">
        <f t="array" ref="L109">XLOOKUP(Q109,Store_Dim!A:A,Store_Dim!C:C)</f>
        <v>South</v>
      </c>
      <c r="M109" s="4" t="s">
        <v>1841</v>
      </c>
      <c r="N109" s="4" t="str">
        <f t="array" ref="N109">XLOOKUP(M109,Product_Dim!A:A,Product_Dim!C:C)</f>
        <v>Home</v>
      </c>
      <c r="O109" s="4" t="str">
        <f t="array" ref="O109">XLOOKUP(M109,Product_Dim!A:A,Product_Dim!D:D)</f>
        <v>Kitchen</v>
      </c>
      <c r="P109" s="4" t="s">
        <v>1843</v>
      </c>
      <c r="Q109" s="4" t="s">
        <v>1914</v>
      </c>
      <c r="R109" s="4" t="str">
        <f t="array" ref="R109">XLOOKUP(Q109,Store_Dim!A:A,Store_Dim!B:B)</f>
        <v>Martinez-Mullins</v>
      </c>
      <c r="S109" s="4" t="str">
        <f t="array" ref="S109">XLOOKUP(Q109,Store_Dim!A:A,Store_Dim!E:E)</f>
        <v>Online</v>
      </c>
      <c r="T109" s="4">
        <v>4.0</v>
      </c>
      <c r="U109" s="13">
        <v>525.61</v>
      </c>
      <c r="V109" s="14">
        <v>0.02</v>
      </c>
      <c r="W109" s="15">
        <v>82.0</v>
      </c>
      <c r="X109" s="4" t="s">
        <v>1961</v>
      </c>
      <c r="Y109" s="16">
        <v>2060.3912</v>
      </c>
      <c r="Z109" s="4" t="str">
        <f t="array" ref="Z109">XLOOKUP(M109,Product_Dim!A:A,Product_Dim!B:B)</f>
        <v>Kitchen Cutting Board</v>
      </c>
    </row>
    <row r="110" ht="14.25" customHeight="1">
      <c r="A110" s="4" t="s">
        <v>2069</v>
      </c>
      <c r="B110" s="5">
        <v>45785.0</v>
      </c>
      <c r="C110" s="12" t="s">
        <v>3973</v>
      </c>
      <c r="D110" s="4">
        <f t="shared" si="1"/>
        <v>2025</v>
      </c>
      <c r="E110" s="4" t="s">
        <v>177</v>
      </c>
      <c r="F110" s="4">
        <v>21.0</v>
      </c>
      <c r="G110" s="4" t="str">
        <f t="shared" si="2"/>
        <v>18-25</v>
      </c>
      <c r="H110" s="4" t="str">
        <f t="array" ref="H110">XLOOKUP(E110,Customer_Dim!A:A,Customer_Dim!D:D)</f>
        <v>Male</v>
      </c>
      <c r="I110" s="4" t="str">
        <f t="array" ref="I110">XLOOKUP(E110,Customer_Dim!A:A,Customer_Dim!H:H)</f>
        <v>Platinum</v>
      </c>
      <c r="J110" s="4" t="str">
        <f t="array" ref="J110">XLOOKUP(E110,Customer_Dim!A:A,Customer_Dim!E:E)</f>
        <v>Mooneyshire</v>
      </c>
      <c r="K110" s="4" t="str">
        <f t="array" ref="K110">XLOOKUP(E110,Customer_Dim!A:A,Customer_Dim!F:F)</f>
        <v>Alaska</v>
      </c>
      <c r="L110" s="4" t="str">
        <f t="array" ref="L110">XLOOKUP(Q110,Store_Dim!A:A,Store_Dim!C:C)</f>
        <v>East</v>
      </c>
      <c r="M110" s="4" t="s">
        <v>1642</v>
      </c>
      <c r="N110" s="4" t="str">
        <f t="array" ref="N110">XLOOKUP(M110,Product_Dim!A:A,Product_Dim!C:C)</f>
        <v>Sports</v>
      </c>
      <c r="O110" s="4" t="str">
        <f t="array" ref="O110">XLOOKUP(M110,Product_Dim!A:A,Product_Dim!D:D)</f>
        <v>Equipment</v>
      </c>
      <c r="P110" s="4" t="s">
        <v>1644</v>
      </c>
      <c r="Q110" s="4" t="s">
        <v>1932</v>
      </c>
      <c r="R110" s="4" t="str">
        <f t="array" ref="R110">XLOOKUP(Q110,Store_Dim!A:A,Store_Dim!B:B)</f>
        <v>Gardner, Humphrey and Contreras</v>
      </c>
      <c r="S110" s="4" t="str">
        <f t="array" ref="S110">XLOOKUP(Q110,Store_Dim!A:A,Store_Dim!E:E)</f>
        <v>Flagship</v>
      </c>
      <c r="T110" s="4">
        <v>3.0</v>
      </c>
      <c r="U110" s="13">
        <v>815.3</v>
      </c>
      <c r="V110" s="14">
        <v>0.03</v>
      </c>
      <c r="W110" s="15">
        <v>432.0</v>
      </c>
      <c r="X110" s="4" t="s">
        <v>1959</v>
      </c>
      <c r="Y110" s="16">
        <v>2372.523</v>
      </c>
      <c r="Z110" s="4" t="str">
        <f t="array" ref="Z110">XLOOKUP(M110,Product_Dim!A:A,Product_Dim!B:B)</f>
        <v>Carbon Fiber Tennis Racket</v>
      </c>
    </row>
    <row r="111" ht="14.25" customHeight="1">
      <c r="A111" s="4" t="s">
        <v>2070</v>
      </c>
      <c r="B111" s="5">
        <v>45738.0</v>
      </c>
      <c r="C111" s="12" t="s">
        <v>3977</v>
      </c>
      <c r="D111" s="4">
        <f t="shared" si="1"/>
        <v>2025</v>
      </c>
      <c r="E111" s="4" t="s">
        <v>716</v>
      </c>
      <c r="F111" s="4">
        <v>61.0</v>
      </c>
      <c r="G111" s="4" t="str">
        <f t="shared" si="2"/>
        <v>56-65</v>
      </c>
      <c r="H111" s="4" t="str">
        <f t="array" ref="H111">XLOOKUP(E111,Customer_Dim!A:A,Customer_Dim!D:D)</f>
        <v>Male</v>
      </c>
      <c r="I111" s="4" t="str">
        <f t="array" ref="I111">XLOOKUP(E111,Customer_Dim!A:A,Customer_Dim!H:H)</f>
        <v>Gold</v>
      </c>
      <c r="J111" s="4" t="str">
        <f t="array" ref="J111">XLOOKUP(E111,Customer_Dim!A:A,Customer_Dim!E:E)</f>
        <v>Danielstad</v>
      </c>
      <c r="K111" s="4" t="str">
        <f t="array" ref="K111">XLOOKUP(E111,Customer_Dim!A:A,Customer_Dim!F:F)</f>
        <v>Montana</v>
      </c>
      <c r="L111" s="4" t="str">
        <f t="array" ref="L111">XLOOKUP(Q111,Store_Dim!A:A,Store_Dim!C:C)</f>
        <v>East</v>
      </c>
      <c r="M111" s="4" t="s">
        <v>1856</v>
      </c>
      <c r="N111" s="4" t="str">
        <f t="array" ref="N111">XLOOKUP(M111,Product_Dim!A:A,Product_Dim!C:C)</f>
        <v>Clothing</v>
      </c>
      <c r="O111" s="4" t="str">
        <f t="array" ref="O111">XLOOKUP(M111,Product_Dim!A:A,Product_Dim!D:D)</f>
        <v>Footwear</v>
      </c>
      <c r="P111" s="4" t="s">
        <v>1858</v>
      </c>
      <c r="Q111" s="4" t="s">
        <v>1887</v>
      </c>
      <c r="R111" s="4" t="str">
        <f t="array" ref="R111">XLOOKUP(Q111,Store_Dim!A:A,Store_Dim!B:B)</f>
        <v>Rivera-Warner</v>
      </c>
      <c r="S111" s="4" t="str">
        <f t="array" ref="S111">XLOOKUP(Q111,Store_Dim!A:A,Store_Dim!E:E)</f>
        <v>Flagship</v>
      </c>
      <c r="T111" s="4">
        <v>3.0</v>
      </c>
      <c r="U111" s="13">
        <v>376.46</v>
      </c>
      <c r="V111" s="14">
        <v>0.09</v>
      </c>
      <c r="W111" s="15">
        <v>496.0</v>
      </c>
      <c r="X111" s="4" t="s">
        <v>1964</v>
      </c>
      <c r="Y111" s="16">
        <v>1027.7358</v>
      </c>
      <c r="Z111" s="4" t="str">
        <f t="array" ref="Z111">XLOOKUP(M111,Product_Dim!A:A,Product_Dim!B:B)</f>
        <v>Women's High Heels</v>
      </c>
    </row>
    <row r="112" ht="14.25" customHeight="1">
      <c r="A112" s="4" t="s">
        <v>2071</v>
      </c>
      <c r="B112" s="5">
        <v>45851.0</v>
      </c>
      <c r="C112" s="12" t="s">
        <v>3968</v>
      </c>
      <c r="D112" s="4">
        <f t="shared" si="1"/>
        <v>2025</v>
      </c>
      <c r="E112" s="4" t="s">
        <v>57</v>
      </c>
      <c r="F112" s="4">
        <v>29.0</v>
      </c>
      <c r="G112" s="4" t="str">
        <f t="shared" si="2"/>
        <v>26-35</v>
      </c>
      <c r="H112" s="4" t="str">
        <f t="array" ref="H112">XLOOKUP(E112,Customer_Dim!A:A,Customer_Dim!D:D)</f>
        <v>Female</v>
      </c>
      <c r="I112" s="4" t="str">
        <f t="array" ref="I112">XLOOKUP(E112,Customer_Dim!A:A,Customer_Dim!H:H)</f>
        <v>Bronze</v>
      </c>
      <c r="J112" s="4" t="str">
        <f t="array" ref="J112">XLOOKUP(E112,Customer_Dim!A:A,Customer_Dim!E:E)</f>
        <v>West Pamelafurt</v>
      </c>
      <c r="K112" s="4" t="str">
        <f t="array" ref="K112">XLOOKUP(E112,Customer_Dim!A:A,Customer_Dim!F:F)</f>
        <v>West Virginia</v>
      </c>
      <c r="L112" s="4" t="str">
        <f t="array" ref="L112">XLOOKUP(Q112,Store_Dim!A:A,Store_Dim!C:C)</f>
        <v>West</v>
      </c>
      <c r="M112" s="4" t="s">
        <v>1706</v>
      </c>
      <c r="N112" s="4" t="str">
        <f t="array" ref="N112">XLOOKUP(M112,Product_Dim!A:A,Product_Dim!C:C)</f>
        <v>Electronics</v>
      </c>
      <c r="O112" s="4" t="str">
        <f t="array" ref="O112">XLOOKUP(M112,Product_Dim!A:A,Product_Dim!D:D)</f>
        <v>Accessories</v>
      </c>
      <c r="P112" s="4" t="s">
        <v>1708</v>
      </c>
      <c r="Q112" s="4" t="s">
        <v>1917</v>
      </c>
      <c r="R112" s="4" t="str">
        <f t="array" ref="R112">XLOOKUP(Q112,Store_Dim!A:A,Store_Dim!B:B)</f>
        <v>Bean, Jones and Park</v>
      </c>
      <c r="S112" s="4" t="str">
        <f t="array" ref="S112">XLOOKUP(Q112,Store_Dim!A:A,Store_Dim!E:E)</f>
        <v>Online</v>
      </c>
      <c r="T112" s="4">
        <v>4.0</v>
      </c>
      <c r="U112" s="13">
        <v>239.83</v>
      </c>
      <c r="V112" s="14">
        <v>0.08</v>
      </c>
      <c r="W112" s="15">
        <v>389.0</v>
      </c>
      <c r="X112" s="4" t="s">
        <v>1959</v>
      </c>
      <c r="Y112" s="16">
        <v>882.5744000000001</v>
      </c>
      <c r="Z112" s="4" t="str">
        <f t="array" ref="Z112">XLOOKUP(M112,Product_Dim!A:A,Product_Dim!B:B)</f>
        <v>Smart Home WiFi Camera</v>
      </c>
    </row>
    <row r="113" ht="14.25" customHeight="1">
      <c r="A113" s="4" t="s">
        <v>2072</v>
      </c>
      <c r="B113" s="5">
        <v>45798.0</v>
      </c>
      <c r="C113" s="12" t="s">
        <v>3973</v>
      </c>
      <c r="D113" s="4">
        <f t="shared" si="1"/>
        <v>2025</v>
      </c>
      <c r="E113" s="4" t="s">
        <v>430</v>
      </c>
      <c r="F113" s="4">
        <v>40.0</v>
      </c>
      <c r="G113" s="4" t="str">
        <f t="shared" si="2"/>
        <v>36-45</v>
      </c>
      <c r="H113" s="4" t="str">
        <f t="array" ref="H113">XLOOKUP(E113,Customer_Dim!A:A,Customer_Dim!D:D)</f>
        <v>Male</v>
      </c>
      <c r="I113" s="4" t="str">
        <f t="array" ref="I113">XLOOKUP(E113,Customer_Dim!A:A,Customer_Dim!H:H)</f>
        <v>Bronze</v>
      </c>
      <c r="J113" s="4" t="str">
        <f t="array" ref="J113">XLOOKUP(E113,Customer_Dim!A:A,Customer_Dim!E:E)</f>
        <v>North Edwardton</v>
      </c>
      <c r="K113" s="4" t="str">
        <f t="array" ref="K113">XLOOKUP(E113,Customer_Dim!A:A,Customer_Dim!F:F)</f>
        <v>Tennessee</v>
      </c>
      <c r="L113" s="4" t="str">
        <f t="array" ref="L113">XLOOKUP(Q113,Store_Dim!A:A,Store_Dim!C:C)</f>
        <v>North</v>
      </c>
      <c r="M113" s="4" t="s">
        <v>1853</v>
      </c>
      <c r="N113" s="4" t="str">
        <f t="array" ref="N113">XLOOKUP(M113,Product_Dim!A:A,Product_Dim!C:C)</f>
        <v>Electronics</v>
      </c>
      <c r="O113" s="4" t="str">
        <f t="array" ref="O113">XLOOKUP(M113,Product_Dim!A:A,Product_Dim!D:D)</f>
        <v>Accessories</v>
      </c>
      <c r="P113" s="4" t="s">
        <v>1855</v>
      </c>
      <c r="Q113" s="4" t="s">
        <v>1901</v>
      </c>
      <c r="R113" s="4" t="str">
        <f t="array" ref="R113">XLOOKUP(Q113,Store_Dim!A:A,Store_Dim!B:B)</f>
        <v>Johnson-Wright</v>
      </c>
      <c r="S113" s="4" t="str">
        <f t="array" ref="S113">XLOOKUP(Q113,Store_Dim!A:A,Store_Dim!E:E)</f>
        <v>Outlet</v>
      </c>
      <c r="T113" s="4">
        <v>2.0</v>
      </c>
      <c r="U113" s="13">
        <v>845.71</v>
      </c>
      <c r="V113" s="14">
        <v>0.01</v>
      </c>
      <c r="W113" s="15">
        <v>361.0</v>
      </c>
      <c r="X113" s="4" t="s">
        <v>1961</v>
      </c>
      <c r="Y113" s="16">
        <v>1674.5058</v>
      </c>
      <c r="Z113" s="4" t="str">
        <f t="array" ref="Z113">XLOOKUP(M113,Product_Dim!A:A,Product_Dim!B:B)</f>
        <v>Gaming Mouse Pad XL</v>
      </c>
    </row>
    <row r="114" ht="14.25" customHeight="1">
      <c r="A114" s="4" t="s">
        <v>2073</v>
      </c>
      <c r="B114" s="5">
        <v>45705.0</v>
      </c>
      <c r="C114" s="12" t="s">
        <v>3974</v>
      </c>
      <c r="D114" s="4">
        <f t="shared" si="1"/>
        <v>2025</v>
      </c>
      <c r="E114" s="4" t="s">
        <v>330</v>
      </c>
      <c r="F114" s="4">
        <v>58.0</v>
      </c>
      <c r="G114" s="4" t="str">
        <f t="shared" si="2"/>
        <v>56-65</v>
      </c>
      <c r="H114" s="4" t="str">
        <f t="array" ref="H114">XLOOKUP(E114,Customer_Dim!A:A,Customer_Dim!D:D)</f>
        <v>Female</v>
      </c>
      <c r="I114" s="4" t="str">
        <f t="array" ref="I114">XLOOKUP(E114,Customer_Dim!A:A,Customer_Dim!H:H)</f>
        <v>Bronze</v>
      </c>
      <c r="J114" s="4" t="str">
        <f t="array" ref="J114">XLOOKUP(E114,Customer_Dim!A:A,Customer_Dim!E:E)</f>
        <v>East Jenna</v>
      </c>
      <c r="K114" s="4" t="str">
        <f t="array" ref="K114">XLOOKUP(E114,Customer_Dim!A:A,Customer_Dim!F:F)</f>
        <v>South Carolina</v>
      </c>
      <c r="L114" s="4" t="str">
        <f t="array" ref="L114">XLOOKUP(Q114,Store_Dim!A:A,Store_Dim!C:C)</f>
        <v>East</v>
      </c>
      <c r="M114" s="4" t="s">
        <v>1811</v>
      </c>
      <c r="N114" s="4" t="str">
        <f t="array" ref="N114">XLOOKUP(M114,Product_Dim!A:A,Product_Dim!C:C)</f>
        <v>Electronics</v>
      </c>
      <c r="O114" s="4" t="str">
        <f t="array" ref="O114">XLOOKUP(M114,Product_Dim!A:A,Product_Dim!D:D)</f>
        <v>Computer</v>
      </c>
      <c r="P114" s="4" t="s">
        <v>1813</v>
      </c>
      <c r="Q114" s="4" t="s">
        <v>1932</v>
      </c>
      <c r="R114" s="4" t="str">
        <f t="array" ref="R114">XLOOKUP(Q114,Store_Dim!A:A,Store_Dim!B:B)</f>
        <v>Gardner, Humphrey and Contreras</v>
      </c>
      <c r="S114" s="4" t="str">
        <f t="array" ref="S114">XLOOKUP(Q114,Store_Dim!A:A,Store_Dim!E:E)</f>
        <v>Flagship</v>
      </c>
      <c r="T114" s="4">
        <v>3.0</v>
      </c>
      <c r="U114" s="13">
        <v>948.69</v>
      </c>
      <c r="V114" s="14">
        <v>0.29</v>
      </c>
      <c r="W114" s="15">
        <v>320.0</v>
      </c>
      <c r="X114" s="4" t="s">
        <v>1959</v>
      </c>
      <c r="Y114" s="16">
        <v>2020.7097</v>
      </c>
      <c r="Z114" s="4" t="str">
        <f t="array" ref="Z114">XLOOKUP(M114,Product_Dim!A:A,Product_Dim!B:B)</f>
        <v>Wireless Mouse</v>
      </c>
    </row>
    <row r="115" ht="14.25" customHeight="1">
      <c r="A115" s="4" t="s">
        <v>2074</v>
      </c>
      <c r="B115" s="5">
        <v>45413.0</v>
      </c>
      <c r="C115" s="12" t="s">
        <v>3973</v>
      </c>
      <c r="D115" s="4">
        <f t="shared" si="1"/>
        <v>2024</v>
      </c>
      <c r="E115" s="4" t="s">
        <v>1461</v>
      </c>
      <c r="F115" s="4">
        <v>63.0</v>
      </c>
      <c r="G115" s="4" t="str">
        <f t="shared" si="2"/>
        <v>56-65</v>
      </c>
      <c r="H115" s="4" t="str">
        <f t="array" ref="H115">XLOOKUP(E115,Customer_Dim!A:A,Customer_Dim!D:D)</f>
        <v>Female</v>
      </c>
      <c r="I115" s="4" t="str">
        <f t="array" ref="I115">XLOOKUP(E115,Customer_Dim!A:A,Customer_Dim!H:H)</f>
        <v>Gold</v>
      </c>
      <c r="J115" s="4" t="str">
        <f t="array" ref="J115">XLOOKUP(E115,Customer_Dim!A:A,Customer_Dim!E:E)</f>
        <v>Oneillfurt</v>
      </c>
      <c r="K115" s="4" t="str">
        <f t="array" ref="K115">XLOOKUP(E115,Customer_Dim!A:A,Customer_Dim!F:F)</f>
        <v>Vermont</v>
      </c>
      <c r="L115" s="4" t="str">
        <f t="array" ref="L115">XLOOKUP(Q115,Store_Dim!A:A,Store_Dim!C:C)</f>
        <v>East</v>
      </c>
      <c r="M115" s="4" t="s">
        <v>1658</v>
      </c>
      <c r="N115" s="4" t="str">
        <f t="array" ref="N115">XLOOKUP(M115,Product_Dim!A:A,Product_Dim!C:C)</f>
        <v>Home</v>
      </c>
      <c r="O115" s="4" t="str">
        <f t="array" ref="O115">XLOOKUP(M115,Product_Dim!A:A,Product_Dim!D:D)</f>
        <v>Decor</v>
      </c>
      <c r="P115" s="4" t="s">
        <v>1660</v>
      </c>
      <c r="Q115" s="4" t="s">
        <v>1924</v>
      </c>
      <c r="R115" s="4" t="str">
        <f t="array" ref="R115">XLOOKUP(Q115,Store_Dim!A:A,Store_Dim!B:B)</f>
        <v>Hill, Wagner and Ballard</v>
      </c>
      <c r="S115" s="4" t="str">
        <f t="array" ref="S115">XLOOKUP(Q115,Store_Dim!A:A,Store_Dim!E:E)</f>
        <v>Online</v>
      </c>
      <c r="T115" s="4">
        <v>1.0</v>
      </c>
      <c r="U115" s="13">
        <v>281.97</v>
      </c>
      <c r="V115" s="14">
        <v>0.2</v>
      </c>
      <c r="W115" s="15">
        <v>378.0</v>
      </c>
      <c r="X115" s="4" t="s">
        <v>1961</v>
      </c>
      <c r="Y115" s="16">
        <v>225.576</v>
      </c>
      <c r="Z115" s="4" t="str">
        <f t="array" ref="Z115">XLOOKUP(M115,Product_Dim!A:A,Product_Dim!B:B)</f>
        <v>Decorative Floor Vase</v>
      </c>
    </row>
    <row r="116" ht="14.25" customHeight="1">
      <c r="A116" s="4" t="s">
        <v>2075</v>
      </c>
      <c r="B116" s="5">
        <v>45482.0</v>
      </c>
      <c r="C116" s="12" t="s">
        <v>3968</v>
      </c>
      <c r="D116" s="4">
        <f t="shared" si="1"/>
        <v>2024</v>
      </c>
      <c r="E116" s="4" t="s">
        <v>530</v>
      </c>
      <c r="F116" s="4">
        <v>41.0</v>
      </c>
      <c r="G116" s="4" t="str">
        <f t="shared" si="2"/>
        <v>36-45</v>
      </c>
      <c r="H116" s="4" t="str">
        <f t="array" ref="H116">XLOOKUP(E116,Customer_Dim!A:A,Customer_Dim!D:D)</f>
        <v>Female</v>
      </c>
      <c r="I116" s="4" t="str">
        <f t="array" ref="I116">XLOOKUP(E116,Customer_Dim!A:A,Customer_Dim!H:H)</f>
        <v>Platinum</v>
      </c>
      <c r="J116" s="4" t="str">
        <f t="array" ref="J116">XLOOKUP(E116,Customer_Dim!A:A,Customer_Dim!E:E)</f>
        <v>Jaredville</v>
      </c>
      <c r="K116" s="4" t="str">
        <f t="array" ref="K116">XLOOKUP(E116,Customer_Dim!A:A,Customer_Dim!F:F)</f>
        <v>Missouri</v>
      </c>
      <c r="L116" s="4" t="str">
        <f t="array" ref="L116">XLOOKUP(Q116,Store_Dim!A:A,Store_Dim!C:C)</f>
        <v>South</v>
      </c>
      <c r="M116" s="4" t="s">
        <v>1856</v>
      </c>
      <c r="N116" s="4" t="str">
        <f t="array" ref="N116">XLOOKUP(M116,Product_Dim!A:A,Product_Dim!C:C)</f>
        <v>Clothing</v>
      </c>
      <c r="O116" s="4" t="str">
        <f t="array" ref="O116">XLOOKUP(M116,Product_Dim!A:A,Product_Dim!D:D)</f>
        <v>Footwear</v>
      </c>
      <c r="P116" s="4" t="s">
        <v>1858</v>
      </c>
      <c r="Q116" s="4" t="s">
        <v>1904</v>
      </c>
      <c r="R116" s="4" t="str">
        <f t="array" ref="R116">XLOOKUP(Q116,Store_Dim!A:A,Store_Dim!B:B)</f>
        <v>Alexander Group</v>
      </c>
      <c r="S116" s="4" t="str">
        <f t="array" ref="S116">XLOOKUP(Q116,Store_Dim!A:A,Store_Dim!E:E)</f>
        <v>Online</v>
      </c>
      <c r="T116" s="4">
        <v>2.0</v>
      </c>
      <c r="U116" s="13">
        <v>731.01</v>
      </c>
      <c r="V116" s="14">
        <v>0.05</v>
      </c>
      <c r="W116" s="15">
        <v>496.0</v>
      </c>
      <c r="X116" s="4" t="s">
        <v>1961</v>
      </c>
      <c r="Y116" s="16">
        <v>1388.919</v>
      </c>
      <c r="Z116" s="4" t="str">
        <f t="array" ref="Z116">XLOOKUP(M116,Product_Dim!A:A,Product_Dim!B:B)</f>
        <v>Women's High Heels</v>
      </c>
    </row>
    <row r="117" ht="14.25" customHeight="1">
      <c r="A117" s="4" t="s">
        <v>2076</v>
      </c>
      <c r="B117" s="5">
        <v>45925.0</v>
      </c>
      <c r="C117" s="12" t="s">
        <v>3976</v>
      </c>
      <c r="D117" s="4">
        <f t="shared" si="1"/>
        <v>2025</v>
      </c>
      <c r="E117" s="4" t="s">
        <v>844</v>
      </c>
      <c r="F117" s="4">
        <v>42.0</v>
      </c>
      <c r="G117" s="4" t="str">
        <f t="shared" si="2"/>
        <v>36-45</v>
      </c>
      <c r="H117" s="4" t="str">
        <f t="array" ref="H117">XLOOKUP(E117,Customer_Dim!A:A,Customer_Dim!D:D)</f>
        <v>Male</v>
      </c>
      <c r="I117" s="4" t="str">
        <f t="array" ref="I117">XLOOKUP(E117,Customer_Dim!A:A,Customer_Dim!H:H)</f>
        <v>Silver</v>
      </c>
      <c r="J117" s="4" t="str">
        <f t="array" ref="J117">XLOOKUP(E117,Customer_Dim!A:A,Customer_Dim!E:E)</f>
        <v>Karenmouth</v>
      </c>
      <c r="K117" s="4" t="str">
        <f t="array" ref="K117">XLOOKUP(E117,Customer_Dim!A:A,Customer_Dim!F:F)</f>
        <v>Massachusetts</v>
      </c>
      <c r="L117" s="4" t="str">
        <f t="array" ref="L117">XLOOKUP(Q117,Store_Dim!A:A,Store_Dim!C:C)</f>
        <v>South</v>
      </c>
      <c r="M117" s="4" t="s">
        <v>1838</v>
      </c>
      <c r="N117" s="4" t="str">
        <f t="array" ref="N117">XLOOKUP(M117,Product_Dim!A:A,Product_Dim!C:C)</f>
        <v>Clothing</v>
      </c>
      <c r="O117" s="4" t="str">
        <f t="array" ref="O117">XLOOKUP(M117,Product_Dim!A:A,Product_Dim!D:D)</f>
        <v>Accessories</v>
      </c>
      <c r="P117" s="4" t="s">
        <v>1840</v>
      </c>
      <c r="Q117" s="4" t="s">
        <v>1914</v>
      </c>
      <c r="R117" s="4" t="str">
        <f t="array" ref="R117">XLOOKUP(Q117,Store_Dim!A:A,Store_Dim!B:B)</f>
        <v>Martinez-Mullins</v>
      </c>
      <c r="S117" s="4" t="str">
        <f t="array" ref="S117">XLOOKUP(Q117,Store_Dim!A:A,Store_Dim!E:E)</f>
        <v>Online</v>
      </c>
      <c r="T117" s="4">
        <v>4.0</v>
      </c>
      <c r="U117" s="13">
        <v>930.85</v>
      </c>
      <c r="V117" s="14">
        <v>0.13</v>
      </c>
      <c r="W117" s="15">
        <v>210.0</v>
      </c>
      <c r="X117" s="4" t="s">
        <v>1961</v>
      </c>
      <c r="Y117" s="16">
        <v>3239.358</v>
      </c>
      <c r="Z117" s="4" t="str">
        <f t="array" ref="Z117">XLOOKUP(M117,Product_Dim!A:A,Product_Dim!B:B)</f>
        <v>Women's Beanie Hat</v>
      </c>
    </row>
    <row r="118" ht="14.25" customHeight="1">
      <c r="A118" s="4" t="s">
        <v>2077</v>
      </c>
      <c r="B118" s="5">
        <v>45420.0</v>
      </c>
      <c r="C118" s="12" t="s">
        <v>3973</v>
      </c>
      <c r="D118" s="4">
        <f t="shared" si="1"/>
        <v>2024</v>
      </c>
      <c r="E118" s="4" t="s">
        <v>1325</v>
      </c>
      <c r="F118" s="4">
        <v>33.0</v>
      </c>
      <c r="G118" s="4" t="str">
        <f t="shared" si="2"/>
        <v>26-35</v>
      </c>
      <c r="H118" s="4" t="str">
        <f t="array" ref="H118">XLOOKUP(E118,Customer_Dim!A:A,Customer_Dim!D:D)</f>
        <v>Male</v>
      </c>
      <c r="I118" s="4" t="str">
        <f t="array" ref="I118">XLOOKUP(E118,Customer_Dim!A:A,Customer_Dim!H:H)</f>
        <v>Gold</v>
      </c>
      <c r="J118" s="4" t="str">
        <f t="array" ref="J118">XLOOKUP(E118,Customer_Dim!A:A,Customer_Dim!E:E)</f>
        <v>Lake David</v>
      </c>
      <c r="K118" s="4" t="str">
        <f t="array" ref="K118">XLOOKUP(E118,Customer_Dim!A:A,Customer_Dim!F:F)</f>
        <v>Mississippi</v>
      </c>
      <c r="L118" s="4" t="str">
        <f t="array" ref="L118">XLOOKUP(Q118,Store_Dim!A:A,Store_Dim!C:C)</f>
        <v>West</v>
      </c>
      <c r="M118" s="4" t="s">
        <v>1569</v>
      </c>
      <c r="N118" s="4" t="str">
        <f t="array" ref="N118">XLOOKUP(M118,Product_Dim!A:A,Product_Dim!C:C)</f>
        <v>Clothing</v>
      </c>
      <c r="O118" s="4" t="str">
        <f t="array" ref="O118">XLOOKUP(M118,Product_Dim!A:A,Product_Dim!D:D)</f>
        <v>Outerwear</v>
      </c>
      <c r="P118" s="4" t="s">
        <v>1571</v>
      </c>
      <c r="Q118" s="4" t="s">
        <v>1917</v>
      </c>
      <c r="R118" s="4" t="str">
        <f t="array" ref="R118">XLOOKUP(Q118,Store_Dim!A:A,Store_Dim!B:B)</f>
        <v>Bean, Jones and Park</v>
      </c>
      <c r="S118" s="4" t="str">
        <f t="array" ref="S118">XLOOKUP(Q118,Store_Dim!A:A,Store_Dim!E:E)</f>
        <v>Online</v>
      </c>
      <c r="T118" s="4">
        <v>4.0</v>
      </c>
      <c r="U118" s="13">
        <v>770.77</v>
      </c>
      <c r="V118" s="14">
        <v>0.22</v>
      </c>
      <c r="W118" s="15">
        <v>452.0</v>
      </c>
      <c r="X118" s="4" t="s">
        <v>1959</v>
      </c>
      <c r="Y118" s="16">
        <v>2404.8024</v>
      </c>
      <c r="Z118" s="4" t="str">
        <f t="array" ref="Z118">XLOOKUP(M118,Product_Dim!A:A,Product_Dim!B:B)</f>
        <v>Men's Running Jacket</v>
      </c>
    </row>
    <row r="119" ht="14.25" customHeight="1">
      <c r="A119" s="4" t="s">
        <v>2078</v>
      </c>
      <c r="B119" s="5">
        <v>45554.0</v>
      </c>
      <c r="C119" s="12" t="s">
        <v>3976</v>
      </c>
      <c r="D119" s="4">
        <f t="shared" si="1"/>
        <v>2024</v>
      </c>
      <c r="E119" s="4" t="s">
        <v>263</v>
      </c>
      <c r="F119" s="4">
        <v>58.0</v>
      </c>
      <c r="G119" s="4" t="str">
        <f t="shared" si="2"/>
        <v>56-65</v>
      </c>
      <c r="H119" s="4" t="str">
        <f t="array" ref="H119">XLOOKUP(E119,Customer_Dim!A:A,Customer_Dim!D:D)</f>
        <v>Male</v>
      </c>
      <c r="I119" s="4" t="str">
        <f t="array" ref="I119">XLOOKUP(E119,Customer_Dim!A:A,Customer_Dim!H:H)</f>
        <v>Silver</v>
      </c>
      <c r="J119" s="4" t="str">
        <f t="array" ref="J119">XLOOKUP(E119,Customer_Dim!A:A,Customer_Dim!E:E)</f>
        <v>Brendaburgh</v>
      </c>
      <c r="K119" s="4" t="str">
        <f t="array" ref="K119">XLOOKUP(E119,Customer_Dim!A:A,Customer_Dim!F:F)</f>
        <v>Florida</v>
      </c>
      <c r="L119" s="4" t="str">
        <f t="array" ref="L119">XLOOKUP(Q119,Store_Dim!A:A,Store_Dim!C:C)</f>
        <v>South</v>
      </c>
      <c r="M119" s="4" t="s">
        <v>1718</v>
      </c>
      <c r="N119" s="4" t="str">
        <f t="array" ref="N119">XLOOKUP(M119,Product_Dim!A:A,Product_Dim!C:C)</f>
        <v>Clothing</v>
      </c>
      <c r="O119" s="4" t="str">
        <f t="array" ref="O119">XLOOKUP(M119,Product_Dim!A:A,Product_Dim!D:D)</f>
        <v>Outerwear</v>
      </c>
      <c r="P119" s="4" t="s">
        <v>1720</v>
      </c>
      <c r="Q119" s="4" t="s">
        <v>1904</v>
      </c>
      <c r="R119" s="4" t="str">
        <f t="array" ref="R119">XLOOKUP(Q119,Store_Dim!A:A,Store_Dim!B:B)</f>
        <v>Alexander Group</v>
      </c>
      <c r="S119" s="4" t="str">
        <f t="array" ref="S119">XLOOKUP(Q119,Store_Dim!A:A,Store_Dim!E:E)</f>
        <v>Online</v>
      </c>
      <c r="T119" s="4">
        <v>3.0</v>
      </c>
      <c r="U119" s="13">
        <v>479.63</v>
      </c>
      <c r="V119" s="14">
        <v>0.3</v>
      </c>
      <c r="W119" s="15">
        <v>296.0</v>
      </c>
      <c r="X119" s="4" t="s">
        <v>1961</v>
      </c>
      <c r="Y119" s="16">
        <v>1007.223</v>
      </c>
      <c r="Z119" s="4" t="str">
        <f t="array" ref="Z119">XLOOKUP(M119,Product_Dim!A:A,Product_Dim!B:B)</f>
        <v>Men's Winter Jacket</v>
      </c>
    </row>
    <row r="120" ht="14.25" customHeight="1">
      <c r="A120" s="4" t="s">
        <v>2079</v>
      </c>
      <c r="B120" s="5">
        <v>45405.0</v>
      </c>
      <c r="C120" s="12" t="s">
        <v>3978</v>
      </c>
      <c r="D120" s="4">
        <f t="shared" si="1"/>
        <v>2024</v>
      </c>
      <c r="E120" s="4" t="s">
        <v>388</v>
      </c>
      <c r="F120" s="4">
        <v>50.0</v>
      </c>
      <c r="G120" s="4" t="str">
        <f t="shared" si="2"/>
        <v>46-55</v>
      </c>
      <c r="H120" s="4" t="str">
        <f t="array" ref="H120">XLOOKUP(E120,Customer_Dim!A:A,Customer_Dim!D:D)</f>
        <v>Female</v>
      </c>
      <c r="I120" s="4" t="str">
        <f t="array" ref="I120">XLOOKUP(E120,Customer_Dim!A:A,Customer_Dim!H:H)</f>
        <v>Gold</v>
      </c>
      <c r="J120" s="4" t="str">
        <f t="array" ref="J120">XLOOKUP(E120,Customer_Dim!A:A,Customer_Dim!E:E)</f>
        <v>Port Victoria</v>
      </c>
      <c r="K120" s="4" t="str">
        <f t="array" ref="K120">XLOOKUP(E120,Customer_Dim!A:A,Customer_Dim!F:F)</f>
        <v>Florida</v>
      </c>
      <c r="L120" s="4" t="str">
        <f t="array" ref="L120">XLOOKUP(Q120,Store_Dim!A:A,Store_Dim!C:C)</f>
        <v>South</v>
      </c>
      <c r="M120" s="4" t="s">
        <v>1696</v>
      </c>
      <c r="N120" s="4" t="str">
        <f t="array" ref="N120">XLOOKUP(M120,Product_Dim!A:A,Product_Dim!C:C)</f>
        <v>Electronics</v>
      </c>
      <c r="O120" s="4" t="str">
        <f t="array" ref="O120">XLOOKUP(M120,Product_Dim!A:A,Product_Dim!D:D)</f>
        <v>Mobile</v>
      </c>
      <c r="P120" s="4" t="s">
        <v>1699</v>
      </c>
      <c r="Q120" s="4" t="s">
        <v>1927</v>
      </c>
      <c r="R120" s="4" t="str">
        <f t="array" ref="R120">XLOOKUP(Q120,Store_Dim!A:A,Store_Dim!B:B)</f>
        <v>Aguirre-Keller</v>
      </c>
      <c r="S120" s="4" t="str">
        <f t="array" ref="S120">XLOOKUP(Q120,Store_Dim!A:A,Store_Dim!E:E)</f>
        <v>Online</v>
      </c>
      <c r="T120" s="4">
        <v>1.0</v>
      </c>
      <c r="U120" s="13">
        <v>165.0</v>
      </c>
      <c r="V120" s="14">
        <v>0.3</v>
      </c>
      <c r="W120" s="15">
        <v>301.0</v>
      </c>
      <c r="X120" s="4" t="s">
        <v>1964</v>
      </c>
      <c r="Y120" s="16">
        <v>115.5</v>
      </c>
      <c r="Z120" s="4" t="str">
        <f t="array" ref="Z120">XLOOKUP(M120,Product_Dim!A:A,Product_Dim!B:B)</f>
        <v>Portable Power Bank</v>
      </c>
    </row>
    <row r="121" ht="14.25" customHeight="1">
      <c r="A121" s="4" t="s">
        <v>2080</v>
      </c>
      <c r="B121" s="5">
        <v>45503.0</v>
      </c>
      <c r="C121" s="12" t="s">
        <v>3968</v>
      </c>
      <c r="D121" s="4">
        <f t="shared" si="1"/>
        <v>2024</v>
      </c>
      <c r="E121" s="4" t="s">
        <v>548</v>
      </c>
      <c r="F121" s="4">
        <v>43.0</v>
      </c>
      <c r="G121" s="4" t="str">
        <f t="shared" si="2"/>
        <v>36-45</v>
      </c>
      <c r="H121" s="4" t="str">
        <f t="array" ref="H121">XLOOKUP(E121,Customer_Dim!A:A,Customer_Dim!D:D)</f>
        <v>Male</v>
      </c>
      <c r="I121" s="4" t="str">
        <f t="array" ref="I121">XLOOKUP(E121,Customer_Dim!A:A,Customer_Dim!H:H)</f>
        <v>Bronze</v>
      </c>
      <c r="J121" s="4" t="str">
        <f t="array" ref="J121">XLOOKUP(E121,Customer_Dim!A:A,Customer_Dim!E:E)</f>
        <v>South Kevin</v>
      </c>
      <c r="K121" s="4" t="str">
        <f t="array" ref="K121">XLOOKUP(E121,Customer_Dim!A:A,Customer_Dim!F:F)</f>
        <v>Vermont</v>
      </c>
      <c r="L121" s="4" t="str">
        <f t="array" ref="L121">XLOOKUP(Q121,Store_Dim!A:A,Store_Dim!C:C)</f>
        <v>West</v>
      </c>
      <c r="M121" s="4" t="s">
        <v>1631</v>
      </c>
      <c r="N121" s="4" t="str">
        <f t="array" ref="N121">XLOOKUP(M121,Product_Dim!A:A,Product_Dim!C:C)</f>
        <v>Sports</v>
      </c>
      <c r="O121" s="4" t="str">
        <f t="array" ref="O121">XLOOKUP(M121,Product_Dim!A:A,Product_Dim!D:D)</f>
        <v>Equipment</v>
      </c>
      <c r="P121" s="4" t="s">
        <v>1634</v>
      </c>
      <c r="Q121" s="4" t="s">
        <v>1917</v>
      </c>
      <c r="R121" s="4" t="str">
        <f t="array" ref="R121">XLOOKUP(Q121,Store_Dim!A:A,Store_Dim!B:B)</f>
        <v>Bean, Jones and Park</v>
      </c>
      <c r="S121" s="4" t="str">
        <f t="array" ref="S121">XLOOKUP(Q121,Store_Dim!A:A,Store_Dim!E:E)</f>
        <v>Online</v>
      </c>
      <c r="T121" s="4">
        <v>2.0</v>
      </c>
      <c r="U121" s="13">
        <v>151.51</v>
      </c>
      <c r="V121" s="14">
        <v>0.29</v>
      </c>
      <c r="W121" s="15">
        <v>65.0</v>
      </c>
      <c r="X121" s="4" t="s">
        <v>1964</v>
      </c>
      <c r="Y121" s="16">
        <v>215.1442</v>
      </c>
      <c r="Z121" s="4" t="str">
        <f t="array" ref="Z121">XLOOKUP(M121,Product_Dim!A:A,Product_Dim!B:B)</f>
        <v>Knee Support Brace</v>
      </c>
    </row>
    <row r="122" ht="14.25" customHeight="1">
      <c r="A122" s="4" t="s">
        <v>2081</v>
      </c>
      <c r="B122" s="5">
        <v>45274.0</v>
      </c>
      <c r="C122" s="12" t="s">
        <v>3969</v>
      </c>
      <c r="D122" s="4">
        <f t="shared" si="1"/>
        <v>2023</v>
      </c>
      <c r="E122" s="4" t="s">
        <v>766</v>
      </c>
      <c r="F122" s="4">
        <v>22.0</v>
      </c>
      <c r="G122" s="4" t="str">
        <f t="shared" si="2"/>
        <v>18-25</v>
      </c>
      <c r="H122" s="4" t="str">
        <f t="array" ref="H122">XLOOKUP(E122,Customer_Dim!A:A,Customer_Dim!D:D)</f>
        <v>Female</v>
      </c>
      <c r="I122" s="4" t="str">
        <f t="array" ref="I122">XLOOKUP(E122,Customer_Dim!A:A,Customer_Dim!H:H)</f>
        <v>Bronze</v>
      </c>
      <c r="J122" s="4" t="str">
        <f t="array" ref="J122">XLOOKUP(E122,Customer_Dim!A:A,Customer_Dim!E:E)</f>
        <v>Grahamstad</v>
      </c>
      <c r="K122" s="4" t="str">
        <f t="array" ref="K122">XLOOKUP(E122,Customer_Dim!A:A,Customer_Dim!F:F)</f>
        <v>South Carolina</v>
      </c>
      <c r="L122" s="4" t="str">
        <f t="array" ref="L122">XLOOKUP(Q122,Store_Dim!A:A,Store_Dim!C:C)</f>
        <v>North</v>
      </c>
      <c r="M122" s="4" t="s">
        <v>1670</v>
      </c>
      <c r="N122" s="4" t="str">
        <f t="array" ref="N122">XLOOKUP(M122,Product_Dim!A:A,Product_Dim!C:C)</f>
        <v>Sports</v>
      </c>
      <c r="O122" s="4" t="str">
        <f t="array" ref="O122">XLOOKUP(M122,Product_Dim!A:A,Product_Dim!D:D)</f>
        <v>Team Sports</v>
      </c>
      <c r="P122" s="4" t="s">
        <v>1673</v>
      </c>
      <c r="Q122" s="4" t="s">
        <v>1942</v>
      </c>
      <c r="R122" s="4" t="str">
        <f t="array" ref="R122">XLOOKUP(Q122,Store_Dim!A:A,Store_Dim!B:B)</f>
        <v>Holloway Ltd</v>
      </c>
      <c r="S122" s="4" t="str">
        <f t="array" ref="S122">XLOOKUP(Q122,Store_Dim!A:A,Store_Dim!E:E)</f>
        <v>Flagship</v>
      </c>
      <c r="T122" s="4">
        <v>2.0</v>
      </c>
      <c r="U122" s="13">
        <v>872.93</v>
      </c>
      <c r="V122" s="14">
        <v>0.29</v>
      </c>
      <c r="W122" s="15">
        <v>281.0</v>
      </c>
      <c r="X122" s="4" t="s">
        <v>1964</v>
      </c>
      <c r="Y122" s="16">
        <v>1239.5606</v>
      </c>
      <c r="Z122" s="4" t="str">
        <f t="array" ref="Z122">XLOOKUP(M122,Product_Dim!A:A,Product_Dim!B:B)</f>
        <v>Basketball</v>
      </c>
    </row>
    <row r="123" ht="14.25" customHeight="1">
      <c r="A123" s="4" t="s">
        <v>2082</v>
      </c>
      <c r="B123" s="5">
        <v>45558.0</v>
      </c>
      <c r="C123" s="12" t="s">
        <v>3976</v>
      </c>
      <c r="D123" s="4">
        <f t="shared" si="1"/>
        <v>2024</v>
      </c>
      <c r="E123" s="4" t="s">
        <v>865</v>
      </c>
      <c r="F123" s="4">
        <v>25.0</v>
      </c>
      <c r="G123" s="4" t="str">
        <f t="shared" si="2"/>
        <v>18-25</v>
      </c>
      <c r="H123" s="4" t="str">
        <f t="array" ref="H123">XLOOKUP(E123,Customer_Dim!A:A,Customer_Dim!D:D)</f>
        <v>Male</v>
      </c>
      <c r="I123" s="4" t="str">
        <f t="array" ref="I123">XLOOKUP(E123,Customer_Dim!A:A,Customer_Dim!H:H)</f>
        <v>Gold</v>
      </c>
      <c r="J123" s="4" t="str">
        <f t="array" ref="J123">XLOOKUP(E123,Customer_Dim!A:A,Customer_Dim!E:E)</f>
        <v>Grahamfurt</v>
      </c>
      <c r="K123" s="4" t="str">
        <f t="array" ref="K123">XLOOKUP(E123,Customer_Dim!A:A,Customer_Dim!F:F)</f>
        <v>Wyoming</v>
      </c>
      <c r="L123" s="4" t="str">
        <f t="array" ref="L123">XLOOKUP(Q123,Store_Dim!A:A,Store_Dim!C:C)</f>
        <v>East</v>
      </c>
      <c r="M123" s="4" t="s">
        <v>1642</v>
      </c>
      <c r="N123" s="4" t="str">
        <f t="array" ref="N123">XLOOKUP(M123,Product_Dim!A:A,Product_Dim!C:C)</f>
        <v>Sports</v>
      </c>
      <c r="O123" s="4" t="str">
        <f t="array" ref="O123">XLOOKUP(M123,Product_Dim!A:A,Product_Dim!D:D)</f>
        <v>Equipment</v>
      </c>
      <c r="P123" s="4" t="s">
        <v>1644</v>
      </c>
      <c r="Q123" s="4" t="s">
        <v>1924</v>
      </c>
      <c r="R123" s="4" t="str">
        <f t="array" ref="R123">XLOOKUP(Q123,Store_Dim!A:A,Store_Dim!B:B)</f>
        <v>Hill, Wagner and Ballard</v>
      </c>
      <c r="S123" s="4" t="str">
        <f t="array" ref="S123">XLOOKUP(Q123,Store_Dim!A:A,Store_Dim!E:E)</f>
        <v>Online</v>
      </c>
      <c r="T123" s="4">
        <v>3.0</v>
      </c>
      <c r="U123" s="13">
        <v>432.4</v>
      </c>
      <c r="V123" s="14">
        <v>0.04</v>
      </c>
      <c r="W123" s="15">
        <v>432.0</v>
      </c>
      <c r="X123" s="4" t="s">
        <v>1959</v>
      </c>
      <c r="Y123" s="16">
        <v>1245.312</v>
      </c>
      <c r="Z123" s="4" t="str">
        <f t="array" ref="Z123">XLOOKUP(M123,Product_Dim!A:A,Product_Dim!B:B)</f>
        <v>Carbon Fiber Tennis Racket</v>
      </c>
    </row>
    <row r="124" ht="14.25" customHeight="1">
      <c r="A124" s="4" t="s">
        <v>2083</v>
      </c>
      <c r="B124" s="5">
        <v>45886.0</v>
      </c>
      <c r="C124" s="12" t="s">
        <v>3975</v>
      </c>
      <c r="D124" s="4">
        <f t="shared" si="1"/>
        <v>2025</v>
      </c>
      <c r="E124" s="4" t="s">
        <v>1085</v>
      </c>
      <c r="F124" s="4">
        <v>46.0</v>
      </c>
      <c r="G124" s="4" t="str">
        <f t="shared" si="2"/>
        <v>46-55</v>
      </c>
      <c r="H124" s="4" t="str">
        <f t="array" ref="H124">XLOOKUP(E124,Customer_Dim!A:A,Customer_Dim!D:D)</f>
        <v>Female</v>
      </c>
      <c r="I124" s="4" t="str">
        <f t="array" ref="I124">XLOOKUP(E124,Customer_Dim!A:A,Customer_Dim!H:H)</f>
        <v>Silver</v>
      </c>
      <c r="J124" s="4" t="str">
        <f t="array" ref="J124">XLOOKUP(E124,Customer_Dim!A:A,Customer_Dim!E:E)</f>
        <v>Hudsonfort</v>
      </c>
      <c r="K124" s="4" t="str">
        <f t="array" ref="K124">XLOOKUP(E124,Customer_Dim!A:A,Customer_Dim!F:F)</f>
        <v>Connecticut</v>
      </c>
      <c r="L124" s="4" t="str">
        <f t="array" ref="L124">XLOOKUP(Q124,Store_Dim!A:A,Store_Dim!C:C)</f>
        <v>South</v>
      </c>
      <c r="M124" s="4" t="s">
        <v>1732</v>
      </c>
      <c r="N124" s="4" t="str">
        <f t="array" ref="N124">XLOOKUP(M124,Product_Dim!A:A,Product_Dim!C:C)</f>
        <v>Sports</v>
      </c>
      <c r="O124" s="4" t="str">
        <f t="array" ref="O124">XLOOKUP(M124,Product_Dim!A:A,Product_Dim!D:D)</f>
        <v>Fitness</v>
      </c>
      <c r="P124" s="4" t="s">
        <v>1734</v>
      </c>
      <c r="Q124" s="4" t="s">
        <v>1914</v>
      </c>
      <c r="R124" s="4" t="str">
        <f t="array" ref="R124">XLOOKUP(Q124,Store_Dim!A:A,Store_Dim!B:B)</f>
        <v>Martinez-Mullins</v>
      </c>
      <c r="S124" s="4" t="str">
        <f t="array" ref="S124">XLOOKUP(Q124,Store_Dim!A:A,Store_Dim!E:E)</f>
        <v>Online</v>
      </c>
      <c r="T124" s="4">
        <v>2.0</v>
      </c>
      <c r="U124" s="13">
        <v>197.76</v>
      </c>
      <c r="V124" s="14">
        <v>0.04</v>
      </c>
      <c r="W124" s="15">
        <v>260.0</v>
      </c>
      <c r="X124" s="4" t="s">
        <v>1959</v>
      </c>
      <c r="Y124" s="16">
        <v>379.6992</v>
      </c>
      <c r="Z124" s="4" t="str">
        <f t="array" ref="Z124">XLOOKUP(M124,Product_Dim!A:A,Product_Dim!B:B)</f>
        <v>Boxing Hand Wraps</v>
      </c>
    </row>
    <row r="125" ht="14.25" customHeight="1">
      <c r="A125" s="4" t="s">
        <v>2084</v>
      </c>
      <c r="B125" s="5">
        <v>45674.0</v>
      </c>
      <c r="C125" s="12" t="s">
        <v>3972</v>
      </c>
      <c r="D125" s="4">
        <f t="shared" si="1"/>
        <v>2025</v>
      </c>
      <c r="E125" s="4" t="s">
        <v>1487</v>
      </c>
      <c r="F125" s="4">
        <v>33.0</v>
      </c>
      <c r="G125" s="4" t="str">
        <f t="shared" si="2"/>
        <v>26-35</v>
      </c>
      <c r="H125" s="4" t="str">
        <f t="array" ref="H125">XLOOKUP(E125,Customer_Dim!A:A,Customer_Dim!D:D)</f>
        <v>Female</v>
      </c>
      <c r="I125" s="4" t="str">
        <f t="array" ref="I125">XLOOKUP(E125,Customer_Dim!A:A,Customer_Dim!H:H)</f>
        <v>Gold</v>
      </c>
      <c r="J125" s="4" t="str">
        <f t="array" ref="J125">XLOOKUP(E125,Customer_Dim!A:A,Customer_Dim!E:E)</f>
        <v>Anthonymouth</v>
      </c>
      <c r="K125" s="4" t="str">
        <f t="array" ref="K125">XLOOKUP(E125,Customer_Dim!A:A,Customer_Dim!F:F)</f>
        <v>Oklahoma</v>
      </c>
      <c r="L125" s="4" t="str">
        <f t="array" ref="L125">XLOOKUP(Q125,Store_Dim!A:A,Store_Dim!C:C)</f>
        <v>South</v>
      </c>
      <c r="M125" s="4" t="s">
        <v>1700</v>
      </c>
      <c r="N125" s="4" t="str">
        <f t="array" ref="N125">XLOOKUP(M125,Product_Dim!A:A,Product_Dim!C:C)</f>
        <v>Electronics</v>
      </c>
      <c r="O125" s="4" t="str">
        <f t="array" ref="O125">XLOOKUP(M125,Product_Dim!A:A,Product_Dim!D:D)</f>
        <v>Audio</v>
      </c>
      <c r="P125" s="4" t="s">
        <v>1702</v>
      </c>
      <c r="Q125" s="4" t="s">
        <v>1896</v>
      </c>
      <c r="R125" s="4" t="str">
        <f t="array" ref="R125">XLOOKUP(Q125,Store_Dim!A:A,Store_Dim!B:B)</f>
        <v>Black-Horn</v>
      </c>
      <c r="S125" s="4" t="str">
        <f t="array" ref="S125">XLOOKUP(Q125,Store_Dim!A:A,Store_Dim!E:E)</f>
        <v>Outlet</v>
      </c>
      <c r="T125" s="4">
        <v>3.0</v>
      </c>
      <c r="U125" s="13">
        <v>334.6</v>
      </c>
      <c r="V125" s="14">
        <v>0.11</v>
      </c>
      <c r="W125" s="15">
        <v>378.0</v>
      </c>
      <c r="X125" s="4" t="s">
        <v>1961</v>
      </c>
      <c r="Y125" s="16">
        <v>893.3820000000001</v>
      </c>
      <c r="Z125" s="4" t="str">
        <f t="array" ref="Z125">XLOOKUP(M125,Product_Dim!A:A,Product_Dim!B:B)</f>
        <v>Noise-Canceling Headphones</v>
      </c>
    </row>
    <row r="126" ht="14.25" customHeight="1">
      <c r="A126" s="4" t="s">
        <v>2085</v>
      </c>
      <c r="B126" s="5">
        <v>45777.0</v>
      </c>
      <c r="C126" s="12" t="s">
        <v>3978</v>
      </c>
      <c r="D126" s="4">
        <f t="shared" si="1"/>
        <v>2025</v>
      </c>
      <c r="E126" s="4" t="s">
        <v>330</v>
      </c>
      <c r="F126" s="4">
        <v>58.0</v>
      </c>
      <c r="G126" s="4" t="str">
        <f t="shared" si="2"/>
        <v>56-65</v>
      </c>
      <c r="H126" s="4" t="str">
        <f t="array" ref="H126">XLOOKUP(E126,Customer_Dim!A:A,Customer_Dim!D:D)</f>
        <v>Female</v>
      </c>
      <c r="I126" s="4" t="str">
        <f t="array" ref="I126">XLOOKUP(E126,Customer_Dim!A:A,Customer_Dim!H:H)</f>
        <v>Bronze</v>
      </c>
      <c r="J126" s="4" t="str">
        <f t="array" ref="J126">XLOOKUP(E126,Customer_Dim!A:A,Customer_Dim!E:E)</f>
        <v>East Jenna</v>
      </c>
      <c r="K126" s="4" t="str">
        <f t="array" ref="K126">XLOOKUP(E126,Customer_Dim!A:A,Customer_Dim!F:F)</f>
        <v>South Carolina</v>
      </c>
      <c r="L126" s="4" t="str">
        <f t="array" ref="L126">XLOOKUP(Q126,Store_Dim!A:A,Store_Dim!C:C)</f>
        <v>North</v>
      </c>
      <c r="M126" s="4" t="s">
        <v>1613</v>
      </c>
      <c r="N126" s="4" t="str">
        <f t="array" ref="N126">XLOOKUP(M126,Product_Dim!A:A,Product_Dim!C:C)</f>
        <v>Home</v>
      </c>
      <c r="O126" s="4" t="str">
        <f t="array" ref="O126">XLOOKUP(M126,Product_Dim!A:A,Product_Dim!D:D)</f>
        <v>Decor</v>
      </c>
      <c r="P126" s="4" t="s">
        <v>1616</v>
      </c>
      <c r="Q126" s="4" t="s">
        <v>1901</v>
      </c>
      <c r="R126" s="4" t="str">
        <f t="array" ref="R126">XLOOKUP(Q126,Store_Dim!A:A,Store_Dim!B:B)</f>
        <v>Johnson-Wright</v>
      </c>
      <c r="S126" s="4" t="str">
        <f t="array" ref="S126">XLOOKUP(Q126,Store_Dim!A:A,Store_Dim!E:E)</f>
        <v>Outlet</v>
      </c>
      <c r="T126" s="4">
        <v>2.0</v>
      </c>
      <c r="U126" s="13">
        <v>44.35</v>
      </c>
      <c r="V126" s="14">
        <v>0.2</v>
      </c>
      <c r="W126" s="15">
        <v>439.0</v>
      </c>
      <c r="X126" s="4" t="s">
        <v>1964</v>
      </c>
      <c r="Y126" s="16">
        <v>70.96000000000001</v>
      </c>
      <c r="Z126" s="4" t="str">
        <f t="array" ref="Z126">XLOOKUP(M126,Product_Dim!A:A,Product_Dim!B:B)</f>
        <v>Decorative Wall Mirror</v>
      </c>
    </row>
    <row r="127" ht="14.25" customHeight="1">
      <c r="A127" s="4" t="s">
        <v>2086</v>
      </c>
      <c r="B127" s="5">
        <v>45598.0</v>
      </c>
      <c r="C127" s="12" t="s">
        <v>3971</v>
      </c>
      <c r="D127" s="4">
        <f t="shared" si="1"/>
        <v>2024</v>
      </c>
      <c r="E127" s="4" t="s">
        <v>1545</v>
      </c>
      <c r="F127" s="4">
        <v>35.0</v>
      </c>
      <c r="G127" s="4" t="str">
        <f t="shared" si="2"/>
        <v>26-35</v>
      </c>
      <c r="H127" s="4" t="str">
        <f t="array" ref="H127">XLOOKUP(E127,Customer_Dim!A:A,Customer_Dim!D:D)</f>
        <v>Male</v>
      </c>
      <c r="I127" s="4" t="str">
        <f t="array" ref="I127">XLOOKUP(E127,Customer_Dim!A:A,Customer_Dim!H:H)</f>
        <v>Silver</v>
      </c>
      <c r="J127" s="4" t="str">
        <f t="array" ref="J127">XLOOKUP(E127,Customer_Dim!A:A,Customer_Dim!E:E)</f>
        <v>Snyderfurt</v>
      </c>
      <c r="K127" s="4" t="str">
        <f t="array" ref="K127">XLOOKUP(E127,Customer_Dim!A:A,Customer_Dim!F:F)</f>
        <v>New Mexico</v>
      </c>
      <c r="L127" s="4" t="str">
        <f t="array" ref="L127">XLOOKUP(Q127,Store_Dim!A:A,Store_Dim!C:C)</f>
        <v>East</v>
      </c>
      <c r="M127" s="4" t="s">
        <v>1590</v>
      </c>
      <c r="N127" s="4" t="str">
        <f t="array" ref="N127">XLOOKUP(M127,Product_Dim!A:A,Product_Dim!C:C)</f>
        <v>Electronics</v>
      </c>
      <c r="O127" s="4" t="str">
        <f t="array" ref="O127">XLOOKUP(M127,Product_Dim!A:A,Product_Dim!D:D)</f>
        <v>Audio</v>
      </c>
      <c r="P127" s="4" t="s">
        <v>1593</v>
      </c>
      <c r="Q127" s="4" t="s">
        <v>1911</v>
      </c>
      <c r="R127" s="4" t="str">
        <f t="array" ref="R127">XLOOKUP(Q127,Store_Dim!A:A,Store_Dim!B:B)</f>
        <v>Benson-Elliott</v>
      </c>
      <c r="S127" s="4" t="str">
        <f t="array" ref="S127">XLOOKUP(Q127,Store_Dim!A:A,Store_Dim!E:E)</f>
        <v>Online</v>
      </c>
      <c r="T127" s="4">
        <v>1.0</v>
      </c>
      <c r="U127" s="13">
        <v>846.31</v>
      </c>
      <c r="V127" s="14">
        <v>0.05</v>
      </c>
      <c r="W127" s="15">
        <v>142.0</v>
      </c>
      <c r="X127" s="4" t="s">
        <v>1961</v>
      </c>
      <c r="Y127" s="16">
        <v>803.9944999999999</v>
      </c>
      <c r="Z127" s="4" t="str">
        <f t="array" ref="Z127">XLOOKUP(M127,Product_Dim!A:A,Product_Dim!B:B)</f>
        <v>Wireless Bluetooth Earbuds</v>
      </c>
    </row>
    <row r="128" ht="14.25" customHeight="1">
      <c r="A128" s="4" t="s">
        <v>2087</v>
      </c>
      <c r="B128" s="5">
        <v>45884.0</v>
      </c>
      <c r="C128" s="12" t="s">
        <v>3975</v>
      </c>
      <c r="D128" s="4">
        <f t="shared" si="1"/>
        <v>2025</v>
      </c>
      <c r="E128" s="4" t="s">
        <v>468</v>
      </c>
      <c r="F128" s="4">
        <v>34.0</v>
      </c>
      <c r="G128" s="4" t="str">
        <f t="shared" si="2"/>
        <v>26-35</v>
      </c>
      <c r="H128" s="4" t="str">
        <f t="array" ref="H128">XLOOKUP(E128,Customer_Dim!A:A,Customer_Dim!D:D)</f>
        <v>Female</v>
      </c>
      <c r="I128" s="4" t="str">
        <f t="array" ref="I128">XLOOKUP(E128,Customer_Dim!A:A,Customer_Dim!H:H)</f>
        <v>Bronze</v>
      </c>
      <c r="J128" s="4" t="str">
        <f t="array" ref="J128">XLOOKUP(E128,Customer_Dim!A:A,Customer_Dim!E:E)</f>
        <v>Wigginsville</v>
      </c>
      <c r="K128" s="4" t="str">
        <f t="array" ref="K128">XLOOKUP(E128,Customer_Dim!A:A,Customer_Dim!F:F)</f>
        <v>Alabama</v>
      </c>
      <c r="L128" s="4" t="str">
        <f t="array" ref="L128">XLOOKUP(Q128,Store_Dim!A:A,Store_Dim!C:C)</f>
        <v>North</v>
      </c>
      <c r="M128" s="4" t="s">
        <v>1683</v>
      </c>
      <c r="N128" s="4" t="str">
        <f t="array" ref="N128">XLOOKUP(M128,Product_Dim!A:A,Product_Dim!C:C)</f>
        <v>Home</v>
      </c>
      <c r="O128" s="4" t="str">
        <f t="array" ref="O128">XLOOKUP(M128,Product_Dim!A:A,Product_Dim!D:D)</f>
        <v>Lighting</v>
      </c>
      <c r="P128" s="4" t="s">
        <v>1685</v>
      </c>
      <c r="Q128" s="4" t="s">
        <v>1929</v>
      </c>
      <c r="R128" s="4" t="str">
        <f t="array" ref="R128">XLOOKUP(Q128,Store_Dim!A:A,Store_Dim!B:B)</f>
        <v>Thomas, Bridges and Harris</v>
      </c>
      <c r="S128" s="4" t="str">
        <f t="array" ref="S128">XLOOKUP(Q128,Store_Dim!A:A,Store_Dim!E:E)</f>
        <v>Online</v>
      </c>
      <c r="T128" s="4">
        <v>1.0</v>
      </c>
      <c r="U128" s="13">
        <v>996.48</v>
      </c>
      <c r="V128" s="14">
        <v>0.07</v>
      </c>
      <c r="W128" s="15">
        <v>329.0</v>
      </c>
      <c r="X128" s="4" t="s">
        <v>1964</v>
      </c>
      <c r="Y128" s="16">
        <v>926.7263999999999</v>
      </c>
      <c r="Z128" s="4" t="str">
        <f t="array" ref="Z128">XLOOKUP(M128,Product_Dim!A:A,Product_Dim!B:B)</f>
        <v>Bedroom Table Lamp</v>
      </c>
    </row>
    <row r="129" ht="14.25" customHeight="1">
      <c r="A129" s="4" t="s">
        <v>2088</v>
      </c>
      <c r="B129" s="5">
        <v>45916.0</v>
      </c>
      <c r="C129" s="12" t="s">
        <v>3976</v>
      </c>
      <c r="D129" s="4">
        <f t="shared" si="1"/>
        <v>2025</v>
      </c>
      <c r="E129" s="4" t="s">
        <v>904</v>
      </c>
      <c r="F129" s="4">
        <v>22.0</v>
      </c>
      <c r="G129" s="4" t="str">
        <f t="shared" si="2"/>
        <v>18-25</v>
      </c>
      <c r="H129" s="4" t="str">
        <f t="array" ref="H129">XLOOKUP(E129,Customer_Dim!A:A,Customer_Dim!D:D)</f>
        <v>Female</v>
      </c>
      <c r="I129" s="4" t="str">
        <f t="array" ref="I129">XLOOKUP(E129,Customer_Dim!A:A,Customer_Dim!H:H)</f>
        <v>Platinum</v>
      </c>
      <c r="J129" s="4" t="str">
        <f t="array" ref="J129">XLOOKUP(E129,Customer_Dim!A:A,Customer_Dim!E:E)</f>
        <v>Lake Nicole</v>
      </c>
      <c r="K129" s="4" t="str">
        <f t="array" ref="K129">XLOOKUP(E129,Customer_Dim!A:A,Customer_Dim!F:F)</f>
        <v>Colorado</v>
      </c>
      <c r="L129" s="4" t="str">
        <f t="array" ref="L129">XLOOKUP(Q129,Store_Dim!A:A,Store_Dim!C:C)</f>
        <v>East</v>
      </c>
      <c r="M129" s="4" t="s">
        <v>1862</v>
      </c>
      <c r="N129" s="4" t="str">
        <f t="array" ref="N129">XLOOKUP(M129,Product_Dim!A:A,Product_Dim!C:C)</f>
        <v>Electronics</v>
      </c>
      <c r="O129" s="4" t="str">
        <f t="array" ref="O129">XLOOKUP(M129,Product_Dim!A:A,Product_Dim!D:D)</f>
        <v>Computer</v>
      </c>
      <c r="P129" s="4" t="s">
        <v>1864</v>
      </c>
      <c r="Q129" s="4" t="s">
        <v>1911</v>
      </c>
      <c r="R129" s="4" t="str">
        <f t="array" ref="R129">XLOOKUP(Q129,Store_Dim!A:A,Store_Dim!B:B)</f>
        <v>Benson-Elliott</v>
      </c>
      <c r="S129" s="4" t="str">
        <f t="array" ref="S129">XLOOKUP(Q129,Store_Dim!A:A,Store_Dim!E:E)</f>
        <v>Online</v>
      </c>
      <c r="T129" s="4">
        <v>3.0</v>
      </c>
      <c r="U129" s="13">
        <v>949.19</v>
      </c>
      <c r="V129" s="14">
        <v>0.03</v>
      </c>
      <c r="W129" s="15">
        <v>485.0</v>
      </c>
      <c r="X129" s="4" t="s">
        <v>1964</v>
      </c>
      <c r="Y129" s="16">
        <v>2762.1429</v>
      </c>
      <c r="Z129" s="4" t="str">
        <f t="array" ref="Z129">XLOOKUP(M129,Product_Dim!A:A,Product_Dim!B:B)</f>
        <v>USB-C Laptop Charger</v>
      </c>
    </row>
    <row r="130" ht="14.25" customHeight="1">
      <c r="A130" s="4" t="s">
        <v>2089</v>
      </c>
      <c r="B130" s="5">
        <v>45347.0</v>
      </c>
      <c r="C130" s="12" t="s">
        <v>3974</v>
      </c>
      <c r="D130" s="4">
        <f t="shared" si="1"/>
        <v>2024</v>
      </c>
      <c r="E130" s="4" t="s">
        <v>1262</v>
      </c>
      <c r="F130" s="4">
        <v>62.0</v>
      </c>
      <c r="G130" s="4" t="str">
        <f t="shared" si="2"/>
        <v>56-65</v>
      </c>
      <c r="H130" s="4" t="str">
        <f t="array" ref="H130">XLOOKUP(E130,Customer_Dim!A:A,Customer_Dim!D:D)</f>
        <v>Female</v>
      </c>
      <c r="I130" s="4" t="str">
        <f t="array" ref="I130">XLOOKUP(E130,Customer_Dim!A:A,Customer_Dim!H:H)</f>
        <v>Platinum</v>
      </c>
      <c r="J130" s="4" t="str">
        <f t="array" ref="J130">XLOOKUP(E130,Customer_Dim!A:A,Customer_Dim!E:E)</f>
        <v>East Jennifer</v>
      </c>
      <c r="K130" s="4" t="str">
        <f t="array" ref="K130">XLOOKUP(E130,Customer_Dim!A:A,Customer_Dim!F:F)</f>
        <v>Kansas</v>
      </c>
      <c r="L130" s="4" t="str">
        <f t="array" ref="L130">XLOOKUP(Q130,Store_Dim!A:A,Store_Dim!C:C)</f>
        <v>South</v>
      </c>
      <c r="M130" s="4" t="s">
        <v>1865</v>
      </c>
      <c r="N130" s="4" t="str">
        <f t="array" ref="N130">XLOOKUP(M130,Product_Dim!A:A,Product_Dim!C:C)</f>
        <v>Beauty</v>
      </c>
      <c r="O130" s="4" t="str">
        <f t="array" ref="O130">XLOOKUP(M130,Product_Dim!A:A,Product_Dim!D:D)</f>
        <v>Skincare</v>
      </c>
      <c r="P130" s="4" t="s">
        <v>1867</v>
      </c>
      <c r="Q130" s="4" t="s">
        <v>1921</v>
      </c>
      <c r="R130" s="4" t="str">
        <f t="array" ref="R130">XLOOKUP(Q130,Store_Dim!A:A,Store_Dim!B:B)</f>
        <v>Moore, Padilla and Butler</v>
      </c>
      <c r="S130" s="4" t="str">
        <f t="array" ref="S130">XLOOKUP(Q130,Store_Dim!A:A,Store_Dim!E:E)</f>
        <v>Flagship</v>
      </c>
      <c r="T130" s="4">
        <v>2.0</v>
      </c>
      <c r="U130" s="13">
        <v>724.97</v>
      </c>
      <c r="V130" s="14">
        <v>0.1</v>
      </c>
      <c r="W130" s="15">
        <v>213.0</v>
      </c>
      <c r="X130" s="4" t="s">
        <v>1959</v>
      </c>
      <c r="Y130" s="16">
        <v>1304.946</v>
      </c>
      <c r="Z130" s="4" t="str">
        <f t="array" ref="Z130">XLOOKUP(M130,Product_Dim!A:A,Product_Dim!B:B)</f>
        <v>Vitamin E Body Lotion</v>
      </c>
    </row>
    <row r="131" ht="14.25" customHeight="1">
      <c r="A131" s="4" t="s">
        <v>2090</v>
      </c>
      <c r="B131" s="5">
        <v>45723.0</v>
      </c>
      <c r="C131" s="12" t="s">
        <v>3977</v>
      </c>
      <c r="D131" s="4">
        <f t="shared" si="1"/>
        <v>2025</v>
      </c>
      <c r="E131" s="4" t="s">
        <v>1016</v>
      </c>
      <c r="F131" s="4">
        <v>49.0</v>
      </c>
      <c r="G131" s="4" t="str">
        <f t="shared" si="2"/>
        <v>46-55</v>
      </c>
      <c r="H131" s="4" t="str">
        <f t="array" ref="H131">XLOOKUP(E131,Customer_Dim!A:A,Customer_Dim!D:D)</f>
        <v>Male</v>
      </c>
      <c r="I131" s="4" t="str">
        <f t="array" ref="I131">XLOOKUP(E131,Customer_Dim!A:A,Customer_Dim!H:H)</f>
        <v>Silver</v>
      </c>
      <c r="J131" s="4" t="str">
        <f t="array" ref="J131">XLOOKUP(E131,Customer_Dim!A:A,Customer_Dim!E:E)</f>
        <v>Port Chad</v>
      </c>
      <c r="K131" s="4" t="str">
        <f t="array" ref="K131">XLOOKUP(E131,Customer_Dim!A:A,Customer_Dim!F:F)</f>
        <v>Massachusetts</v>
      </c>
      <c r="L131" s="4" t="str">
        <f t="array" ref="L131">XLOOKUP(Q131,Store_Dim!A:A,Store_Dim!C:C)</f>
        <v>West</v>
      </c>
      <c r="M131" s="4" t="s">
        <v>1560</v>
      </c>
      <c r="N131" s="4" t="str">
        <f t="array" ref="N131">XLOOKUP(M131,Product_Dim!A:A,Product_Dim!C:C)</f>
        <v>Clothing</v>
      </c>
      <c r="O131" s="4" t="str">
        <f t="array" ref="O131">XLOOKUP(M131,Product_Dim!A:A,Product_Dim!D:D)</f>
        <v>Tops</v>
      </c>
      <c r="P131" s="4" t="s">
        <v>1564</v>
      </c>
      <c r="Q131" s="4" t="s">
        <v>1939</v>
      </c>
      <c r="R131" s="4" t="str">
        <f t="array" ref="R131">XLOOKUP(Q131,Store_Dim!A:A,Store_Dim!B:B)</f>
        <v>Frederick-Wright</v>
      </c>
      <c r="S131" s="4" t="str">
        <f t="array" ref="S131">XLOOKUP(Q131,Store_Dim!A:A,Store_Dim!E:E)</f>
        <v>Flagship</v>
      </c>
      <c r="T131" s="4">
        <v>1.0</v>
      </c>
      <c r="U131" s="13">
        <v>783.25</v>
      </c>
      <c r="V131" s="14">
        <v>0.3</v>
      </c>
      <c r="W131" s="15">
        <v>181.0</v>
      </c>
      <c r="X131" s="4" t="s">
        <v>1959</v>
      </c>
      <c r="Y131" s="16">
        <v>548.275</v>
      </c>
      <c r="Z131" s="4" t="str">
        <f t="array" ref="Z131">XLOOKUP(M131,Product_Dim!A:A,Product_Dim!B:B)</f>
        <v>Men's Graphic T-Shirt</v>
      </c>
    </row>
    <row r="132" ht="14.25" customHeight="1">
      <c r="A132" s="4" t="s">
        <v>2091</v>
      </c>
      <c r="B132" s="5">
        <v>45495.0</v>
      </c>
      <c r="C132" s="12" t="s">
        <v>3968</v>
      </c>
      <c r="D132" s="4">
        <f t="shared" si="1"/>
        <v>2024</v>
      </c>
      <c r="E132" s="4" t="s">
        <v>1100</v>
      </c>
      <c r="F132" s="4">
        <v>38.0</v>
      </c>
      <c r="G132" s="4" t="str">
        <f t="shared" si="2"/>
        <v>36-45</v>
      </c>
      <c r="H132" s="4" t="str">
        <f t="array" ref="H132">XLOOKUP(E132,Customer_Dim!A:A,Customer_Dim!D:D)</f>
        <v>Male</v>
      </c>
      <c r="I132" s="4" t="str">
        <f t="array" ref="I132">XLOOKUP(E132,Customer_Dim!A:A,Customer_Dim!H:H)</f>
        <v>Bronze</v>
      </c>
      <c r="J132" s="4" t="str">
        <f t="array" ref="J132">XLOOKUP(E132,Customer_Dim!A:A,Customer_Dim!E:E)</f>
        <v>Cartershire</v>
      </c>
      <c r="K132" s="4" t="str">
        <f t="array" ref="K132">XLOOKUP(E132,Customer_Dim!A:A,Customer_Dim!F:F)</f>
        <v>Virginia</v>
      </c>
      <c r="L132" s="4" t="str">
        <f t="array" ref="L132">XLOOKUP(Q132,Store_Dim!A:A,Store_Dim!C:C)</f>
        <v>North</v>
      </c>
      <c r="M132" s="4" t="s">
        <v>1625</v>
      </c>
      <c r="N132" s="4" t="str">
        <f t="array" ref="N132">XLOOKUP(M132,Product_Dim!A:A,Product_Dim!C:C)</f>
        <v>Sports</v>
      </c>
      <c r="O132" s="4" t="str">
        <f t="array" ref="O132">XLOOKUP(M132,Product_Dim!A:A,Product_Dim!D:D)</f>
        <v>Accessories</v>
      </c>
      <c r="P132" s="4" t="s">
        <v>1627</v>
      </c>
      <c r="Q132" s="4" t="s">
        <v>1901</v>
      </c>
      <c r="R132" s="4" t="str">
        <f t="array" ref="R132">XLOOKUP(Q132,Store_Dim!A:A,Store_Dim!B:B)</f>
        <v>Johnson-Wright</v>
      </c>
      <c r="S132" s="4" t="str">
        <f t="array" ref="S132">XLOOKUP(Q132,Store_Dim!A:A,Store_Dim!E:E)</f>
        <v>Outlet</v>
      </c>
      <c r="T132" s="4">
        <v>1.0</v>
      </c>
      <c r="U132" s="13">
        <v>942.38</v>
      </c>
      <c r="V132" s="14">
        <v>0.17</v>
      </c>
      <c r="W132" s="15">
        <v>367.0</v>
      </c>
      <c r="X132" s="4" t="s">
        <v>1959</v>
      </c>
      <c r="Y132" s="16">
        <v>782.1754</v>
      </c>
      <c r="Z132" s="4" t="str">
        <f t="array" ref="Z132">XLOOKUP(M132,Product_Dim!A:A,Product_Dim!B:B)</f>
        <v>Soccer Training Cone Set</v>
      </c>
    </row>
    <row r="133" ht="14.25" customHeight="1">
      <c r="A133" s="4" t="s">
        <v>2092</v>
      </c>
      <c r="B133" s="5">
        <v>45444.0</v>
      </c>
      <c r="C133" s="12" t="s">
        <v>3970</v>
      </c>
      <c r="D133" s="4">
        <f t="shared" si="1"/>
        <v>2024</v>
      </c>
      <c r="E133" s="4" t="s">
        <v>1539</v>
      </c>
      <c r="F133" s="4">
        <v>56.0</v>
      </c>
      <c r="G133" s="4" t="str">
        <f t="shared" si="2"/>
        <v>56-65</v>
      </c>
      <c r="H133" s="4" t="str">
        <f t="array" ref="H133">XLOOKUP(E133,Customer_Dim!A:A,Customer_Dim!D:D)</f>
        <v>Male</v>
      </c>
      <c r="I133" s="4" t="str">
        <f t="array" ref="I133">XLOOKUP(E133,Customer_Dim!A:A,Customer_Dim!H:H)</f>
        <v>Bronze</v>
      </c>
      <c r="J133" s="4" t="str">
        <f t="array" ref="J133">XLOOKUP(E133,Customer_Dim!A:A,Customer_Dim!E:E)</f>
        <v>North Seanfurt</v>
      </c>
      <c r="K133" s="4" t="str">
        <f t="array" ref="K133">XLOOKUP(E133,Customer_Dim!A:A,Customer_Dim!F:F)</f>
        <v>Ohio</v>
      </c>
      <c r="L133" s="4" t="str">
        <f t="array" ref="L133">XLOOKUP(Q133,Store_Dim!A:A,Store_Dim!C:C)</f>
        <v>South</v>
      </c>
      <c r="M133" s="4" t="s">
        <v>1735</v>
      </c>
      <c r="N133" s="4" t="str">
        <f t="array" ref="N133">XLOOKUP(M133,Product_Dim!A:A,Product_Dim!C:C)</f>
        <v>Electronics</v>
      </c>
      <c r="O133" s="4" t="str">
        <f t="array" ref="O133">XLOOKUP(M133,Product_Dim!A:A,Product_Dim!D:D)</f>
        <v>Accessories</v>
      </c>
      <c r="P133" s="4" t="s">
        <v>1737</v>
      </c>
      <c r="Q133" s="4" t="s">
        <v>1927</v>
      </c>
      <c r="R133" s="4" t="str">
        <f t="array" ref="R133">XLOOKUP(Q133,Store_Dim!A:A,Store_Dim!B:B)</f>
        <v>Aguirre-Keller</v>
      </c>
      <c r="S133" s="4" t="str">
        <f t="array" ref="S133">XLOOKUP(Q133,Store_Dim!A:A,Store_Dim!E:E)</f>
        <v>Online</v>
      </c>
      <c r="T133" s="4">
        <v>3.0</v>
      </c>
      <c r="U133" s="13">
        <v>298.35</v>
      </c>
      <c r="V133" s="14">
        <v>0.05</v>
      </c>
      <c r="W133" s="15">
        <v>246.0</v>
      </c>
      <c r="X133" s="4" t="s">
        <v>1964</v>
      </c>
      <c r="Y133" s="16">
        <v>850.2975</v>
      </c>
      <c r="Z133" s="4" t="str">
        <f t="array" ref="Z133">XLOOKUP(M133,Product_Dim!A:A,Product_Dim!B:B)</f>
        <v>HDMI Cable – 2m</v>
      </c>
    </row>
    <row r="134" ht="14.25" customHeight="1">
      <c r="A134" s="4" t="s">
        <v>2093</v>
      </c>
      <c r="B134" s="5">
        <v>45662.0</v>
      </c>
      <c r="C134" s="12" t="s">
        <v>3972</v>
      </c>
      <c r="D134" s="4">
        <f t="shared" si="1"/>
        <v>2025</v>
      </c>
      <c r="E134" s="4" t="s">
        <v>566</v>
      </c>
      <c r="F134" s="4">
        <v>39.0</v>
      </c>
      <c r="G134" s="4" t="str">
        <f t="shared" si="2"/>
        <v>36-45</v>
      </c>
      <c r="H134" s="4" t="str">
        <f t="array" ref="H134">XLOOKUP(E134,Customer_Dim!A:A,Customer_Dim!D:D)</f>
        <v>Female</v>
      </c>
      <c r="I134" s="4" t="str">
        <f t="array" ref="I134">XLOOKUP(E134,Customer_Dim!A:A,Customer_Dim!H:H)</f>
        <v>Silver</v>
      </c>
      <c r="J134" s="4" t="str">
        <f t="array" ref="J134">XLOOKUP(E134,Customer_Dim!A:A,Customer_Dim!E:E)</f>
        <v>Dominiquefort</v>
      </c>
      <c r="K134" s="4" t="str">
        <f t="array" ref="K134">XLOOKUP(E134,Customer_Dim!A:A,Customer_Dim!F:F)</f>
        <v>Georgia</v>
      </c>
      <c r="L134" s="4" t="str">
        <f t="array" ref="L134">XLOOKUP(Q134,Store_Dim!A:A,Store_Dim!C:C)</f>
        <v>North</v>
      </c>
      <c r="M134" s="4" t="s">
        <v>1725</v>
      </c>
      <c r="N134" s="4" t="str">
        <f t="array" ref="N134">XLOOKUP(M134,Product_Dim!A:A,Product_Dim!C:C)</f>
        <v>Electronics</v>
      </c>
      <c r="O134" s="4" t="str">
        <f t="array" ref="O134">XLOOKUP(M134,Product_Dim!A:A,Product_Dim!D:D)</f>
        <v>Accessories</v>
      </c>
      <c r="P134" s="4" t="s">
        <v>1727</v>
      </c>
      <c r="Q134" s="4" t="s">
        <v>1929</v>
      </c>
      <c r="R134" s="4" t="str">
        <f t="array" ref="R134">XLOOKUP(Q134,Store_Dim!A:A,Store_Dim!B:B)</f>
        <v>Thomas, Bridges and Harris</v>
      </c>
      <c r="S134" s="4" t="str">
        <f t="array" ref="S134">XLOOKUP(Q134,Store_Dim!A:A,Store_Dim!E:E)</f>
        <v>Online</v>
      </c>
      <c r="T134" s="4">
        <v>4.0</v>
      </c>
      <c r="U134" s="13">
        <v>950.04</v>
      </c>
      <c r="V134" s="14">
        <v>0.13</v>
      </c>
      <c r="W134" s="15">
        <v>103.0</v>
      </c>
      <c r="X134" s="4" t="s">
        <v>1961</v>
      </c>
      <c r="Y134" s="16">
        <v>3306.1392</v>
      </c>
      <c r="Z134" s="4" t="str">
        <f t="array" ref="Z134">XLOOKUP(M134,Product_Dim!A:A,Product_Dim!B:B)</f>
        <v>Car Dashboard Phone Holder</v>
      </c>
    </row>
    <row r="135" ht="14.25" customHeight="1">
      <c r="A135" s="4" t="s">
        <v>2094</v>
      </c>
      <c r="B135" s="5">
        <v>45910.0</v>
      </c>
      <c r="C135" s="12" t="s">
        <v>3976</v>
      </c>
      <c r="D135" s="4">
        <f t="shared" si="1"/>
        <v>2025</v>
      </c>
      <c r="E135" s="4" t="s">
        <v>1058</v>
      </c>
      <c r="F135" s="4">
        <v>62.0</v>
      </c>
      <c r="G135" s="4" t="str">
        <f t="shared" si="2"/>
        <v>56-65</v>
      </c>
      <c r="H135" s="4" t="str">
        <f t="array" ref="H135">XLOOKUP(E135,Customer_Dim!A:A,Customer_Dim!D:D)</f>
        <v>Female</v>
      </c>
      <c r="I135" s="4" t="str">
        <f t="array" ref="I135">XLOOKUP(E135,Customer_Dim!A:A,Customer_Dim!H:H)</f>
        <v>Bronze</v>
      </c>
      <c r="J135" s="4" t="str">
        <f t="array" ref="J135">XLOOKUP(E135,Customer_Dim!A:A,Customer_Dim!E:E)</f>
        <v>Tiffanyshire</v>
      </c>
      <c r="K135" s="4" t="str">
        <f t="array" ref="K135">XLOOKUP(E135,Customer_Dim!A:A,Customer_Dim!F:F)</f>
        <v>Minnesota</v>
      </c>
      <c r="L135" s="4" t="str">
        <f t="array" ref="L135">XLOOKUP(Q135,Store_Dim!A:A,Store_Dim!C:C)</f>
        <v>South</v>
      </c>
      <c r="M135" s="4" t="s">
        <v>1753</v>
      </c>
      <c r="N135" s="4" t="str">
        <f t="array" ref="N135">XLOOKUP(M135,Product_Dim!A:A,Product_Dim!C:C)</f>
        <v>Sports</v>
      </c>
      <c r="O135" s="4" t="str">
        <f t="array" ref="O135">XLOOKUP(M135,Product_Dim!A:A,Product_Dim!D:D)</f>
        <v>Fitness</v>
      </c>
      <c r="P135" s="4" t="s">
        <v>1755</v>
      </c>
      <c r="Q135" s="4" t="s">
        <v>1904</v>
      </c>
      <c r="R135" s="4" t="str">
        <f t="array" ref="R135">XLOOKUP(Q135,Store_Dim!A:A,Store_Dim!B:B)</f>
        <v>Alexander Group</v>
      </c>
      <c r="S135" s="4" t="str">
        <f t="array" ref="S135">XLOOKUP(Q135,Store_Dim!A:A,Store_Dim!E:E)</f>
        <v>Online</v>
      </c>
      <c r="T135" s="4">
        <v>2.0</v>
      </c>
      <c r="U135" s="13">
        <v>267.19</v>
      </c>
      <c r="V135" s="14">
        <v>0.07</v>
      </c>
      <c r="W135" s="15">
        <v>138.0</v>
      </c>
      <c r="X135" s="4" t="s">
        <v>1959</v>
      </c>
      <c r="Y135" s="16">
        <v>496.9734</v>
      </c>
      <c r="Z135" s="4" t="str">
        <f t="array" ref="Z135">XLOOKUP(M135,Product_Dim!A:A,Product_Dim!B:B)</f>
        <v>Foam Roller</v>
      </c>
    </row>
    <row r="136" ht="14.25" customHeight="1">
      <c r="A136" s="4" t="s">
        <v>2095</v>
      </c>
      <c r="B136" s="5">
        <v>45827.0</v>
      </c>
      <c r="C136" s="12" t="s">
        <v>3970</v>
      </c>
      <c r="D136" s="4">
        <f t="shared" si="1"/>
        <v>2025</v>
      </c>
      <c r="E136" s="4" t="s">
        <v>677</v>
      </c>
      <c r="F136" s="4">
        <v>25.0</v>
      </c>
      <c r="G136" s="4" t="str">
        <f t="shared" si="2"/>
        <v>18-25</v>
      </c>
      <c r="H136" s="4" t="str">
        <f t="array" ref="H136">XLOOKUP(E136,Customer_Dim!A:A,Customer_Dim!D:D)</f>
        <v>Female</v>
      </c>
      <c r="I136" s="4" t="str">
        <f t="array" ref="I136">XLOOKUP(E136,Customer_Dim!A:A,Customer_Dim!H:H)</f>
        <v>Bronze</v>
      </c>
      <c r="J136" s="4" t="str">
        <f t="array" ref="J136">XLOOKUP(E136,Customer_Dim!A:A,Customer_Dim!E:E)</f>
        <v>New Logan</v>
      </c>
      <c r="K136" s="4" t="str">
        <f t="array" ref="K136">XLOOKUP(E136,Customer_Dim!A:A,Customer_Dim!F:F)</f>
        <v>Michigan</v>
      </c>
      <c r="L136" s="4" t="str">
        <f t="array" ref="L136">XLOOKUP(Q136,Store_Dim!A:A,Store_Dim!C:C)</f>
        <v>North</v>
      </c>
      <c r="M136" s="4" t="s">
        <v>1844</v>
      </c>
      <c r="N136" s="4" t="str">
        <f t="array" ref="N136">XLOOKUP(M136,Product_Dim!A:A,Product_Dim!C:C)</f>
        <v>Home</v>
      </c>
      <c r="O136" s="4" t="str">
        <f t="array" ref="O136">XLOOKUP(M136,Product_Dim!A:A,Product_Dim!D:D)</f>
        <v>Lighting</v>
      </c>
      <c r="P136" s="4" t="s">
        <v>1846</v>
      </c>
      <c r="Q136" s="4" t="s">
        <v>1936</v>
      </c>
      <c r="R136" s="4" t="str">
        <f t="array" ref="R136">XLOOKUP(Q136,Store_Dim!A:A,Store_Dim!B:B)</f>
        <v>Shelton PLC</v>
      </c>
      <c r="S136" s="4" t="str">
        <f t="array" ref="S136">XLOOKUP(Q136,Store_Dim!A:A,Store_Dim!E:E)</f>
        <v>Flagship</v>
      </c>
      <c r="T136" s="4">
        <v>4.0</v>
      </c>
      <c r="U136" s="13">
        <v>72.63</v>
      </c>
      <c r="V136" s="14">
        <v>0.06</v>
      </c>
      <c r="W136" s="15">
        <v>220.0</v>
      </c>
      <c r="X136" s="4" t="s">
        <v>1961</v>
      </c>
      <c r="Y136" s="16">
        <v>273.0888</v>
      </c>
      <c r="Z136" s="4" t="str">
        <f t="array" ref="Z136">XLOOKUP(M136,Product_Dim!A:A,Product_Dim!B:B)</f>
        <v>LED Bedside Lamp</v>
      </c>
    </row>
    <row r="137" ht="14.25" customHeight="1">
      <c r="A137" s="4" t="s">
        <v>2096</v>
      </c>
      <c r="B137" s="5">
        <v>45544.0</v>
      </c>
      <c r="C137" s="12" t="s">
        <v>3976</v>
      </c>
      <c r="D137" s="4">
        <f t="shared" si="1"/>
        <v>2024</v>
      </c>
      <c r="E137" s="4" t="s">
        <v>1349</v>
      </c>
      <c r="F137" s="4">
        <v>18.0</v>
      </c>
      <c r="G137" s="4" t="str">
        <f t="shared" si="2"/>
        <v>18-25</v>
      </c>
      <c r="H137" s="4" t="str">
        <f t="array" ref="H137">XLOOKUP(E137,Customer_Dim!A:A,Customer_Dim!D:D)</f>
        <v>Female</v>
      </c>
      <c r="I137" s="4" t="str">
        <f t="array" ref="I137">XLOOKUP(E137,Customer_Dim!A:A,Customer_Dim!H:H)</f>
        <v>Gold</v>
      </c>
      <c r="J137" s="4" t="str">
        <f t="array" ref="J137">XLOOKUP(E137,Customer_Dim!A:A,Customer_Dim!E:E)</f>
        <v>South Robert</v>
      </c>
      <c r="K137" s="4" t="str">
        <f t="array" ref="K137">XLOOKUP(E137,Customer_Dim!A:A,Customer_Dim!F:F)</f>
        <v>Maine</v>
      </c>
      <c r="L137" s="4" t="str">
        <f t="array" ref="L137">XLOOKUP(Q137,Store_Dim!A:A,Store_Dim!C:C)</f>
        <v>North</v>
      </c>
      <c r="M137" s="4" t="s">
        <v>1741</v>
      </c>
      <c r="N137" s="4" t="str">
        <f t="array" ref="N137">XLOOKUP(M137,Product_Dim!A:A,Product_Dim!C:C)</f>
        <v>Clothing</v>
      </c>
      <c r="O137" s="4" t="str">
        <f t="array" ref="O137">XLOOKUP(M137,Product_Dim!A:A,Product_Dim!D:D)</f>
        <v>Bottoms</v>
      </c>
      <c r="P137" s="4" t="s">
        <v>1743</v>
      </c>
      <c r="Q137" s="4" t="s">
        <v>1908</v>
      </c>
      <c r="R137" s="4" t="str">
        <f t="array" ref="R137">XLOOKUP(Q137,Store_Dim!A:A,Store_Dim!B:B)</f>
        <v>Gray Ltd</v>
      </c>
      <c r="S137" s="4" t="str">
        <f t="array" ref="S137">XLOOKUP(Q137,Store_Dim!A:A,Store_Dim!E:E)</f>
        <v>Outlet</v>
      </c>
      <c r="T137" s="4">
        <v>3.0</v>
      </c>
      <c r="U137" s="13">
        <v>576.52</v>
      </c>
      <c r="V137" s="14">
        <v>0.22</v>
      </c>
      <c r="W137" s="15">
        <v>125.0</v>
      </c>
      <c r="X137" s="4" t="s">
        <v>1964</v>
      </c>
      <c r="Y137" s="16">
        <v>1349.0568</v>
      </c>
      <c r="Z137" s="4" t="str">
        <f t="array" ref="Z137">XLOOKUP(M137,Product_Dim!A:A,Product_Dim!B:B)</f>
        <v>Men's Track Pants</v>
      </c>
    </row>
    <row r="138" ht="14.25" customHeight="1">
      <c r="A138" s="4" t="s">
        <v>2097</v>
      </c>
      <c r="B138" s="5">
        <v>45751.0</v>
      </c>
      <c r="C138" s="12" t="s">
        <v>3978</v>
      </c>
      <c r="D138" s="4">
        <f t="shared" si="1"/>
        <v>2025</v>
      </c>
      <c r="E138" s="4" t="s">
        <v>1118</v>
      </c>
      <c r="F138" s="4">
        <v>31.0</v>
      </c>
      <c r="G138" s="4" t="str">
        <f t="shared" si="2"/>
        <v>26-35</v>
      </c>
      <c r="H138" s="4" t="str">
        <f t="array" ref="H138">XLOOKUP(E138,Customer_Dim!A:A,Customer_Dim!D:D)</f>
        <v>Male</v>
      </c>
      <c r="I138" s="4" t="str">
        <f t="array" ref="I138">XLOOKUP(E138,Customer_Dim!A:A,Customer_Dim!H:H)</f>
        <v>Bronze</v>
      </c>
      <c r="J138" s="4" t="str">
        <f t="array" ref="J138">XLOOKUP(E138,Customer_Dim!A:A,Customer_Dim!E:E)</f>
        <v>New Angiefurt</v>
      </c>
      <c r="K138" s="4" t="str">
        <f t="array" ref="K138">XLOOKUP(E138,Customer_Dim!A:A,Customer_Dim!F:F)</f>
        <v>Alaska</v>
      </c>
      <c r="L138" s="4" t="str">
        <f t="array" ref="L138">XLOOKUP(Q138,Store_Dim!A:A,Store_Dim!C:C)</f>
        <v>South</v>
      </c>
      <c r="M138" s="4" t="s">
        <v>1796</v>
      </c>
      <c r="N138" s="4" t="str">
        <f t="array" ref="N138">XLOOKUP(M138,Product_Dim!A:A,Product_Dim!C:C)</f>
        <v>Beauty</v>
      </c>
      <c r="O138" s="4" t="str">
        <f t="array" ref="O138">XLOOKUP(M138,Product_Dim!A:A,Product_Dim!D:D)</f>
        <v>Haircare</v>
      </c>
      <c r="P138" s="4" t="s">
        <v>1798</v>
      </c>
      <c r="Q138" s="4" t="s">
        <v>1921</v>
      </c>
      <c r="R138" s="4" t="str">
        <f t="array" ref="R138">XLOOKUP(Q138,Store_Dim!A:A,Store_Dim!B:B)</f>
        <v>Moore, Padilla and Butler</v>
      </c>
      <c r="S138" s="4" t="str">
        <f t="array" ref="S138">XLOOKUP(Q138,Store_Dim!A:A,Store_Dim!E:E)</f>
        <v>Flagship</v>
      </c>
      <c r="T138" s="4">
        <v>3.0</v>
      </c>
      <c r="U138" s="13">
        <v>849.36</v>
      </c>
      <c r="V138" s="14">
        <v>0.03</v>
      </c>
      <c r="W138" s="15">
        <v>383.0</v>
      </c>
      <c r="X138" s="4" t="s">
        <v>1959</v>
      </c>
      <c r="Y138" s="16">
        <v>2471.6376</v>
      </c>
      <c r="Z138" s="4" t="str">
        <f t="array" ref="Z138">XLOOKUP(M138,Product_Dim!A:A,Product_Dim!B:B)</f>
        <v>Hair Repair Oil Treatment</v>
      </c>
    </row>
    <row r="139" ht="14.25" customHeight="1">
      <c r="A139" s="4" t="s">
        <v>2098</v>
      </c>
      <c r="B139" s="5">
        <v>45392.0</v>
      </c>
      <c r="C139" s="12" t="s">
        <v>3978</v>
      </c>
      <c r="D139" s="4">
        <f t="shared" si="1"/>
        <v>2024</v>
      </c>
      <c r="E139" s="4" t="s">
        <v>1479</v>
      </c>
      <c r="F139" s="4">
        <v>53.0</v>
      </c>
      <c r="G139" s="4" t="str">
        <f t="shared" si="2"/>
        <v>46-55</v>
      </c>
      <c r="H139" s="4" t="str">
        <f t="array" ref="H139">XLOOKUP(E139,Customer_Dim!A:A,Customer_Dim!D:D)</f>
        <v>Male</v>
      </c>
      <c r="I139" s="4" t="str">
        <f t="array" ref="I139">XLOOKUP(E139,Customer_Dim!A:A,Customer_Dim!H:H)</f>
        <v>Bronze</v>
      </c>
      <c r="J139" s="4" t="str">
        <f t="array" ref="J139">XLOOKUP(E139,Customer_Dim!A:A,Customer_Dim!E:E)</f>
        <v>Chambersfurt</v>
      </c>
      <c r="K139" s="4" t="str">
        <f t="array" ref="K139">XLOOKUP(E139,Customer_Dim!A:A,Customer_Dim!F:F)</f>
        <v>Wisconsin</v>
      </c>
      <c r="L139" s="4" t="str">
        <f t="array" ref="L139">XLOOKUP(Q139,Store_Dim!A:A,Store_Dim!C:C)</f>
        <v>East</v>
      </c>
      <c r="M139" s="4" t="s">
        <v>1732</v>
      </c>
      <c r="N139" s="4" t="str">
        <f t="array" ref="N139">XLOOKUP(M139,Product_Dim!A:A,Product_Dim!C:C)</f>
        <v>Sports</v>
      </c>
      <c r="O139" s="4" t="str">
        <f t="array" ref="O139">XLOOKUP(M139,Product_Dim!A:A,Product_Dim!D:D)</f>
        <v>Fitness</v>
      </c>
      <c r="P139" s="4" t="s">
        <v>1734</v>
      </c>
      <c r="Q139" s="4" t="s">
        <v>1911</v>
      </c>
      <c r="R139" s="4" t="str">
        <f t="array" ref="R139">XLOOKUP(Q139,Store_Dim!A:A,Store_Dim!B:B)</f>
        <v>Benson-Elliott</v>
      </c>
      <c r="S139" s="4" t="str">
        <f t="array" ref="S139">XLOOKUP(Q139,Store_Dim!A:A,Store_Dim!E:E)</f>
        <v>Online</v>
      </c>
      <c r="T139" s="4">
        <v>1.0</v>
      </c>
      <c r="U139" s="13">
        <v>245.85</v>
      </c>
      <c r="V139" s="14">
        <v>0.18</v>
      </c>
      <c r="W139" s="15">
        <v>260.0</v>
      </c>
      <c r="X139" s="4" t="s">
        <v>1964</v>
      </c>
      <c r="Y139" s="16">
        <v>201.597</v>
      </c>
      <c r="Z139" s="4" t="str">
        <f t="array" ref="Z139">XLOOKUP(M139,Product_Dim!A:A,Product_Dim!B:B)</f>
        <v>Boxing Hand Wraps</v>
      </c>
    </row>
    <row r="140" ht="14.25" customHeight="1">
      <c r="A140" s="4" t="s">
        <v>2099</v>
      </c>
      <c r="B140" s="5">
        <v>45589.0</v>
      </c>
      <c r="C140" s="12" t="s">
        <v>3979</v>
      </c>
      <c r="D140" s="4">
        <f t="shared" si="1"/>
        <v>2024</v>
      </c>
      <c r="E140" s="4" t="s">
        <v>609</v>
      </c>
      <c r="F140" s="4">
        <v>33.0</v>
      </c>
      <c r="G140" s="4" t="str">
        <f t="shared" si="2"/>
        <v>26-35</v>
      </c>
      <c r="H140" s="4" t="str">
        <f t="array" ref="H140">XLOOKUP(E140,Customer_Dim!A:A,Customer_Dim!D:D)</f>
        <v>Female</v>
      </c>
      <c r="I140" s="4" t="str">
        <f t="array" ref="I140">XLOOKUP(E140,Customer_Dim!A:A,Customer_Dim!H:H)</f>
        <v>Bronze</v>
      </c>
      <c r="J140" s="4" t="str">
        <f t="array" ref="J140">XLOOKUP(E140,Customer_Dim!A:A,Customer_Dim!E:E)</f>
        <v>West Daniel</v>
      </c>
      <c r="K140" s="4" t="str">
        <f t="array" ref="K140">XLOOKUP(E140,Customer_Dim!A:A,Customer_Dim!F:F)</f>
        <v>South Carolina</v>
      </c>
      <c r="L140" s="4" t="str">
        <f t="array" ref="L140">XLOOKUP(Q140,Store_Dim!A:A,Store_Dim!C:C)</f>
        <v>East</v>
      </c>
      <c r="M140" s="4" t="s">
        <v>1874</v>
      </c>
      <c r="N140" s="4" t="str">
        <f t="array" ref="N140">XLOOKUP(M140,Product_Dim!A:A,Product_Dim!C:C)</f>
        <v>Sports</v>
      </c>
      <c r="O140" s="4" t="str">
        <f t="array" ref="O140">XLOOKUP(M140,Product_Dim!A:A,Product_Dim!D:D)</f>
        <v>Team Sports</v>
      </c>
      <c r="P140" s="4" t="s">
        <v>1876</v>
      </c>
      <c r="Q140" s="4" t="s">
        <v>1924</v>
      </c>
      <c r="R140" s="4" t="str">
        <f t="array" ref="R140">XLOOKUP(Q140,Store_Dim!A:A,Store_Dim!B:B)</f>
        <v>Hill, Wagner and Ballard</v>
      </c>
      <c r="S140" s="4" t="str">
        <f t="array" ref="S140">XLOOKUP(Q140,Store_Dim!A:A,Store_Dim!E:E)</f>
        <v>Online</v>
      </c>
      <c r="T140" s="4">
        <v>3.0</v>
      </c>
      <c r="U140" s="13">
        <v>237.68</v>
      </c>
      <c r="V140" s="14">
        <v>0.1</v>
      </c>
      <c r="W140" s="15">
        <v>471.0</v>
      </c>
      <c r="X140" s="4" t="s">
        <v>1964</v>
      </c>
      <c r="Y140" s="16">
        <v>641.736</v>
      </c>
      <c r="Z140" s="4" t="str">
        <f t="array" ref="Z140">XLOOKUP(M140,Product_Dim!A:A,Product_Dim!B:B)</f>
        <v>Cricket Bat</v>
      </c>
    </row>
    <row r="141" ht="14.25" customHeight="1">
      <c r="A141" s="4" t="s">
        <v>2100</v>
      </c>
      <c r="B141" s="5">
        <v>45756.0</v>
      </c>
      <c r="C141" s="12" t="s">
        <v>3978</v>
      </c>
      <c r="D141" s="4">
        <f t="shared" si="1"/>
        <v>2025</v>
      </c>
      <c r="E141" s="4" t="s">
        <v>1082</v>
      </c>
      <c r="F141" s="4">
        <v>40.0</v>
      </c>
      <c r="G141" s="4" t="str">
        <f t="shared" si="2"/>
        <v>36-45</v>
      </c>
      <c r="H141" s="4" t="str">
        <f t="array" ref="H141">XLOOKUP(E141,Customer_Dim!A:A,Customer_Dim!D:D)</f>
        <v>Female</v>
      </c>
      <c r="I141" s="4" t="str">
        <f t="array" ref="I141">XLOOKUP(E141,Customer_Dim!A:A,Customer_Dim!H:H)</f>
        <v>Bronze</v>
      </c>
      <c r="J141" s="4" t="str">
        <f t="array" ref="J141">XLOOKUP(E141,Customer_Dim!A:A,Customer_Dim!E:E)</f>
        <v>Ryanport</v>
      </c>
      <c r="K141" s="4" t="str">
        <f t="array" ref="K141">XLOOKUP(E141,Customer_Dim!A:A,Customer_Dim!F:F)</f>
        <v>North Carolina</v>
      </c>
      <c r="L141" s="4" t="str">
        <f t="array" ref="L141">XLOOKUP(Q141,Store_Dim!A:A,Store_Dim!C:C)</f>
        <v>South</v>
      </c>
      <c r="M141" s="4" t="s">
        <v>1796</v>
      </c>
      <c r="N141" s="4" t="str">
        <f t="array" ref="N141">XLOOKUP(M141,Product_Dim!A:A,Product_Dim!C:C)</f>
        <v>Beauty</v>
      </c>
      <c r="O141" s="4" t="str">
        <f t="array" ref="O141">XLOOKUP(M141,Product_Dim!A:A,Product_Dim!D:D)</f>
        <v>Haircare</v>
      </c>
      <c r="P141" s="4" t="s">
        <v>1798</v>
      </c>
      <c r="Q141" s="4" t="s">
        <v>1934</v>
      </c>
      <c r="R141" s="4" t="str">
        <f t="array" ref="R141">XLOOKUP(Q141,Store_Dim!A:A,Store_Dim!B:B)</f>
        <v>Mcdonald Inc</v>
      </c>
      <c r="S141" s="4" t="str">
        <f t="array" ref="S141">XLOOKUP(Q141,Store_Dim!A:A,Store_Dim!E:E)</f>
        <v>Outlet</v>
      </c>
      <c r="T141" s="4">
        <v>4.0</v>
      </c>
      <c r="U141" s="13">
        <v>715.85</v>
      </c>
      <c r="V141" s="14">
        <v>0.25</v>
      </c>
      <c r="W141" s="15">
        <v>383.0</v>
      </c>
      <c r="X141" s="4" t="s">
        <v>1961</v>
      </c>
      <c r="Y141" s="16">
        <v>2147.55</v>
      </c>
      <c r="Z141" s="4" t="str">
        <f t="array" ref="Z141">XLOOKUP(M141,Product_Dim!A:A,Product_Dim!B:B)</f>
        <v>Hair Repair Oil Treatment</v>
      </c>
    </row>
    <row r="142" ht="14.25" customHeight="1">
      <c r="A142" s="4" t="s">
        <v>2101</v>
      </c>
      <c r="B142" s="5">
        <v>45255.0</v>
      </c>
      <c r="C142" s="12" t="s">
        <v>3971</v>
      </c>
      <c r="D142" s="4">
        <f t="shared" si="1"/>
        <v>2023</v>
      </c>
      <c r="E142" s="4" t="s">
        <v>587</v>
      </c>
      <c r="F142" s="4">
        <v>44.0</v>
      </c>
      <c r="G142" s="4" t="str">
        <f t="shared" si="2"/>
        <v>36-45</v>
      </c>
      <c r="H142" s="4" t="str">
        <f t="array" ref="H142">XLOOKUP(E142,Customer_Dim!A:A,Customer_Dim!D:D)</f>
        <v>Female</v>
      </c>
      <c r="I142" s="4" t="str">
        <f t="array" ref="I142">XLOOKUP(E142,Customer_Dim!A:A,Customer_Dim!H:H)</f>
        <v>Platinum</v>
      </c>
      <c r="J142" s="4" t="str">
        <f t="array" ref="J142">XLOOKUP(E142,Customer_Dim!A:A,Customer_Dim!E:E)</f>
        <v>Morrisburgh</v>
      </c>
      <c r="K142" s="4" t="str">
        <f t="array" ref="K142">XLOOKUP(E142,Customer_Dim!A:A,Customer_Dim!F:F)</f>
        <v>Indiana</v>
      </c>
      <c r="L142" s="4" t="str">
        <f t="array" ref="L142">XLOOKUP(Q142,Store_Dim!A:A,Store_Dim!C:C)</f>
        <v>North</v>
      </c>
      <c r="M142" s="4" t="s">
        <v>1853</v>
      </c>
      <c r="N142" s="4" t="str">
        <f t="array" ref="N142">XLOOKUP(M142,Product_Dim!A:A,Product_Dim!C:C)</f>
        <v>Electronics</v>
      </c>
      <c r="O142" s="4" t="str">
        <f t="array" ref="O142">XLOOKUP(M142,Product_Dim!A:A,Product_Dim!D:D)</f>
        <v>Accessories</v>
      </c>
      <c r="P142" s="4" t="s">
        <v>1855</v>
      </c>
      <c r="Q142" s="4" t="s">
        <v>1908</v>
      </c>
      <c r="R142" s="4" t="str">
        <f t="array" ref="R142">XLOOKUP(Q142,Store_Dim!A:A,Store_Dim!B:B)</f>
        <v>Gray Ltd</v>
      </c>
      <c r="S142" s="4" t="str">
        <f t="array" ref="S142">XLOOKUP(Q142,Store_Dim!A:A,Store_Dim!E:E)</f>
        <v>Outlet</v>
      </c>
      <c r="T142" s="4">
        <v>2.0</v>
      </c>
      <c r="U142" s="13">
        <v>478.85</v>
      </c>
      <c r="V142" s="14">
        <v>0.01</v>
      </c>
      <c r="W142" s="15">
        <v>361.0</v>
      </c>
      <c r="X142" s="4" t="s">
        <v>1964</v>
      </c>
      <c r="Y142" s="16">
        <v>948.123</v>
      </c>
      <c r="Z142" s="4" t="str">
        <f t="array" ref="Z142">XLOOKUP(M142,Product_Dim!A:A,Product_Dim!B:B)</f>
        <v>Gaming Mouse Pad XL</v>
      </c>
    </row>
    <row r="143" ht="14.25" customHeight="1">
      <c r="A143" s="4" t="s">
        <v>2102</v>
      </c>
      <c r="B143" s="5">
        <v>45718.0</v>
      </c>
      <c r="C143" s="12" t="s">
        <v>3977</v>
      </c>
      <c r="D143" s="4">
        <f t="shared" si="1"/>
        <v>2025</v>
      </c>
      <c r="E143" s="4" t="s">
        <v>412</v>
      </c>
      <c r="F143" s="4">
        <v>51.0</v>
      </c>
      <c r="G143" s="4" t="str">
        <f t="shared" si="2"/>
        <v>46-55</v>
      </c>
      <c r="H143" s="4" t="str">
        <f t="array" ref="H143">XLOOKUP(E143,Customer_Dim!A:A,Customer_Dim!D:D)</f>
        <v>Male</v>
      </c>
      <c r="I143" s="4" t="str">
        <f t="array" ref="I143">XLOOKUP(E143,Customer_Dim!A:A,Customer_Dim!H:H)</f>
        <v>Gold</v>
      </c>
      <c r="J143" s="4" t="str">
        <f t="array" ref="J143">XLOOKUP(E143,Customer_Dim!A:A,Customer_Dim!E:E)</f>
        <v>New William</v>
      </c>
      <c r="K143" s="4" t="str">
        <f t="array" ref="K143">XLOOKUP(E143,Customer_Dim!A:A,Customer_Dim!F:F)</f>
        <v>New Mexico</v>
      </c>
      <c r="L143" s="4" t="str">
        <f t="array" ref="L143">XLOOKUP(Q143,Store_Dim!A:A,Store_Dim!C:C)</f>
        <v>East</v>
      </c>
      <c r="M143" s="4" t="s">
        <v>1721</v>
      </c>
      <c r="N143" s="4" t="str">
        <f t="array" ref="N143">XLOOKUP(M143,Product_Dim!A:A,Product_Dim!C:C)</f>
        <v>Beauty</v>
      </c>
      <c r="O143" s="4" t="str">
        <f t="array" ref="O143">XLOOKUP(M143,Product_Dim!A:A,Product_Dim!D:D)</f>
        <v>Makeup</v>
      </c>
      <c r="P143" s="4" t="s">
        <v>1724</v>
      </c>
      <c r="Q143" s="4" t="s">
        <v>1887</v>
      </c>
      <c r="R143" s="4" t="str">
        <f t="array" ref="R143">XLOOKUP(Q143,Store_Dim!A:A,Store_Dim!B:B)</f>
        <v>Rivera-Warner</v>
      </c>
      <c r="S143" s="4" t="str">
        <f t="array" ref="S143">XLOOKUP(Q143,Store_Dim!A:A,Store_Dim!E:E)</f>
        <v>Flagship</v>
      </c>
      <c r="T143" s="4">
        <v>1.0</v>
      </c>
      <c r="U143" s="13">
        <v>503.95</v>
      </c>
      <c r="V143" s="14">
        <v>0.26</v>
      </c>
      <c r="W143" s="15">
        <v>431.0</v>
      </c>
      <c r="X143" s="4" t="s">
        <v>1964</v>
      </c>
      <c r="Y143" s="16">
        <v>372.923</v>
      </c>
      <c r="Z143" s="4" t="str">
        <f t="array" ref="Z143">XLOOKUP(M143,Product_Dim!A:A,Product_Dim!B:B)</f>
        <v>Makeup Brush Set</v>
      </c>
    </row>
    <row r="144" ht="14.25" customHeight="1">
      <c r="A144" s="4" t="s">
        <v>2103</v>
      </c>
      <c r="B144" s="5">
        <v>45573.0</v>
      </c>
      <c r="C144" s="12" t="s">
        <v>3979</v>
      </c>
      <c r="D144" s="4">
        <f t="shared" si="1"/>
        <v>2024</v>
      </c>
      <c r="E144" s="4" t="s">
        <v>1267</v>
      </c>
      <c r="F144" s="4">
        <v>27.0</v>
      </c>
      <c r="G144" s="4" t="str">
        <f t="shared" si="2"/>
        <v>26-35</v>
      </c>
      <c r="H144" s="4" t="str">
        <f t="array" ref="H144">XLOOKUP(E144,Customer_Dim!A:A,Customer_Dim!D:D)</f>
        <v>Male</v>
      </c>
      <c r="I144" s="4" t="str">
        <f t="array" ref="I144">XLOOKUP(E144,Customer_Dim!A:A,Customer_Dim!H:H)</f>
        <v>Bronze</v>
      </c>
      <c r="J144" s="4" t="str">
        <f t="array" ref="J144">XLOOKUP(E144,Customer_Dim!A:A,Customer_Dim!E:E)</f>
        <v>New Edward</v>
      </c>
      <c r="K144" s="4" t="str">
        <f t="array" ref="K144">XLOOKUP(E144,Customer_Dim!A:A,Customer_Dim!F:F)</f>
        <v>Maine</v>
      </c>
      <c r="L144" s="4" t="str">
        <f t="array" ref="L144">XLOOKUP(Q144,Store_Dim!A:A,Store_Dim!C:C)</f>
        <v>North</v>
      </c>
      <c r="M144" s="4" t="s">
        <v>1780</v>
      </c>
      <c r="N144" s="4" t="str">
        <f t="array" ref="N144">XLOOKUP(M144,Product_Dim!A:A,Product_Dim!C:C)</f>
        <v>Beauty</v>
      </c>
      <c r="O144" s="4" t="str">
        <f t="array" ref="O144">XLOOKUP(M144,Product_Dim!A:A,Product_Dim!D:D)</f>
        <v>Haircare</v>
      </c>
      <c r="P144" s="4" t="s">
        <v>1782</v>
      </c>
      <c r="Q144" s="4" t="s">
        <v>1929</v>
      </c>
      <c r="R144" s="4" t="str">
        <f t="array" ref="R144">XLOOKUP(Q144,Store_Dim!A:A,Store_Dim!B:B)</f>
        <v>Thomas, Bridges and Harris</v>
      </c>
      <c r="S144" s="4" t="str">
        <f t="array" ref="S144">XLOOKUP(Q144,Store_Dim!A:A,Store_Dim!E:E)</f>
        <v>Online</v>
      </c>
      <c r="T144" s="4">
        <v>2.0</v>
      </c>
      <c r="U144" s="13">
        <v>975.48</v>
      </c>
      <c r="V144" s="14">
        <v>0.26</v>
      </c>
      <c r="W144" s="15">
        <v>177.0</v>
      </c>
      <c r="X144" s="4" t="s">
        <v>1964</v>
      </c>
      <c r="Y144" s="16">
        <v>1443.7104</v>
      </c>
      <c r="Z144" s="4" t="str">
        <f t="array" ref="Z144">XLOOKUP(M144,Product_Dim!A:A,Product_Dim!B:B)</f>
        <v>Women's Hair Dryer Brush</v>
      </c>
    </row>
    <row r="145" ht="14.25" customHeight="1">
      <c r="A145" s="4" t="s">
        <v>2104</v>
      </c>
      <c r="B145" s="5">
        <v>45884.0</v>
      </c>
      <c r="C145" s="12" t="s">
        <v>3975</v>
      </c>
      <c r="D145" s="4">
        <f t="shared" si="1"/>
        <v>2025</v>
      </c>
      <c r="E145" s="4" t="s">
        <v>1273</v>
      </c>
      <c r="F145" s="4">
        <v>51.0</v>
      </c>
      <c r="G145" s="4" t="str">
        <f t="shared" si="2"/>
        <v>46-55</v>
      </c>
      <c r="H145" s="4" t="str">
        <f t="array" ref="H145">XLOOKUP(E145,Customer_Dim!A:A,Customer_Dim!D:D)</f>
        <v>Female</v>
      </c>
      <c r="I145" s="4" t="str">
        <f t="array" ref="I145">XLOOKUP(E145,Customer_Dim!A:A,Customer_Dim!H:H)</f>
        <v>Platinum</v>
      </c>
      <c r="J145" s="4" t="str">
        <f t="array" ref="J145">XLOOKUP(E145,Customer_Dim!A:A,Customer_Dim!E:E)</f>
        <v>Leahmouth</v>
      </c>
      <c r="K145" s="4" t="str">
        <f t="array" ref="K145">XLOOKUP(E145,Customer_Dim!A:A,Customer_Dim!F:F)</f>
        <v>Nevada</v>
      </c>
      <c r="L145" s="4" t="str">
        <f t="array" ref="L145">XLOOKUP(Q145,Store_Dim!A:A,Store_Dim!C:C)</f>
        <v>West</v>
      </c>
      <c r="M145" s="4" t="s">
        <v>1680</v>
      </c>
      <c r="N145" s="4" t="str">
        <f t="array" ref="N145">XLOOKUP(M145,Product_Dim!A:A,Product_Dim!C:C)</f>
        <v>Electronics</v>
      </c>
      <c r="O145" s="4" t="str">
        <f t="array" ref="O145">XLOOKUP(M145,Product_Dim!A:A,Product_Dim!D:D)</f>
        <v>Computer</v>
      </c>
      <c r="P145" s="4" t="s">
        <v>1682</v>
      </c>
      <c r="Q145" s="4" t="s">
        <v>1939</v>
      </c>
      <c r="R145" s="4" t="str">
        <f t="array" ref="R145">XLOOKUP(Q145,Store_Dim!A:A,Store_Dim!B:B)</f>
        <v>Frederick-Wright</v>
      </c>
      <c r="S145" s="4" t="str">
        <f t="array" ref="S145">XLOOKUP(Q145,Store_Dim!A:A,Store_Dim!E:E)</f>
        <v>Flagship</v>
      </c>
      <c r="T145" s="4">
        <v>4.0</v>
      </c>
      <c r="U145" s="13">
        <v>450.12</v>
      </c>
      <c r="V145" s="14">
        <v>0.29</v>
      </c>
      <c r="W145" s="15">
        <v>86.0</v>
      </c>
      <c r="X145" s="4" t="s">
        <v>1964</v>
      </c>
      <c r="Y145" s="16">
        <v>1278.3408</v>
      </c>
      <c r="Z145" s="4" t="str">
        <f t="array" ref="Z145">XLOOKUP(M145,Product_Dim!A:A,Product_Dim!B:B)</f>
        <v>Gaming Mechanical Keyboard</v>
      </c>
    </row>
    <row r="146" ht="14.25" customHeight="1">
      <c r="A146" s="4" t="s">
        <v>2105</v>
      </c>
      <c r="B146" s="5">
        <v>45448.0</v>
      </c>
      <c r="C146" s="12" t="s">
        <v>3970</v>
      </c>
      <c r="D146" s="4">
        <f t="shared" si="1"/>
        <v>2024</v>
      </c>
      <c r="E146" s="4" t="s">
        <v>1373</v>
      </c>
      <c r="F146" s="4">
        <v>37.0</v>
      </c>
      <c r="G146" s="4" t="str">
        <f t="shared" si="2"/>
        <v>36-45</v>
      </c>
      <c r="H146" s="4" t="str">
        <f t="array" ref="H146">XLOOKUP(E146,Customer_Dim!A:A,Customer_Dim!D:D)</f>
        <v>Female</v>
      </c>
      <c r="I146" s="4" t="str">
        <f t="array" ref="I146">XLOOKUP(E146,Customer_Dim!A:A,Customer_Dim!H:H)</f>
        <v>Silver</v>
      </c>
      <c r="J146" s="4" t="str">
        <f t="array" ref="J146">XLOOKUP(E146,Customer_Dim!A:A,Customer_Dim!E:E)</f>
        <v>Wesleyhaven</v>
      </c>
      <c r="K146" s="4" t="str">
        <f t="array" ref="K146">XLOOKUP(E146,Customer_Dim!A:A,Customer_Dim!F:F)</f>
        <v>Idaho</v>
      </c>
      <c r="L146" s="4" t="str">
        <f t="array" ref="L146">XLOOKUP(Q146,Store_Dim!A:A,Store_Dim!C:C)</f>
        <v>West</v>
      </c>
      <c r="M146" s="4" t="s">
        <v>1686</v>
      </c>
      <c r="N146" s="4" t="str">
        <f t="array" ref="N146">XLOOKUP(M146,Product_Dim!A:A,Product_Dim!C:C)</f>
        <v>Clothing</v>
      </c>
      <c r="O146" s="4" t="str">
        <f t="array" ref="O146">XLOOKUP(M146,Product_Dim!A:A,Product_Dim!D:D)</f>
        <v>Tops</v>
      </c>
      <c r="P146" s="4" t="s">
        <v>1688</v>
      </c>
      <c r="Q146" s="4" t="s">
        <v>1917</v>
      </c>
      <c r="R146" s="4" t="str">
        <f t="array" ref="R146">XLOOKUP(Q146,Store_Dim!A:A,Store_Dim!B:B)</f>
        <v>Bean, Jones and Park</v>
      </c>
      <c r="S146" s="4" t="str">
        <f t="array" ref="S146">XLOOKUP(Q146,Store_Dim!A:A,Store_Dim!E:E)</f>
        <v>Online</v>
      </c>
      <c r="T146" s="4">
        <v>3.0</v>
      </c>
      <c r="U146" s="13">
        <v>237.24</v>
      </c>
      <c r="V146" s="14">
        <v>0.24</v>
      </c>
      <c r="W146" s="15">
        <v>154.0</v>
      </c>
      <c r="X146" s="4" t="s">
        <v>1961</v>
      </c>
      <c r="Y146" s="16">
        <v>540.9072</v>
      </c>
      <c r="Z146" s="4" t="str">
        <f t="array" ref="Z146">XLOOKUP(M146,Product_Dim!A:A,Product_Dim!B:B)</f>
        <v>Women's Summer Dress</v>
      </c>
    </row>
    <row r="147" ht="14.25" customHeight="1">
      <c r="A147" s="4" t="s">
        <v>2106</v>
      </c>
      <c r="B147" s="5">
        <v>45522.0</v>
      </c>
      <c r="C147" s="12" t="s">
        <v>3975</v>
      </c>
      <c r="D147" s="4">
        <f t="shared" si="1"/>
        <v>2024</v>
      </c>
      <c r="E147" s="4" t="s">
        <v>1441</v>
      </c>
      <c r="F147" s="4">
        <v>29.0</v>
      </c>
      <c r="G147" s="4" t="str">
        <f t="shared" si="2"/>
        <v>26-35</v>
      </c>
      <c r="H147" s="4" t="str">
        <f t="array" ref="H147">XLOOKUP(E147,Customer_Dim!A:A,Customer_Dim!D:D)</f>
        <v>Female</v>
      </c>
      <c r="I147" s="4" t="str">
        <f t="array" ref="I147">XLOOKUP(E147,Customer_Dim!A:A,Customer_Dim!H:H)</f>
        <v>Gold</v>
      </c>
      <c r="J147" s="4" t="str">
        <f t="array" ref="J147">XLOOKUP(E147,Customer_Dim!A:A,Customer_Dim!E:E)</f>
        <v>Brandontown</v>
      </c>
      <c r="K147" s="4" t="str">
        <f t="array" ref="K147">XLOOKUP(E147,Customer_Dim!A:A,Customer_Dim!F:F)</f>
        <v>South Carolina</v>
      </c>
      <c r="L147" s="4" t="str">
        <f t="array" ref="L147">XLOOKUP(Q147,Store_Dim!A:A,Store_Dim!C:C)</f>
        <v>North</v>
      </c>
      <c r="M147" s="4" t="s">
        <v>1744</v>
      </c>
      <c r="N147" s="4" t="str">
        <f t="array" ref="N147">XLOOKUP(M147,Product_Dim!A:A,Product_Dim!C:C)</f>
        <v>Sports</v>
      </c>
      <c r="O147" s="4" t="str">
        <f t="array" ref="O147">XLOOKUP(M147,Product_Dim!A:A,Product_Dim!D:D)</f>
        <v>Accessories</v>
      </c>
      <c r="P147" s="4" t="s">
        <v>1746</v>
      </c>
      <c r="Q147" s="4" t="s">
        <v>1936</v>
      </c>
      <c r="R147" s="4" t="str">
        <f t="array" ref="R147">XLOOKUP(Q147,Store_Dim!A:A,Store_Dim!B:B)</f>
        <v>Shelton PLC</v>
      </c>
      <c r="S147" s="4" t="str">
        <f t="array" ref="S147">XLOOKUP(Q147,Store_Dim!A:A,Store_Dim!E:E)</f>
        <v>Flagship</v>
      </c>
      <c r="T147" s="4">
        <v>2.0</v>
      </c>
      <c r="U147" s="13">
        <v>536.84</v>
      </c>
      <c r="V147" s="14">
        <v>0.09</v>
      </c>
      <c r="W147" s="15">
        <v>185.0</v>
      </c>
      <c r="X147" s="4" t="s">
        <v>1964</v>
      </c>
      <c r="Y147" s="16">
        <v>977.0488000000001</v>
      </c>
      <c r="Z147" s="4" t="str">
        <f t="array" ref="Z147">XLOOKUP(M147,Product_Dim!A:A,Product_Dim!B:B)</f>
        <v>Sports Stopwatch Pro</v>
      </c>
    </row>
    <row r="148" ht="14.25" customHeight="1">
      <c r="A148" s="4" t="s">
        <v>2107</v>
      </c>
      <c r="B148" s="5">
        <v>45626.0</v>
      </c>
      <c r="C148" s="12" t="s">
        <v>3971</v>
      </c>
      <c r="D148" s="4">
        <f t="shared" si="1"/>
        <v>2024</v>
      </c>
      <c r="E148" s="4" t="s">
        <v>1395</v>
      </c>
      <c r="F148" s="4">
        <v>51.0</v>
      </c>
      <c r="G148" s="4" t="str">
        <f t="shared" si="2"/>
        <v>46-55</v>
      </c>
      <c r="H148" s="4" t="str">
        <f t="array" ref="H148">XLOOKUP(E148,Customer_Dim!A:A,Customer_Dim!D:D)</f>
        <v>Male</v>
      </c>
      <c r="I148" s="4" t="str">
        <f t="array" ref="I148">XLOOKUP(E148,Customer_Dim!A:A,Customer_Dim!H:H)</f>
        <v>Silver</v>
      </c>
      <c r="J148" s="4" t="str">
        <f t="array" ref="J148">XLOOKUP(E148,Customer_Dim!A:A,Customer_Dim!E:E)</f>
        <v>New Donnabury</v>
      </c>
      <c r="K148" s="4" t="str">
        <f t="array" ref="K148">XLOOKUP(E148,Customer_Dim!A:A,Customer_Dim!F:F)</f>
        <v>Texas</v>
      </c>
      <c r="L148" s="4" t="str">
        <f t="array" ref="L148">XLOOKUP(Q148,Store_Dim!A:A,Store_Dim!C:C)</f>
        <v>East</v>
      </c>
      <c r="M148" s="4" t="s">
        <v>1686</v>
      </c>
      <c r="N148" s="4" t="str">
        <f t="array" ref="N148">XLOOKUP(M148,Product_Dim!A:A,Product_Dim!C:C)</f>
        <v>Clothing</v>
      </c>
      <c r="O148" s="4" t="str">
        <f t="array" ref="O148">XLOOKUP(M148,Product_Dim!A:A,Product_Dim!D:D)</f>
        <v>Tops</v>
      </c>
      <c r="P148" s="4" t="s">
        <v>1688</v>
      </c>
      <c r="Q148" s="4" t="s">
        <v>1948</v>
      </c>
      <c r="R148" s="4" t="str">
        <f t="array" ref="R148">XLOOKUP(Q148,Store_Dim!A:A,Store_Dim!B:B)</f>
        <v>Mann-Austin</v>
      </c>
      <c r="S148" s="4" t="str">
        <f t="array" ref="S148">XLOOKUP(Q148,Store_Dim!A:A,Store_Dim!E:E)</f>
        <v>Online</v>
      </c>
      <c r="T148" s="4">
        <v>3.0</v>
      </c>
      <c r="U148" s="13">
        <v>584.41</v>
      </c>
      <c r="V148" s="14">
        <v>0.0</v>
      </c>
      <c r="W148" s="15">
        <v>154.0</v>
      </c>
      <c r="X148" s="4" t="s">
        <v>1964</v>
      </c>
      <c r="Y148" s="16">
        <v>1753.23</v>
      </c>
      <c r="Z148" s="4" t="str">
        <f t="array" ref="Z148">XLOOKUP(M148,Product_Dim!A:A,Product_Dim!B:B)</f>
        <v>Women's Summer Dress</v>
      </c>
    </row>
    <row r="149" ht="14.25" customHeight="1">
      <c r="A149" s="4" t="s">
        <v>2108</v>
      </c>
      <c r="B149" s="5">
        <v>45617.0</v>
      </c>
      <c r="C149" s="12" t="s">
        <v>3971</v>
      </c>
      <c r="D149" s="4">
        <f t="shared" si="1"/>
        <v>2024</v>
      </c>
      <c r="E149" s="4" t="s">
        <v>955</v>
      </c>
      <c r="F149" s="4">
        <v>29.0</v>
      </c>
      <c r="G149" s="4" t="str">
        <f t="shared" si="2"/>
        <v>26-35</v>
      </c>
      <c r="H149" s="4" t="str">
        <f t="array" ref="H149">XLOOKUP(E149,Customer_Dim!A:A,Customer_Dim!D:D)</f>
        <v>Male</v>
      </c>
      <c r="I149" s="4" t="str">
        <f t="array" ref="I149">XLOOKUP(E149,Customer_Dim!A:A,Customer_Dim!H:H)</f>
        <v>Platinum</v>
      </c>
      <c r="J149" s="4" t="str">
        <f t="array" ref="J149">XLOOKUP(E149,Customer_Dim!A:A,Customer_Dim!E:E)</f>
        <v>Port Richard</v>
      </c>
      <c r="K149" s="4" t="str">
        <f t="array" ref="K149">XLOOKUP(E149,Customer_Dim!A:A,Customer_Dim!F:F)</f>
        <v>Montana</v>
      </c>
      <c r="L149" s="4" t="str">
        <f t="array" ref="L149">XLOOKUP(Q149,Store_Dim!A:A,Store_Dim!C:C)</f>
        <v>East</v>
      </c>
      <c r="M149" s="4" t="s">
        <v>1829</v>
      </c>
      <c r="N149" s="4" t="str">
        <f t="array" ref="N149">XLOOKUP(M149,Product_Dim!A:A,Product_Dim!C:C)</f>
        <v>Sports</v>
      </c>
      <c r="O149" s="4" t="str">
        <f t="array" ref="O149">XLOOKUP(M149,Product_Dim!A:A,Product_Dim!D:D)</f>
        <v>Fitness</v>
      </c>
      <c r="P149" s="4" t="s">
        <v>1831</v>
      </c>
      <c r="Q149" s="4" t="s">
        <v>1948</v>
      </c>
      <c r="R149" s="4" t="str">
        <f t="array" ref="R149">XLOOKUP(Q149,Store_Dim!A:A,Store_Dim!B:B)</f>
        <v>Mann-Austin</v>
      </c>
      <c r="S149" s="4" t="str">
        <f t="array" ref="S149">XLOOKUP(Q149,Store_Dim!A:A,Store_Dim!E:E)</f>
        <v>Online</v>
      </c>
      <c r="T149" s="4">
        <v>1.0</v>
      </c>
      <c r="U149" s="13">
        <v>653.87</v>
      </c>
      <c r="V149" s="14">
        <v>0.14</v>
      </c>
      <c r="W149" s="15">
        <v>281.0</v>
      </c>
      <c r="X149" s="4" t="s">
        <v>1961</v>
      </c>
      <c r="Y149" s="16">
        <v>562.3282</v>
      </c>
      <c r="Z149" s="4" t="str">
        <f t="array" ref="Z149">XLOOKUP(M149,Product_Dim!A:A,Product_Dim!B:B)</f>
        <v>Fitness Resistance Bands</v>
      </c>
    </row>
    <row r="150" ht="14.25" customHeight="1">
      <c r="A150" s="4" t="s">
        <v>2109</v>
      </c>
      <c r="B150" s="5">
        <v>45878.0</v>
      </c>
      <c r="C150" s="12" t="s">
        <v>3975</v>
      </c>
      <c r="D150" s="4">
        <f t="shared" si="1"/>
        <v>2025</v>
      </c>
      <c r="E150" s="4" t="s">
        <v>1531</v>
      </c>
      <c r="F150" s="4">
        <v>28.0</v>
      </c>
      <c r="G150" s="4" t="str">
        <f t="shared" si="2"/>
        <v>26-35</v>
      </c>
      <c r="H150" s="4" t="str">
        <f t="array" ref="H150">XLOOKUP(E150,Customer_Dim!A:A,Customer_Dim!D:D)</f>
        <v>Male</v>
      </c>
      <c r="I150" s="4" t="str">
        <f t="array" ref="I150">XLOOKUP(E150,Customer_Dim!A:A,Customer_Dim!H:H)</f>
        <v>Silver</v>
      </c>
      <c r="J150" s="4" t="str">
        <f t="array" ref="J150">XLOOKUP(E150,Customer_Dim!A:A,Customer_Dim!E:E)</f>
        <v>South William</v>
      </c>
      <c r="K150" s="4" t="str">
        <f t="array" ref="K150">XLOOKUP(E150,Customer_Dim!A:A,Customer_Dim!F:F)</f>
        <v>Alabama</v>
      </c>
      <c r="L150" s="4" t="str">
        <f t="array" ref="L150">XLOOKUP(Q150,Store_Dim!A:A,Store_Dim!C:C)</f>
        <v>East</v>
      </c>
      <c r="M150" s="4" t="s">
        <v>1844</v>
      </c>
      <c r="N150" s="4" t="str">
        <f t="array" ref="N150">XLOOKUP(M150,Product_Dim!A:A,Product_Dim!C:C)</f>
        <v>Home</v>
      </c>
      <c r="O150" s="4" t="str">
        <f t="array" ref="O150">XLOOKUP(M150,Product_Dim!A:A,Product_Dim!D:D)</f>
        <v>Lighting</v>
      </c>
      <c r="P150" s="4" t="s">
        <v>1846</v>
      </c>
      <c r="Q150" s="4" t="s">
        <v>1887</v>
      </c>
      <c r="R150" s="4" t="str">
        <f t="array" ref="R150">XLOOKUP(Q150,Store_Dim!A:A,Store_Dim!B:B)</f>
        <v>Rivera-Warner</v>
      </c>
      <c r="S150" s="4" t="str">
        <f t="array" ref="S150">XLOOKUP(Q150,Store_Dim!A:A,Store_Dim!E:E)</f>
        <v>Flagship</v>
      </c>
      <c r="T150" s="4">
        <v>1.0</v>
      </c>
      <c r="U150" s="13">
        <v>652.03</v>
      </c>
      <c r="V150" s="14">
        <v>0.27</v>
      </c>
      <c r="W150" s="15">
        <v>220.0</v>
      </c>
      <c r="X150" s="4" t="s">
        <v>1959</v>
      </c>
      <c r="Y150" s="16">
        <v>475.9819</v>
      </c>
      <c r="Z150" s="4" t="str">
        <f t="array" ref="Z150">XLOOKUP(M150,Product_Dim!A:A,Product_Dim!B:B)</f>
        <v>LED Bedside Lamp</v>
      </c>
    </row>
    <row r="151" ht="14.25" customHeight="1">
      <c r="A151" s="4" t="s">
        <v>2110</v>
      </c>
      <c r="B151" s="5">
        <v>45502.0</v>
      </c>
      <c r="C151" s="12" t="s">
        <v>3968</v>
      </c>
      <c r="D151" s="4">
        <f t="shared" si="1"/>
        <v>2024</v>
      </c>
      <c r="E151" s="4" t="s">
        <v>351</v>
      </c>
      <c r="F151" s="4">
        <v>28.0</v>
      </c>
      <c r="G151" s="4" t="str">
        <f t="shared" si="2"/>
        <v>26-35</v>
      </c>
      <c r="H151" s="4" t="str">
        <f t="array" ref="H151">XLOOKUP(E151,Customer_Dim!A:A,Customer_Dim!D:D)</f>
        <v>Female</v>
      </c>
      <c r="I151" s="4" t="str">
        <f t="array" ref="I151">XLOOKUP(E151,Customer_Dim!A:A,Customer_Dim!H:H)</f>
        <v>Gold</v>
      </c>
      <c r="J151" s="4" t="str">
        <f t="array" ref="J151">XLOOKUP(E151,Customer_Dim!A:A,Customer_Dim!E:E)</f>
        <v>Port Travisstad</v>
      </c>
      <c r="K151" s="4" t="str">
        <f t="array" ref="K151">XLOOKUP(E151,Customer_Dim!A:A,Customer_Dim!F:F)</f>
        <v>South Carolina</v>
      </c>
      <c r="L151" s="4" t="str">
        <f t="array" ref="L151">XLOOKUP(Q151,Store_Dim!A:A,Store_Dim!C:C)</f>
        <v>North</v>
      </c>
      <c r="M151" s="4" t="s">
        <v>1576</v>
      </c>
      <c r="N151" s="4" t="str">
        <f t="array" ref="N151">XLOOKUP(M151,Product_Dim!A:A,Product_Dim!C:C)</f>
        <v>Clothing</v>
      </c>
      <c r="O151" s="4" t="str">
        <f t="array" ref="O151">XLOOKUP(M151,Product_Dim!A:A,Product_Dim!D:D)</f>
        <v>Accessories</v>
      </c>
      <c r="P151" s="4" t="s">
        <v>1579</v>
      </c>
      <c r="Q151" s="4" t="s">
        <v>1929</v>
      </c>
      <c r="R151" s="4" t="str">
        <f t="array" ref="R151">XLOOKUP(Q151,Store_Dim!A:A,Store_Dim!B:B)</f>
        <v>Thomas, Bridges and Harris</v>
      </c>
      <c r="S151" s="4" t="str">
        <f t="array" ref="S151">XLOOKUP(Q151,Store_Dim!A:A,Store_Dim!E:E)</f>
        <v>Online</v>
      </c>
      <c r="T151" s="4">
        <v>3.0</v>
      </c>
      <c r="U151" s="13">
        <v>513.36</v>
      </c>
      <c r="V151" s="14">
        <v>0.07</v>
      </c>
      <c r="W151" s="15">
        <v>59.0</v>
      </c>
      <c r="X151" s="4" t="s">
        <v>1964</v>
      </c>
      <c r="Y151" s="16">
        <v>1432.2744</v>
      </c>
      <c r="Z151" s="4" t="str">
        <f t="array" ref="Z151">XLOOKUP(M151,Product_Dim!A:A,Product_Dim!B:B)</f>
        <v>Men's Leather Belt</v>
      </c>
    </row>
    <row r="152" ht="14.25" customHeight="1">
      <c r="A152" s="4" t="s">
        <v>2111</v>
      </c>
      <c r="B152" s="5">
        <v>45433.0</v>
      </c>
      <c r="C152" s="12" t="s">
        <v>3973</v>
      </c>
      <c r="D152" s="4">
        <f t="shared" si="1"/>
        <v>2024</v>
      </c>
      <c r="E152" s="4" t="s">
        <v>267</v>
      </c>
      <c r="F152" s="4">
        <v>24.0</v>
      </c>
      <c r="G152" s="4" t="str">
        <f t="shared" si="2"/>
        <v>18-25</v>
      </c>
      <c r="H152" s="4" t="str">
        <f t="array" ref="H152">XLOOKUP(E152,Customer_Dim!A:A,Customer_Dim!D:D)</f>
        <v>Female</v>
      </c>
      <c r="I152" s="4" t="str">
        <f t="array" ref="I152">XLOOKUP(E152,Customer_Dim!A:A,Customer_Dim!H:H)</f>
        <v>Silver</v>
      </c>
      <c r="J152" s="4" t="str">
        <f t="array" ref="J152">XLOOKUP(E152,Customer_Dim!A:A,Customer_Dim!E:E)</f>
        <v>West Johnchester</v>
      </c>
      <c r="K152" s="4" t="str">
        <f t="array" ref="K152">XLOOKUP(E152,Customer_Dim!A:A,Customer_Dim!F:F)</f>
        <v>Indiana</v>
      </c>
      <c r="L152" s="4" t="str">
        <f t="array" ref="L152">XLOOKUP(Q152,Store_Dim!A:A,Store_Dim!C:C)</f>
        <v>North</v>
      </c>
      <c r="M152" s="4" t="s">
        <v>1738</v>
      </c>
      <c r="N152" s="4" t="str">
        <f t="array" ref="N152">XLOOKUP(M152,Product_Dim!A:A,Product_Dim!C:C)</f>
        <v>Sports</v>
      </c>
      <c r="O152" s="4" t="str">
        <f t="array" ref="O152">XLOOKUP(M152,Product_Dim!A:A,Product_Dim!D:D)</f>
        <v>Team Sports</v>
      </c>
      <c r="P152" s="4" t="s">
        <v>1740</v>
      </c>
      <c r="Q152" s="4" t="s">
        <v>1908</v>
      </c>
      <c r="R152" s="4" t="str">
        <f t="array" ref="R152">XLOOKUP(Q152,Store_Dim!A:A,Store_Dim!B:B)</f>
        <v>Gray Ltd</v>
      </c>
      <c r="S152" s="4" t="str">
        <f t="array" ref="S152">XLOOKUP(Q152,Store_Dim!A:A,Store_Dim!E:E)</f>
        <v>Outlet</v>
      </c>
      <c r="T152" s="4">
        <v>4.0</v>
      </c>
      <c r="U152" s="13">
        <v>355.64</v>
      </c>
      <c r="V152" s="14">
        <v>0.16</v>
      </c>
      <c r="W152" s="15">
        <v>82.0</v>
      </c>
      <c r="X152" s="4" t="s">
        <v>1964</v>
      </c>
      <c r="Y152" s="16">
        <v>1194.9504</v>
      </c>
      <c r="Z152" s="4" t="str">
        <f t="array" ref="Z152">XLOOKUP(M152,Product_Dim!A:A,Product_Dim!B:B)</f>
        <v>Rugby Ball</v>
      </c>
    </row>
    <row r="153" ht="14.25" customHeight="1">
      <c r="A153" s="4" t="s">
        <v>2112</v>
      </c>
      <c r="B153" s="5">
        <v>45594.0</v>
      </c>
      <c r="C153" s="12" t="s">
        <v>3979</v>
      </c>
      <c r="D153" s="4">
        <f t="shared" si="1"/>
        <v>2024</v>
      </c>
      <c r="E153" s="4" t="s">
        <v>113</v>
      </c>
      <c r="F153" s="4">
        <v>33.0</v>
      </c>
      <c r="G153" s="4" t="str">
        <f t="shared" si="2"/>
        <v>26-35</v>
      </c>
      <c r="H153" s="4" t="str">
        <f t="array" ref="H153">XLOOKUP(E153,Customer_Dim!A:A,Customer_Dim!D:D)</f>
        <v>Female</v>
      </c>
      <c r="I153" s="4" t="str">
        <f t="array" ref="I153">XLOOKUP(E153,Customer_Dim!A:A,Customer_Dim!H:H)</f>
        <v>Silver</v>
      </c>
      <c r="J153" s="4" t="str">
        <f t="array" ref="J153">XLOOKUP(E153,Customer_Dim!A:A,Customer_Dim!E:E)</f>
        <v>Michaelton</v>
      </c>
      <c r="K153" s="4" t="str">
        <f t="array" ref="K153">XLOOKUP(E153,Customer_Dim!A:A,Customer_Dim!F:F)</f>
        <v>Hawaii</v>
      </c>
      <c r="L153" s="4" t="str">
        <f t="array" ref="L153">XLOOKUP(Q153,Store_Dim!A:A,Store_Dim!C:C)</f>
        <v>West</v>
      </c>
      <c r="M153" s="4" t="s">
        <v>1610</v>
      </c>
      <c r="N153" s="4" t="str">
        <f t="array" ref="N153">XLOOKUP(M153,Product_Dim!A:A,Product_Dim!C:C)</f>
        <v>Electronics</v>
      </c>
      <c r="O153" s="4" t="str">
        <f t="array" ref="O153">XLOOKUP(M153,Product_Dim!A:A,Product_Dim!D:D)</f>
        <v>Accessories</v>
      </c>
      <c r="P153" s="4" t="s">
        <v>1612</v>
      </c>
      <c r="Q153" s="4" t="s">
        <v>1917</v>
      </c>
      <c r="R153" s="4" t="str">
        <f t="array" ref="R153">XLOOKUP(Q153,Store_Dim!A:A,Store_Dim!B:B)</f>
        <v>Bean, Jones and Park</v>
      </c>
      <c r="S153" s="4" t="str">
        <f t="array" ref="S153">XLOOKUP(Q153,Store_Dim!A:A,Store_Dim!E:E)</f>
        <v>Online</v>
      </c>
      <c r="T153" s="4">
        <v>4.0</v>
      </c>
      <c r="U153" s="13">
        <v>535.4</v>
      </c>
      <c r="V153" s="14">
        <v>0.26</v>
      </c>
      <c r="W153" s="15">
        <v>453.0</v>
      </c>
      <c r="X153" s="4" t="s">
        <v>1961</v>
      </c>
      <c r="Y153" s="16">
        <v>1584.784</v>
      </c>
      <c r="Z153" s="4" t="str">
        <f t="array" ref="Z153">XLOOKUP(M153,Product_Dim!A:A,Product_Dim!B:B)</f>
        <v>USB-C Fast Charger</v>
      </c>
    </row>
    <row r="154" ht="14.25" customHeight="1">
      <c r="A154" s="4" t="s">
        <v>2113</v>
      </c>
      <c r="B154" s="5">
        <v>45798.0</v>
      </c>
      <c r="C154" s="12" t="s">
        <v>3973</v>
      </c>
      <c r="D154" s="4">
        <f t="shared" si="1"/>
        <v>2025</v>
      </c>
      <c r="E154" s="4" t="s">
        <v>802</v>
      </c>
      <c r="F154" s="4">
        <v>56.0</v>
      </c>
      <c r="G154" s="4" t="str">
        <f t="shared" si="2"/>
        <v>56-65</v>
      </c>
      <c r="H154" s="4" t="str">
        <f t="array" ref="H154">XLOOKUP(E154,Customer_Dim!A:A,Customer_Dim!D:D)</f>
        <v>Female</v>
      </c>
      <c r="I154" s="4" t="str">
        <f t="array" ref="I154">XLOOKUP(E154,Customer_Dim!A:A,Customer_Dim!H:H)</f>
        <v>Gold</v>
      </c>
      <c r="J154" s="4" t="str">
        <f t="array" ref="J154">XLOOKUP(E154,Customer_Dim!A:A,Customer_Dim!E:E)</f>
        <v>North Nicholas</v>
      </c>
      <c r="K154" s="4" t="str">
        <f t="array" ref="K154">XLOOKUP(E154,Customer_Dim!A:A,Customer_Dim!F:F)</f>
        <v>Texas</v>
      </c>
      <c r="L154" s="4" t="str">
        <f t="array" ref="L154">XLOOKUP(Q154,Store_Dim!A:A,Store_Dim!C:C)</f>
        <v>East</v>
      </c>
      <c r="M154" s="4" t="s">
        <v>1790</v>
      </c>
      <c r="N154" s="4" t="str">
        <f t="array" ref="N154">XLOOKUP(M154,Product_Dim!A:A,Product_Dim!C:C)</f>
        <v>Clothing</v>
      </c>
      <c r="O154" s="4" t="str">
        <f t="array" ref="O154">XLOOKUP(M154,Product_Dim!A:A,Product_Dim!D:D)</f>
        <v>Bottoms</v>
      </c>
      <c r="P154" s="4" t="s">
        <v>1792</v>
      </c>
      <c r="Q154" s="4" t="s">
        <v>1948</v>
      </c>
      <c r="R154" s="4" t="str">
        <f t="array" ref="R154">XLOOKUP(Q154,Store_Dim!A:A,Store_Dim!B:B)</f>
        <v>Mann-Austin</v>
      </c>
      <c r="S154" s="4" t="str">
        <f t="array" ref="S154">XLOOKUP(Q154,Store_Dim!A:A,Store_Dim!E:E)</f>
        <v>Online</v>
      </c>
      <c r="T154" s="4">
        <v>2.0</v>
      </c>
      <c r="U154" s="13">
        <v>108.74</v>
      </c>
      <c r="V154" s="14">
        <v>0.11</v>
      </c>
      <c r="W154" s="15">
        <v>224.0</v>
      </c>
      <c r="X154" s="4" t="s">
        <v>1961</v>
      </c>
      <c r="Y154" s="16">
        <v>193.5572</v>
      </c>
      <c r="Z154" s="4" t="str">
        <f t="array" ref="Z154">XLOOKUP(M154,Product_Dim!A:A,Product_Dim!B:B)</f>
        <v>Men's Sports Shorts</v>
      </c>
    </row>
    <row r="155" ht="14.25" customHeight="1">
      <c r="A155" s="4" t="s">
        <v>2114</v>
      </c>
      <c r="B155" s="5">
        <v>45579.0</v>
      </c>
      <c r="C155" s="12" t="s">
        <v>3979</v>
      </c>
      <c r="D155" s="4">
        <f t="shared" si="1"/>
        <v>2024</v>
      </c>
      <c r="E155" s="4" t="s">
        <v>1013</v>
      </c>
      <c r="F155" s="4">
        <v>53.0</v>
      </c>
      <c r="G155" s="4" t="str">
        <f t="shared" si="2"/>
        <v>46-55</v>
      </c>
      <c r="H155" s="4" t="str">
        <f t="array" ref="H155">XLOOKUP(E155,Customer_Dim!A:A,Customer_Dim!D:D)</f>
        <v>Female</v>
      </c>
      <c r="I155" s="4" t="str">
        <f t="array" ref="I155">XLOOKUP(E155,Customer_Dim!A:A,Customer_Dim!H:H)</f>
        <v>Silver</v>
      </c>
      <c r="J155" s="4" t="str">
        <f t="array" ref="J155">XLOOKUP(E155,Customer_Dim!A:A,Customer_Dim!E:E)</f>
        <v>Anitaland</v>
      </c>
      <c r="K155" s="4" t="str">
        <f t="array" ref="K155">XLOOKUP(E155,Customer_Dim!A:A,Customer_Dim!F:F)</f>
        <v>Washington</v>
      </c>
      <c r="L155" s="4" t="str">
        <f t="array" ref="L155">XLOOKUP(Q155,Store_Dim!A:A,Store_Dim!C:C)</f>
        <v>East</v>
      </c>
      <c r="M155" s="4" t="s">
        <v>1603</v>
      </c>
      <c r="N155" s="4" t="str">
        <f t="array" ref="N155">XLOOKUP(M155,Product_Dim!A:A,Product_Dim!C:C)</f>
        <v>Electronics</v>
      </c>
      <c r="O155" s="4" t="str">
        <f t="array" ref="O155">XLOOKUP(M155,Product_Dim!A:A,Product_Dim!D:D)</f>
        <v>Accessories</v>
      </c>
      <c r="P155" s="4" t="s">
        <v>1605</v>
      </c>
      <c r="Q155" s="4" t="s">
        <v>1948</v>
      </c>
      <c r="R155" s="4" t="str">
        <f t="array" ref="R155">XLOOKUP(Q155,Store_Dim!A:A,Store_Dim!B:B)</f>
        <v>Mann-Austin</v>
      </c>
      <c r="S155" s="4" t="str">
        <f t="array" ref="S155">XLOOKUP(Q155,Store_Dim!A:A,Store_Dim!E:E)</f>
        <v>Online</v>
      </c>
      <c r="T155" s="4">
        <v>3.0</v>
      </c>
      <c r="U155" s="13">
        <v>591.98</v>
      </c>
      <c r="V155" s="14">
        <v>0.16</v>
      </c>
      <c r="W155" s="15">
        <v>273.86258363355637</v>
      </c>
      <c r="X155" s="4" t="s">
        <v>1959</v>
      </c>
      <c r="Y155" s="16">
        <v>1491.7896</v>
      </c>
      <c r="Z155" s="4" t="str">
        <f t="array" ref="Z155">XLOOKUP(M155,Product_Dim!A:A,Product_Dim!B:B)</f>
        <v>HD Smart TV Stick</v>
      </c>
    </row>
    <row r="156" ht="14.25" customHeight="1">
      <c r="A156" s="4" t="s">
        <v>2115</v>
      </c>
      <c r="B156" s="5">
        <v>45613.0</v>
      </c>
      <c r="C156" s="12" t="s">
        <v>3971</v>
      </c>
      <c r="D156" s="4">
        <f t="shared" si="1"/>
        <v>2024</v>
      </c>
      <c r="E156" s="4" t="s">
        <v>1284</v>
      </c>
      <c r="F156" s="4">
        <v>18.0</v>
      </c>
      <c r="G156" s="4" t="str">
        <f t="shared" si="2"/>
        <v>18-25</v>
      </c>
      <c r="H156" s="4" t="str">
        <f t="array" ref="H156">XLOOKUP(E156,Customer_Dim!A:A,Customer_Dim!D:D)</f>
        <v>Female</v>
      </c>
      <c r="I156" s="4" t="str">
        <f t="array" ref="I156">XLOOKUP(E156,Customer_Dim!A:A,Customer_Dim!H:H)</f>
        <v>Gold</v>
      </c>
      <c r="J156" s="4" t="str">
        <f t="array" ref="J156">XLOOKUP(E156,Customer_Dim!A:A,Customer_Dim!E:E)</f>
        <v>Garciaview</v>
      </c>
      <c r="K156" s="4" t="str">
        <f t="array" ref="K156">XLOOKUP(E156,Customer_Dim!A:A,Customer_Dim!F:F)</f>
        <v>Louisiana</v>
      </c>
      <c r="L156" s="4" t="str">
        <f t="array" ref="L156">XLOOKUP(Q156,Store_Dim!A:A,Store_Dim!C:C)</f>
        <v>South</v>
      </c>
      <c r="M156" s="4" t="s">
        <v>1725</v>
      </c>
      <c r="N156" s="4" t="str">
        <f t="array" ref="N156">XLOOKUP(M156,Product_Dim!A:A,Product_Dim!C:C)</f>
        <v>Electronics</v>
      </c>
      <c r="O156" s="4" t="str">
        <f t="array" ref="O156">XLOOKUP(M156,Product_Dim!A:A,Product_Dim!D:D)</f>
        <v>Accessories</v>
      </c>
      <c r="P156" s="4" t="s">
        <v>1727</v>
      </c>
      <c r="Q156" s="4" t="s">
        <v>1896</v>
      </c>
      <c r="R156" s="4" t="str">
        <f t="array" ref="R156">XLOOKUP(Q156,Store_Dim!A:A,Store_Dim!B:B)</f>
        <v>Black-Horn</v>
      </c>
      <c r="S156" s="4" t="str">
        <f t="array" ref="S156">XLOOKUP(Q156,Store_Dim!A:A,Store_Dim!E:E)</f>
        <v>Outlet</v>
      </c>
      <c r="T156" s="4">
        <v>1.0</v>
      </c>
      <c r="U156" s="13">
        <v>345.06</v>
      </c>
      <c r="V156" s="14">
        <v>0.13</v>
      </c>
      <c r="W156" s="15">
        <v>103.0</v>
      </c>
      <c r="X156" s="4" t="s">
        <v>1964</v>
      </c>
      <c r="Y156" s="16">
        <v>300.2022</v>
      </c>
      <c r="Z156" s="4" t="str">
        <f t="array" ref="Z156">XLOOKUP(M156,Product_Dim!A:A,Product_Dim!B:B)</f>
        <v>Car Dashboard Phone Holder</v>
      </c>
    </row>
    <row r="157" ht="14.25" customHeight="1">
      <c r="A157" s="4" t="s">
        <v>2116</v>
      </c>
      <c r="B157" s="5">
        <v>45745.0</v>
      </c>
      <c r="C157" s="12" t="s">
        <v>3977</v>
      </c>
      <c r="D157" s="4">
        <f t="shared" si="1"/>
        <v>2025</v>
      </c>
      <c r="E157" s="4" t="s">
        <v>992</v>
      </c>
      <c r="F157" s="4">
        <v>56.0</v>
      </c>
      <c r="G157" s="4" t="str">
        <f t="shared" si="2"/>
        <v>56-65</v>
      </c>
      <c r="H157" s="4" t="str">
        <f t="array" ref="H157">XLOOKUP(E157,Customer_Dim!A:A,Customer_Dim!D:D)</f>
        <v>Female</v>
      </c>
      <c r="I157" s="4" t="str">
        <f t="array" ref="I157">XLOOKUP(E157,Customer_Dim!A:A,Customer_Dim!H:H)</f>
        <v>Bronze</v>
      </c>
      <c r="J157" s="4" t="str">
        <f t="array" ref="J157">XLOOKUP(E157,Customer_Dim!A:A,Customer_Dim!E:E)</f>
        <v>West Patriciaview</v>
      </c>
      <c r="K157" s="4" t="str">
        <f t="array" ref="K157">XLOOKUP(E157,Customer_Dim!A:A,Customer_Dim!F:F)</f>
        <v>Alabama</v>
      </c>
      <c r="L157" s="4" t="str">
        <f t="array" ref="L157">XLOOKUP(Q157,Store_Dim!A:A,Store_Dim!C:C)</f>
        <v>North</v>
      </c>
      <c r="M157" s="4" t="s">
        <v>1862</v>
      </c>
      <c r="N157" s="4" t="str">
        <f t="array" ref="N157">XLOOKUP(M157,Product_Dim!A:A,Product_Dim!C:C)</f>
        <v>Electronics</v>
      </c>
      <c r="O157" s="4" t="str">
        <f t="array" ref="O157">XLOOKUP(M157,Product_Dim!A:A,Product_Dim!D:D)</f>
        <v>Computer</v>
      </c>
      <c r="P157" s="4" t="s">
        <v>1864</v>
      </c>
      <c r="Q157" s="4" t="s">
        <v>1929</v>
      </c>
      <c r="R157" s="4" t="str">
        <f t="array" ref="R157">XLOOKUP(Q157,Store_Dim!A:A,Store_Dim!B:B)</f>
        <v>Thomas, Bridges and Harris</v>
      </c>
      <c r="S157" s="4" t="str">
        <f t="array" ref="S157">XLOOKUP(Q157,Store_Dim!A:A,Store_Dim!E:E)</f>
        <v>Online</v>
      </c>
      <c r="T157" s="4">
        <v>4.0</v>
      </c>
      <c r="U157" s="13">
        <v>986.41</v>
      </c>
      <c r="V157" s="14">
        <v>0.22</v>
      </c>
      <c r="W157" s="15">
        <v>485.0</v>
      </c>
      <c r="X157" s="4" t="s">
        <v>1959</v>
      </c>
      <c r="Y157" s="16">
        <v>3077.5992</v>
      </c>
      <c r="Z157" s="4" t="str">
        <f t="array" ref="Z157">XLOOKUP(M157,Product_Dim!A:A,Product_Dim!B:B)</f>
        <v>USB-C Laptop Charger</v>
      </c>
    </row>
    <row r="158" ht="14.25" customHeight="1">
      <c r="A158" s="4" t="s">
        <v>2117</v>
      </c>
      <c r="B158" s="5">
        <v>45494.0</v>
      </c>
      <c r="C158" s="12" t="s">
        <v>3968</v>
      </c>
      <c r="D158" s="4">
        <f t="shared" si="1"/>
        <v>2024</v>
      </c>
      <c r="E158" s="4" t="s">
        <v>1028</v>
      </c>
      <c r="F158" s="4">
        <v>54.0</v>
      </c>
      <c r="G158" s="4" t="str">
        <f t="shared" si="2"/>
        <v>46-55</v>
      </c>
      <c r="H158" s="4" t="str">
        <f t="array" ref="H158">XLOOKUP(E158,Customer_Dim!A:A,Customer_Dim!D:D)</f>
        <v>Male</v>
      </c>
      <c r="I158" s="4" t="str">
        <f t="array" ref="I158">XLOOKUP(E158,Customer_Dim!A:A,Customer_Dim!H:H)</f>
        <v>Platinum</v>
      </c>
      <c r="J158" s="4" t="str">
        <f t="array" ref="J158">XLOOKUP(E158,Customer_Dim!A:A,Customer_Dim!E:E)</f>
        <v>West Mathewside</v>
      </c>
      <c r="K158" s="4" t="str">
        <f t="array" ref="K158">XLOOKUP(E158,Customer_Dim!A:A,Customer_Dim!F:F)</f>
        <v>Mississippi</v>
      </c>
      <c r="L158" s="4" t="str">
        <f t="array" ref="L158">XLOOKUP(Q158,Store_Dim!A:A,Store_Dim!C:C)</f>
        <v>East</v>
      </c>
      <c r="M158" s="4" t="s">
        <v>1728</v>
      </c>
      <c r="N158" s="4" t="str">
        <f t="array" ref="N158">XLOOKUP(M158,Product_Dim!A:A,Product_Dim!C:C)</f>
        <v>Beauty</v>
      </c>
      <c r="O158" s="4" t="str">
        <f t="array" ref="O158">XLOOKUP(M158,Product_Dim!A:A,Product_Dim!D:D)</f>
        <v>Fragrance</v>
      </c>
      <c r="P158" s="4" t="s">
        <v>1731</v>
      </c>
      <c r="Q158" s="4" t="s">
        <v>1887</v>
      </c>
      <c r="R158" s="4" t="str">
        <f t="array" ref="R158">XLOOKUP(Q158,Store_Dim!A:A,Store_Dim!B:B)</f>
        <v>Rivera-Warner</v>
      </c>
      <c r="S158" s="4" t="str">
        <f t="array" ref="S158">XLOOKUP(Q158,Store_Dim!A:A,Store_Dim!E:E)</f>
        <v>Flagship</v>
      </c>
      <c r="T158" s="4">
        <v>2.0</v>
      </c>
      <c r="U158" s="13">
        <v>921.52</v>
      </c>
      <c r="V158" s="14">
        <v>0.0</v>
      </c>
      <c r="W158" s="15">
        <v>267.0</v>
      </c>
      <c r="X158" s="4" t="s">
        <v>1961</v>
      </c>
      <c r="Y158" s="16">
        <v>1843.04</v>
      </c>
      <c r="Z158" s="4" t="str">
        <f t="array" ref="Z158">XLOOKUP(M158,Product_Dim!A:A,Product_Dim!B:B)</f>
        <v>Men's Roll-On Perfume</v>
      </c>
    </row>
    <row r="159" ht="14.25" customHeight="1">
      <c r="A159" s="4" t="s">
        <v>2118</v>
      </c>
      <c r="B159" s="5">
        <v>45883.0</v>
      </c>
      <c r="C159" s="12" t="s">
        <v>3975</v>
      </c>
      <c r="D159" s="4">
        <f t="shared" si="1"/>
        <v>2025</v>
      </c>
      <c r="E159" s="4" t="s">
        <v>363</v>
      </c>
      <c r="F159" s="4">
        <v>36.0</v>
      </c>
      <c r="G159" s="4" t="str">
        <f t="shared" si="2"/>
        <v>36-45</v>
      </c>
      <c r="H159" s="4" t="str">
        <f t="array" ref="H159">XLOOKUP(E159,Customer_Dim!A:A,Customer_Dim!D:D)</f>
        <v>Male</v>
      </c>
      <c r="I159" s="4" t="str">
        <f t="array" ref="I159">XLOOKUP(E159,Customer_Dim!A:A,Customer_Dim!H:H)</f>
        <v>Silver</v>
      </c>
      <c r="J159" s="4" t="str">
        <f t="array" ref="J159">XLOOKUP(E159,Customer_Dim!A:A,Customer_Dim!E:E)</f>
        <v>Lake Thomas</v>
      </c>
      <c r="K159" s="4" t="str">
        <f t="array" ref="K159">XLOOKUP(E159,Customer_Dim!A:A,Customer_Dim!F:F)</f>
        <v>South Dakota</v>
      </c>
      <c r="L159" s="4" t="str">
        <f t="array" ref="L159">XLOOKUP(Q159,Store_Dim!A:A,Store_Dim!C:C)</f>
        <v>North</v>
      </c>
      <c r="M159" s="4" t="s">
        <v>1747</v>
      </c>
      <c r="N159" s="4" t="str">
        <f t="array" ref="N159">XLOOKUP(M159,Product_Dim!A:A,Product_Dim!C:C)</f>
        <v>Home</v>
      </c>
      <c r="O159" s="4" t="str">
        <f t="array" ref="O159">XLOOKUP(M159,Product_Dim!A:A,Product_Dim!D:D)</f>
        <v>Decor</v>
      </c>
      <c r="P159" s="4" t="s">
        <v>1749</v>
      </c>
      <c r="Q159" s="4" t="s">
        <v>1908</v>
      </c>
      <c r="R159" s="4" t="str">
        <f t="array" ref="R159">XLOOKUP(Q159,Store_Dim!A:A,Store_Dim!B:B)</f>
        <v>Gray Ltd</v>
      </c>
      <c r="S159" s="4" t="str">
        <f t="array" ref="S159">XLOOKUP(Q159,Store_Dim!A:A,Store_Dim!E:E)</f>
        <v>Outlet</v>
      </c>
      <c r="T159" s="4">
        <v>1.0</v>
      </c>
      <c r="U159" s="13">
        <v>83.1</v>
      </c>
      <c r="V159" s="14">
        <v>0.04</v>
      </c>
      <c r="W159" s="15">
        <v>273.86258363355637</v>
      </c>
      <c r="X159" s="4" t="s">
        <v>1961</v>
      </c>
      <c r="Y159" s="16">
        <v>79.776</v>
      </c>
      <c r="Z159" s="4" t="str">
        <f t="array" ref="Z159">XLOOKUP(M159,Product_Dim!A:A,Product_Dim!B:B)</f>
        <v>Ceramic Plant Pot</v>
      </c>
    </row>
    <row r="160" ht="14.25" customHeight="1">
      <c r="A160" s="4" t="s">
        <v>2119</v>
      </c>
      <c r="B160" s="5">
        <v>45601.0</v>
      </c>
      <c r="C160" s="12" t="s">
        <v>3971</v>
      </c>
      <c r="D160" s="4">
        <f t="shared" si="1"/>
        <v>2024</v>
      </c>
      <c r="E160" s="4" t="s">
        <v>1178</v>
      </c>
      <c r="F160" s="4">
        <v>20.0</v>
      </c>
      <c r="G160" s="4" t="str">
        <f t="shared" si="2"/>
        <v>18-25</v>
      </c>
      <c r="H160" s="4" t="str">
        <f t="array" ref="H160">XLOOKUP(E160,Customer_Dim!A:A,Customer_Dim!D:D)</f>
        <v>Female</v>
      </c>
      <c r="I160" s="4" t="str">
        <f t="array" ref="I160">XLOOKUP(E160,Customer_Dim!A:A,Customer_Dim!H:H)</f>
        <v>Platinum</v>
      </c>
      <c r="J160" s="4" t="str">
        <f t="array" ref="J160">XLOOKUP(E160,Customer_Dim!A:A,Customer_Dim!E:E)</f>
        <v>West Bruce</v>
      </c>
      <c r="K160" s="4" t="str">
        <f t="array" ref="K160">XLOOKUP(E160,Customer_Dim!A:A,Customer_Dim!F:F)</f>
        <v>Vermont</v>
      </c>
      <c r="L160" s="4" t="str">
        <f t="array" ref="L160">XLOOKUP(Q160,Store_Dim!A:A,Store_Dim!C:C)</f>
        <v>South</v>
      </c>
      <c r="M160" s="4" t="s">
        <v>1661</v>
      </c>
      <c r="N160" s="4" t="str">
        <f t="array" ref="N160">XLOOKUP(M160,Product_Dim!A:A,Product_Dim!C:C)</f>
        <v>Sports</v>
      </c>
      <c r="O160" s="4" t="str">
        <f t="array" ref="O160">XLOOKUP(M160,Product_Dim!A:A,Product_Dim!D:D)</f>
        <v>Accessories</v>
      </c>
      <c r="P160" s="4" t="s">
        <v>1663</v>
      </c>
      <c r="Q160" s="4" t="s">
        <v>1927</v>
      </c>
      <c r="R160" s="4" t="str">
        <f t="array" ref="R160">XLOOKUP(Q160,Store_Dim!A:A,Store_Dim!B:B)</f>
        <v>Aguirre-Keller</v>
      </c>
      <c r="S160" s="4" t="str">
        <f t="array" ref="S160">XLOOKUP(Q160,Store_Dim!A:A,Store_Dim!E:E)</f>
        <v>Online</v>
      </c>
      <c r="T160" s="4">
        <v>2.0</v>
      </c>
      <c r="U160" s="13">
        <v>60.98</v>
      </c>
      <c r="V160" s="14">
        <v>0.23</v>
      </c>
      <c r="W160" s="15">
        <v>137.0</v>
      </c>
      <c r="X160" s="4" t="s">
        <v>1961</v>
      </c>
      <c r="Y160" s="16">
        <v>93.9092</v>
      </c>
      <c r="Z160" s="4" t="str">
        <f t="array" ref="Z160">XLOOKUP(M160,Product_Dim!A:A,Product_Dim!B:B)</f>
        <v>Sports Stopwatch Timer</v>
      </c>
    </row>
    <row r="161" ht="14.25" customHeight="1">
      <c r="A161" s="4" t="s">
        <v>2120</v>
      </c>
      <c r="B161" s="5">
        <v>45454.0</v>
      </c>
      <c r="C161" s="12" t="s">
        <v>3970</v>
      </c>
      <c r="D161" s="4">
        <f t="shared" si="1"/>
        <v>2024</v>
      </c>
      <c r="E161" s="4" t="s">
        <v>1253</v>
      </c>
      <c r="F161" s="4">
        <v>43.0</v>
      </c>
      <c r="G161" s="4" t="str">
        <f t="shared" si="2"/>
        <v>36-45</v>
      </c>
      <c r="H161" s="4" t="str">
        <f t="array" ref="H161">XLOOKUP(E161,Customer_Dim!A:A,Customer_Dim!D:D)</f>
        <v>Female</v>
      </c>
      <c r="I161" s="4" t="str">
        <f t="array" ref="I161">XLOOKUP(E161,Customer_Dim!A:A,Customer_Dim!H:H)</f>
        <v>Bronze</v>
      </c>
      <c r="J161" s="4" t="str">
        <f t="array" ref="J161">XLOOKUP(E161,Customer_Dim!A:A,Customer_Dim!E:E)</f>
        <v>Cannonberg</v>
      </c>
      <c r="K161" s="4" t="str">
        <f t="array" ref="K161">XLOOKUP(E161,Customer_Dim!A:A,Customer_Dim!F:F)</f>
        <v>Connecticut</v>
      </c>
      <c r="L161" s="4" t="str">
        <f t="array" ref="L161">XLOOKUP(Q161,Store_Dim!A:A,Store_Dim!C:C)</f>
        <v>West</v>
      </c>
      <c r="M161" s="4" t="s">
        <v>1850</v>
      </c>
      <c r="N161" s="4" t="str">
        <f t="array" ref="N161">XLOOKUP(M161,Product_Dim!A:A,Product_Dim!C:C)</f>
        <v>Beauty</v>
      </c>
      <c r="O161" s="4" t="str">
        <f t="array" ref="O161">XLOOKUP(M161,Product_Dim!A:A,Product_Dim!D:D)</f>
        <v>Makeup</v>
      </c>
      <c r="P161" s="4" t="s">
        <v>1852</v>
      </c>
      <c r="Q161" s="4" t="s">
        <v>1939</v>
      </c>
      <c r="R161" s="4" t="str">
        <f t="array" ref="R161">XLOOKUP(Q161,Store_Dim!A:A,Store_Dim!B:B)</f>
        <v>Frederick-Wright</v>
      </c>
      <c r="S161" s="4" t="str">
        <f t="array" ref="S161">XLOOKUP(Q161,Store_Dim!A:A,Store_Dim!E:E)</f>
        <v>Flagship</v>
      </c>
      <c r="T161" s="4">
        <v>2.0</v>
      </c>
      <c r="U161" s="13">
        <v>122.23</v>
      </c>
      <c r="V161" s="14">
        <v>0.21</v>
      </c>
      <c r="W161" s="15">
        <v>457.0</v>
      </c>
      <c r="X161" s="4" t="s">
        <v>1964</v>
      </c>
      <c r="Y161" s="16">
        <v>193.1234</v>
      </c>
      <c r="Z161" s="4" t="str">
        <f t="array" ref="Z161">XLOOKUP(M161,Product_Dim!A:A,Product_Dim!B:B)</f>
        <v>Face Foundation Kit</v>
      </c>
    </row>
    <row r="162" ht="14.25" customHeight="1">
      <c r="A162" s="4" t="s">
        <v>2121</v>
      </c>
      <c r="B162" s="5">
        <v>45918.0</v>
      </c>
      <c r="C162" s="12" t="s">
        <v>3976</v>
      </c>
      <c r="D162" s="4">
        <f t="shared" si="1"/>
        <v>2025</v>
      </c>
      <c r="E162" s="4" t="s">
        <v>105</v>
      </c>
      <c r="F162" s="4">
        <v>59.0</v>
      </c>
      <c r="G162" s="4" t="str">
        <f t="shared" si="2"/>
        <v>56-65</v>
      </c>
      <c r="H162" s="4" t="str">
        <f t="array" ref="H162">XLOOKUP(E162,Customer_Dim!A:A,Customer_Dim!D:D)</f>
        <v>Male</v>
      </c>
      <c r="I162" s="4" t="str">
        <f t="array" ref="I162">XLOOKUP(E162,Customer_Dim!A:A,Customer_Dim!H:H)</f>
        <v>Silver</v>
      </c>
      <c r="J162" s="4" t="str">
        <f t="array" ref="J162">XLOOKUP(E162,Customer_Dim!A:A,Customer_Dim!E:E)</f>
        <v>Lake Shaneburgh</v>
      </c>
      <c r="K162" s="4" t="str">
        <f t="array" ref="K162">XLOOKUP(E162,Customer_Dim!A:A,Customer_Dim!F:F)</f>
        <v>Delaware</v>
      </c>
      <c r="L162" s="4" t="str">
        <f t="array" ref="L162">XLOOKUP(Q162,Store_Dim!A:A,Store_Dim!C:C)</f>
        <v>East</v>
      </c>
      <c r="M162" s="4" t="s">
        <v>1793</v>
      </c>
      <c r="N162" s="4" t="str">
        <f t="array" ref="N162">XLOOKUP(M162,Product_Dim!A:A,Product_Dim!C:C)</f>
        <v>Home</v>
      </c>
      <c r="O162" s="4" t="str">
        <f t="array" ref="O162">XLOOKUP(M162,Product_Dim!A:A,Product_Dim!D:D)</f>
        <v>Storage</v>
      </c>
      <c r="P162" s="4" t="s">
        <v>1795</v>
      </c>
      <c r="Q162" s="4" t="s">
        <v>1945</v>
      </c>
      <c r="R162" s="4" t="str">
        <f t="array" ref="R162">XLOOKUP(Q162,Store_Dim!A:A,Store_Dim!B:B)</f>
        <v>Guerrero-Schmitt</v>
      </c>
      <c r="S162" s="4" t="str">
        <f t="array" ref="S162">XLOOKUP(Q162,Store_Dim!A:A,Store_Dim!E:E)</f>
        <v>Flagship</v>
      </c>
      <c r="T162" s="4">
        <v>2.0</v>
      </c>
      <c r="U162" s="13">
        <v>623.38</v>
      </c>
      <c r="V162" s="14">
        <v>0.13</v>
      </c>
      <c r="W162" s="15">
        <v>89.0</v>
      </c>
      <c r="X162" s="4" t="s">
        <v>1959</v>
      </c>
      <c r="Y162" s="16">
        <v>1084.6812</v>
      </c>
      <c r="Z162" s="4" t="str">
        <f t="array" ref="Z162">XLOOKUP(M162,Product_Dim!A:A,Product_Dim!B:B)</f>
        <v>Kitchen Storage Rack</v>
      </c>
    </row>
    <row r="163" ht="14.25" customHeight="1">
      <c r="A163" s="4" t="s">
        <v>2122</v>
      </c>
      <c r="B163" s="5">
        <v>45729.0</v>
      </c>
      <c r="C163" s="12" t="s">
        <v>3977</v>
      </c>
      <c r="D163" s="4">
        <f t="shared" si="1"/>
        <v>2025</v>
      </c>
      <c r="E163" s="4" t="s">
        <v>234</v>
      </c>
      <c r="F163" s="4">
        <v>51.0</v>
      </c>
      <c r="G163" s="4" t="str">
        <f t="shared" si="2"/>
        <v>46-55</v>
      </c>
      <c r="H163" s="4" t="str">
        <f t="array" ref="H163">XLOOKUP(E163,Customer_Dim!A:A,Customer_Dim!D:D)</f>
        <v>Male</v>
      </c>
      <c r="I163" s="4" t="str">
        <f t="array" ref="I163">XLOOKUP(E163,Customer_Dim!A:A,Customer_Dim!H:H)</f>
        <v>Platinum</v>
      </c>
      <c r="J163" s="4" t="str">
        <f t="array" ref="J163">XLOOKUP(E163,Customer_Dim!A:A,Customer_Dim!E:E)</f>
        <v>Snowmouth</v>
      </c>
      <c r="K163" s="4" t="str">
        <f t="array" ref="K163">XLOOKUP(E163,Customer_Dim!A:A,Customer_Dim!F:F)</f>
        <v>Maryland</v>
      </c>
      <c r="L163" s="4" t="str">
        <f t="array" ref="L163">XLOOKUP(Q163,Store_Dim!A:A,Store_Dim!C:C)</f>
        <v>East</v>
      </c>
      <c r="M163" s="4" t="s">
        <v>1793</v>
      </c>
      <c r="N163" s="4" t="str">
        <f t="array" ref="N163">XLOOKUP(M163,Product_Dim!A:A,Product_Dim!C:C)</f>
        <v>Home</v>
      </c>
      <c r="O163" s="4" t="str">
        <f t="array" ref="O163">XLOOKUP(M163,Product_Dim!A:A,Product_Dim!D:D)</f>
        <v>Storage</v>
      </c>
      <c r="P163" s="4" t="s">
        <v>1795</v>
      </c>
      <c r="Q163" s="4" t="s">
        <v>1887</v>
      </c>
      <c r="R163" s="4" t="str">
        <f t="array" ref="R163">XLOOKUP(Q163,Store_Dim!A:A,Store_Dim!B:B)</f>
        <v>Rivera-Warner</v>
      </c>
      <c r="S163" s="4" t="str">
        <f t="array" ref="S163">XLOOKUP(Q163,Store_Dim!A:A,Store_Dim!E:E)</f>
        <v>Flagship</v>
      </c>
      <c r="T163" s="4">
        <v>1.0</v>
      </c>
      <c r="U163" s="13">
        <v>479.58</v>
      </c>
      <c r="V163" s="14">
        <v>0.05</v>
      </c>
      <c r="W163" s="15">
        <v>89.0</v>
      </c>
      <c r="X163" s="4" t="s">
        <v>1961</v>
      </c>
      <c r="Y163" s="16">
        <v>455.6009999999999</v>
      </c>
      <c r="Z163" s="4" t="str">
        <f t="array" ref="Z163">XLOOKUP(M163,Product_Dim!A:A,Product_Dim!B:B)</f>
        <v>Kitchen Storage Rack</v>
      </c>
    </row>
    <row r="164" ht="14.25" customHeight="1">
      <c r="A164" s="4" t="s">
        <v>2123</v>
      </c>
      <c r="B164" s="5">
        <v>45276.0</v>
      </c>
      <c r="C164" s="12" t="s">
        <v>3969</v>
      </c>
      <c r="D164" s="4">
        <f t="shared" si="1"/>
        <v>2023</v>
      </c>
      <c r="E164" s="4" t="s">
        <v>965</v>
      </c>
      <c r="F164" s="4">
        <v>64.0</v>
      </c>
      <c r="G164" s="4" t="str">
        <f t="shared" si="2"/>
        <v>56-65</v>
      </c>
      <c r="H164" s="4" t="str">
        <f t="array" ref="H164">XLOOKUP(E164,Customer_Dim!A:A,Customer_Dim!D:D)</f>
        <v>Male</v>
      </c>
      <c r="I164" s="4" t="str">
        <f t="array" ref="I164">XLOOKUP(E164,Customer_Dim!A:A,Customer_Dim!H:H)</f>
        <v>Platinum</v>
      </c>
      <c r="J164" s="4" t="str">
        <f t="array" ref="J164">XLOOKUP(E164,Customer_Dim!A:A,Customer_Dim!E:E)</f>
        <v>New Joshuatown</v>
      </c>
      <c r="K164" s="4" t="str">
        <f t="array" ref="K164">XLOOKUP(E164,Customer_Dim!A:A,Customer_Dim!F:F)</f>
        <v>Maine</v>
      </c>
      <c r="L164" s="4" t="str">
        <f t="array" ref="L164">XLOOKUP(Q164,Store_Dim!A:A,Store_Dim!C:C)</f>
        <v>East</v>
      </c>
      <c r="M164" s="4" t="s">
        <v>1802</v>
      </c>
      <c r="N164" s="4" t="str">
        <f t="array" ref="N164">XLOOKUP(M164,Product_Dim!A:A,Product_Dim!C:C)</f>
        <v>Sports</v>
      </c>
      <c r="O164" s="4" t="str">
        <f t="array" ref="O164">XLOOKUP(M164,Product_Dim!A:A,Product_Dim!D:D)</f>
        <v>Team Sports</v>
      </c>
      <c r="P164" s="4" t="s">
        <v>1804</v>
      </c>
      <c r="Q164" s="4" t="s">
        <v>1911</v>
      </c>
      <c r="R164" s="4" t="str">
        <f t="array" ref="R164">XLOOKUP(Q164,Store_Dim!A:A,Store_Dim!B:B)</f>
        <v>Benson-Elliott</v>
      </c>
      <c r="S164" s="4" t="str">
        <f t="array" ref="S164">XLOOKUP(Q164,Store_Dim!A:A,Store_Dim!E:E)</f>
        <v>Online</v>
      </c>
      <c r="T164" s="4">
        <v>3.0</v>
      </c>
      <c r="U164" s="13">
        <v>369.32</v>
      </c>
      <c r="V164" s="14">
        <v>0.14</v>
      </c>
      <c r="W164" s="15">
        <v>359.0</v>
      </c>
      <c r="X164" s="4" t="s">
        <v>1961</v>
      </c>
      <c r="Y164" s="16">
        <v>952.8456</v>
      </c>
      <c r="Z164" s="4" t="str">
        <f t="array" ref="Z164">XLOOKUP(M164,Product_Dim!A:A,Product_Dim!B:B)</f>
        <v>Shin Guards – Adult</v>
      </c>
    </row>
    <row r="165" ht="14.25" customHeight="1">
      <c r="A165" s="4" t="s">
        <v>2124</v>
      </c>
      <c r="B165" s="5">
        <v>45851.0</v>
      </c>
      <c r="C165" s="12" t="s">
        <v>3968</v>
      </c>
      <c r="D165" s="4">
        <f t="shared" si="1"/>
        <v>2025</v>
      </c>
      <c r="E165" s="4" t="s">
        <v>294</v>
      </c>
      <c r="F165" s="4">
        <v>37.0</v>
      </c>
      <c r="G165" s="4" t="str">
        <f t="shared" si="2"/>
        <v>36-45</v>
      </c>
      <c r="H165" s="4" t="str">
        <f t="array" ref="H165">XLOOKUP(E165,Customer_Dim!A:A,Customer_Dim!D:D)</f>
        <v>Male</v>
      </c>
      <c r="I165" s="4" t="str">
        <f t="array" ref="I165">XLOOKUP(E165,Customer_Dim!A:A,Customer_Dim!H:H)</f>
        <v>Gold</v>
      </c>
      <c r="J165" s="4" t="str">
        <f t="array" ref="J165">XLOOKUP(E165,Customer_Dim!A:A,Customer_Dim!E:E)</f>
        <v>Rodrigueztown</v>
      </c>
      <c r="K165" s="4" t="str">
        <f t="array" ref="K165">XLOOKUP(E165,Customer_Dim!A:A,Customer_Dim!F:F)</f>
        <v>Oklahoma</v>
      </c>
      <c r="L165" s="4" t="str">
        <f t="array" ref="L165">XLOOKUP(Q165,Store_Dim!A:A,Store_Dim!C:C)</f>
        <v>North</v>
      </c>
      <c r="M165" s="4" t="s">
        <v>1674</v>
      </c>
      <c r="N165" s="4" t="str">
        <f t="array" ref="N165">XLOOKUP(M165,Product_Dim!A:A,Product_Dim!C:C)</f>
        <v>Beauty</v>
      </c>
      <c r="O165" s="4" t="str">
        <f t="array" ref="O165">XLOOKUP(M165,Product_Dim!A:A,Product_Dim!D:D)</f>
        <v>Skincare</v>
      </c>
      <c r="P165" s="4" t="s">
        <v>1676</v>
      </c>
      <c r="Q165" s="4" t="s">
        <v>1892</v>
      </c>
      <c r="R165" s="4" t="str">
        <f t="array" ref="R165">XLOOKUP(Q165,Store_Dim!A:A,Store_Dim!B:B)</f>
        <v>Martinez, Adkins and Johnson</v>
      </c>
      <c r="S165" s="4" t="str">
        <f t="array" ref="S165">XLOOKUP(Q165,Store_Dim!A:A,Store_Dim!E:E)</f>
        <v>Flagship</v>
      </c>
      <c r="T165" s="4">
        <v>1.0</v>
      </c>
      <c r="U165" s="13">
        <v>488.31</v>
      </c>
      <c r="V165" s="14">
        <v>0.03</v>
      </c>
      <c r="W165" s="15">
        <v>244.0</v>
      </c>
      <c r="X165" s="4" t="s">
        <v>1961</v>
      </c>
      <c r="Y165" s="16">
        <v>473.6607</v>
      </c>
      <c r="Z165" s="4" t="str">
        <f t="array" ref="Z165">XLOOKUP(M165,Product_Dim!A:A,Product_Dim!B:B)</f>
        <v>Vitamin C Face Serum</v>
      </c>
    </row>
    <row r="166" ht="14.25" customHeight="1">
      <c r="A166" s="4" t="s">
        <v>2125</v>
      </c>
      <c r="B166" s="5">
        <v>45418.0</v>
      </c>
      <c r="C166" s="12" t="s">
        <v>3973</v>
      </c>
      <c r="D166" s="4">
        <f t="shared" si="1"/>
        <v>2024</v>
      </c>
      <c r="E166" s="4" t="s">
        <v>901</v>
      </c>
      <c r="F166" s="4">
        <v>38.0</v>
      </c>
      <c r="G166" s="4" t="str">
        <f t="shared" si="2"/>
        <v>36-45</v>
      </c>
      <c r="H166" s="4" t="str">
        <f t="array" ref="H166">XLOOKUP(E166,Customer_Dim!A:A,Customer_Dim!D:D)</f>
        <v>Male</v>
      </c>
      <c r="I166" s="4" t="str">
        <f t="array" ref="I166">XLOOKUP(E166,Customer_Dim!A:A,Customer_Dim!H:H)</f>
        <v>Gold</v>
      </c>
      <c r="J166" s="4" t="str">
        <f t="array" ref="J166">XLOOKUP(E166,Customer_Dim!A:A,Customer_Dim!E:E)</f>
        <v>Ericshire</v>
      </c>
      <c r="K166" s="4" t="str">
        <f t="array" ref="K166">XLOOKUP(E166,Customer_Dim!A:A,Customer_Dim!F:F)</f>
        <v>Nevada</v>
      </c>
      <c r="L166" s="4" t="str">
        <f t="array" ref="L166">XLOOKUP(Q166,Store_Dim!A:A,Store_Dim!C:C)</f>
        <v>North</v>
      </c>
      <c r="M166" s="4" t="s">
        <v>1744</v>
      </c>
      <c r="N166" s="4" t="str">
        <f t="array" ref="N166">XLOOKUP(M166,Product_Dim!A:A,Product_Dim!C:C)</f>
        <v>Sports</v>
      </c>
      <c r="O166" s="4" t="str">
        <f t="array" ref="O166">XLOOKUP(M166,Product_Dim!A:A,Product_Dim!D:D)</f>
        <v>Accessories</v>
      </c>
      <c r="P166" s="4" t="s">
        <v>1746</v>
      </c>
      <c r="Q166" s="4" t="s">
        <v>1929</v>
      </c>
      <c r="R166" s="4" t="str">
        <f t="array" ref="R166">XLOOKUP(Q166,Store_Dim!A:A,Store_Dim!B:B)</f>
        <v>Thomas, Bridges and Harris</v>
      </c>
      <c r="S166" s="4" t="str">
        <f t="array" ref="S166">XLOOKUP(Q166,Store_Dim!A:A,Store_Dim!E:E)</f>
        <v>Online</v>
      </c>
      <c r="T166" s="4">
        <v>4.0</v>
      </c>
      <c r="U166" s="13">
        <v>164.04</v>
      </c>
      <c r="V166" s="14">
        <v>0.26</v>
      </c>
      <c r="W166" s="15">
        <v>185.0</v>
      </c>
      <c r="X166" s="4" t="s">
        <v>1959</v>
      </c>
      <c r="Y166" s="16">
        <v>485.5583999999999</v>
      </c>
      <c r="Z166" s="4" t="str">
        <f t="array" ref="Z166">XLOOKUP(M166,Product_Dim!A:A,Product_Dim!B:B)</f>
        <v>Sports Stopwatch Pro</v>
      </c>
    </row>
    <row r="167" ht="14.25" customHeight="1">
      <c r="A167" s="4" t="s">
        <v>2126</v>
      </c>
      <c r="B167" s="5">
        <v>45508.0</v>
      </c>
      <c r="C167" s="12" t="s">
        <v>3975</v>
      </c>
      <c r="D167" s="4">
        <f t="shared" si="1"/>
        <v>2024</v>
      </c>
      <c r="E167" s="4" t="s">
        <v>284</v>
      </c>
      <c r="F167" s="4">
        <v>56.0</v>
      </c>
      <c r="G167" s="4" t="str">
        <f t="shared" si="2"/>
        <v>56-65</v>
      </c>
      <c r="H167" s="4" t="str">
        <f t="array" ref="H167">XLOOKUP(E167,Customer_Dim!A:A,Customer_Dim!D:D)</f>
        <v>Female</v>
      </c>
      <c r="I167" s="4" t="str">
        <f t="array" ref="I167">XLOOKUP(E167,Customer_Dim!A:A,Customer_Dim!H:H)</f>
        <v>Silver</v>
      </c>
      <c r="J167" s="4" t="str">
        <f t="array" ref="J167">XLOOKUP(E167,Customer_Dim!A:A,Customer_Dim!E:E)</f>
        <v>Sandrastad</v>
      </c>
      <c r="K167" s="4" t="str">
        <f t="array" ref="K167">XLOOKUP(E167,Customer_Dim!A:A,Customer_Dim!F:F)</f>
        <v>West Virginia</v>
      </c>
      <c r="L167" s="4" t="str">
        <f t="array" ref="L167">XLOOKUP(Q167,Store_Dim!A:A,Store_Dim!C:C)</f>
        <v>North</v>
      </c>
      <c r="M167" s="4" t="s">
        <v>1599</v>
      </c>
      <c r="N167" s="4" t="str">
        <f t="array" ref="N167">XLOOKUP(M167,Product_Dim!A:A,Product_Dim!C:C)</f>
        <v>Home</v>
      </c>
      <c r="O167" s="4" t="str">
        <f t="array" ref="O167">XLOOKUP(M167,Product_Dim!A:A,Product_Dim!D:D)</f>
        <v>Kitchen</v>
      </c>
      <c r="P167" s="4" t="s">
        <v>1602</v>
      </c>
      <c r="Q167" s="4" t="s">
        <v>1942</v>
      </c>
      <c r="R167" s="4" t="str">
        <f t="array" ref="R167">XLOOKUP(Q167,Store_Dim!A:A,Store_Dim!B:B)</f>
        <v>Holloway Ltd</v>
      </c>
      <c r="S167" s="4" t="str">
        <f t="array" ref="S167">XLOOKUP(Q167,Store_Dim!A:A,Store_Dim!E:E)</f>
        <v>Flagship</v>
      </c>
      <c r="T167" s="4">
        <v>3.0</v>
      </c>
      <c r="U167" s="13">
        <v>707.95</v>
      </c>
      <c r="V167" s="14">
        <v>0.18</v>
      </c>
      <c r="W167" s="15">
        <v>308.0</v>
      </c>
      <c r="X167" s="4" t="s">
        <v>1961</v>
      </c>
      <c r="Y167" s="16">
        <v>1741.557</v>
      </c>
      <c r="Z167" s="4" t="str">
        <f t="array" ref="Z167">XLOOKUP(M167,Product_Dim!A:A,Product_Dim!B:B)</f>
        <v>Ceramic Kitchen Bowl Set</v>
      </c>
    </row>
    <row r="168" ht="14.25" customHeight="1">
      <c r="A168" s="4" t="s">
        <v>2127</v>
      </c>
      <c r="B168" s="5">
        <v>45269.0</v>
      </c>
      <c r="C168" s="12" t="s">
        <v>3969</v>
      </c>
      <c r="D168" s="4">
        <f t="shared" si="1"/>
        <v>2023</v>
      </c>
      <c r="E168" s="4" t="s">
        <v>957</v>
      </c>
      <c r="F168" s="4">
        <v>19.0</v>
      </c>
      <c r="G168" s="4" t="str">
        <f t="shared" si="2"/>
        <v>18-25</v>
      </c>
      <c r="H168" s="4" t="str">
        <f t="array" ref="H168">XLOOKUP(E168,Customer_Dim!A:A,Customer_Dim!D:D)</f>
        <v>Female</v>
      </c>
      <c r="I168" s="4" t="str">
        <f t="array" ref="I168">XLOOKUP(E168,Customer_Dim!A:A,Customer_Dim!H:H)</f>
        <v>Bronze</v>
      </c>
      <c r="J168" s="4" t="str">
        <f t="array" ref="J168">XLOOKUP(E168,Customer_Dim!A:A,Customer_Dim!E:E)</f>
        <v>North Michelleport</v>
      </c>
      <c r="K168" s="4" t="str">
        <f t="array" ref="K168">XLOOKUP(E168,Customer_Dim!A:A,Customer_Dim!F:F)</f>
        <v>Kansas</v>
      </c>
      <c r="L168" s="4" t="str">
        <f t="array" ref="L168">XLOOKUP(Q168,Store_Dim!A:A,Store_Dim!C:C)</f>
        <v>West</v>
      </c>
      <c r="M168" s="4" t="s">
        <v>1790</v>
      </c>
      <c r="N168" s="4" t="str">
        <f t="array" ref="N168">XLOOKUP(M168,Product_Dim!A:A,Product_Dim!C:C)</f>
        <v>Clothing</v>
      </c>
      <c r="O168" s="4" t="str">
        <f t="array" ref="O168">XLOOKUP(M168,Product_Dim!A:A,Product_Dim!D:D)</f>
        <v>Bottoms</v>
      </c>
      <c r="P168" s="4" t="s">
        <v>1792</v>
      </c>
      <c r="Q168" s="4" t="s">
        <v>1917</v>
      </c>
      <c r="R168" s="4" t="str">
        <f t="array" ref="R168">XLOOKUP(Q168,Store_Dim!A:A,Store_Dim!B:B)</f>
        <v>Bean, Jones and Park</v>
      </c>
      <c r="S168" s="4" t="str">
        <f t="array" ref="S168">XLOOKUP(Q168,Store_Dim!A:A,Store_Dim!E:E)</f>
        <v>Online</v>
      </c>
      <c r="T168" s="4">
        <v>4.0</v>
      </c>
      <c r="U168" s="13">
        <v>714.47</v>
      </c>
      <c r="V168" s="14">
        <v>0.18</v>
      </c>
      <c r="W168" s="15">
        <v>224.0</v>
      </c>
      <c r="X168" s="4" t="s">
        <v>1964</v>
      </c>
      <c r="Y168" s="16">
        <v>2343.4616</v>
      </c>
      <c r="Z168" s="4" t="str">
        <f t="array" ref="Z168">XLOOKUP(M168,Product_Dim!A:A,Product_Dim!B:B)</f>
        <v>Men's Sports Shorts</v>
      </c>
    </row>
    <row r="169" ht="14.25" customHeight="1">
      <c r="A169" s="4" t="s">
        <v>2128</v>
      </c>
      <c r="B169" s="5">
        <v>45866.0</v>
      </c>
      <c r="C169" s="12" t="s">
        <v>3968</v>
      </c>
      <c r="D169" s="4">
        <f t="shared" si="1"/>
        <v>2025</v>
      </c>
      <c r="E169" s="4" t="s">
        <v>1313</v>
      </c>
      <c r="F169" s="4">
        <v>26.0</v>
      </c>
      <c r="G169" s="4" t="str">
        <f t="shared" si="2"/>
        <v>26-35</v>
      </c>
      <c r="H169" s="4" t="str">
        <f t="array" ref="H169">XLOOKUP(E169,Customer_Dim!A:A,Customer_Dim!D:D)</f>
        <v>Female</v>
      </c>
      <c r="I169" s="4" t="str">
        <f t="array" ref="I169">XLOOKUP(E169,Customer_Dim!A:A,Customer_Dim!H:H)</f>
        <v>Silver</v>
      </c>
      <c r="J169" s="4" t="str">
        <f t="array" ref="J169">XLOOKUP(E169,Customer_Dim!A:A,Customer_Dim!E:E)</f>
        <v>Kramerview</v>
      </c>
      <c r="K169" s="4" t="str">
        <f t="array" ref="K169">XLOOKUP(E169,Customer_Dim!A:A,Customer_Dim!F:F)</f>
        <v>Alaska</v>
      </c>
      <c r="L169" s="4" t="str">
        <f t="array" ref="L169">XLOOKUP(Q169,Store_Dim!A:A,Store_Dim!C:C)</f>
        <v>South</v>
      </c>
      <c r="M169" s="4" t="s">
        <v>1820</v>
      </c>
      <c r="N169" s="4" t="str">
        <f t="array" ref="N169">XLOOKUP(M169,Product_Dim!A:A,Product_Dim!C:C)</f>
        <v>Home</v>
      </c>
      <c r="O169" s="4" t="str">
        <f t="array" ref="O169">XLOOKUP(M169,Product_Dim!A:A,Product_Dim!D:D)</f>
        <v>Lighting</v>
      </c>
      <c r="P169" s="4" t="s">
        <v>1822</v>
      </c>
      <c r="Q169" s="4" t="s">
        <v>1914</v>
      </c>
      <c r="R169" s="4" t="str">
        <f t="array" ref="R169">XLOOKUP(Q169,Store_Dim!A:A,Store_Dim!B:B)</f>
        <v>Martinez-Mullins</v>
      </c>
      <c r="S169" s="4" t="str">
        <f t="array" ref="S169">XLOOKUP(Q169,Store_Dim!A:A,Store_Dim!E:E)</f>
        <v>Online</v>
      </c>
      <c r="T169" s="4">
        <v>4.0</v>
      </c>
      <c r="U169" s="13">
        <v>422.09</v>
      </c>
      <c r="V169" s="14">
        <v>0.04</v>
      </c>
      <c r="W169" s="15">
        <v>469.0</v>
      </c>
      <c r="X169" s="4" t="s">
        <v>1959</v>
      </c>
      <c r="Y169" s="16">
        <v>1620.8256</v>
      </c>
      <c r="Z169" s="4" t="str">
        <f t="array" ref="Z169">XLOOKUP(M169,Product_Dim!A:A,Product_Dim!B:B)</f>
        <v>Decorative Lamp Shade</v>
      </c>
    </row>
    <row r="170" ht="14.25" customHeight="1">
      <c r="A170" s="4" t="s">
        <v>2129</v>
      </c>
      <c r="B170" s="5">
        <v>45462.0</v>
      </c>
      <c r="C170" s="12" t="s">
        <v>3970</v>
      </c>
      <c r="D170" s="4">
        <f t="shared" si="1"/>
        <v>2024</v>
      </c>
      <c r="E170" s="4" t="s">
        <v>397</v>
      </c>
      <c r="F170" s="4">
        <v>38.0</v>
      </c>
      <c r="G170" s="4" t="str">
        <f t="shared" si="2"/>
        <v>36-45</v>
      </c>
      <c r="H170" s="4" t="str">
        <f t="array" ref="H170">XLOOKUP(E170,Customer_Dim!A:A,Customer_Dim!D:D)</f>
        <v>Male</v>
      </c>
      <c r="I170" s="4" t="str">
        <f t="array" ref="I170">XLOOKUP(E170,Customer_Dim!A:A,Customer_Dim!H:H)</f>
        <v>Bronze</v>
      </c>
      <c r="J170" s="4" t="str">
        <f t="array" ref="J170">XLOOKUP(E170,Customer_Dim!A:A,Customer_Dim!E:E)</f>
        <v>Webstermouth</v>
      </c>
      <c r="K170" s="4" t="str">
        <f t="array" ref="K170">XLOOKUP(E170,Customer_Dim!A:A,Customer_Dim!F:F)</f>
        <v>New Hampshire</v>
      </c>
      <c r="L170" s="4" t="str">
        <f t="array" ref="L170">XLOOKUP(Q170,Store_Dim!A:A,Store_Dim!C:C)</f>
        <v>South</v>
      </c>
      <c r="M170" s="4" t="s">
        <v>1667</v>
      </c>
      <c r="N170" s="4" t="str">
        <f t="array" ref="N170">XLOOKUP(M170,Product_Dim!A:A,Product_Dim!C:C)</f>
        <v>Home</v>
      </c>
      <c r="O170" s="4" t="str">
        <f t="array" ref="O170">XLOOKUP(M170,Product_Dim!A:A,Product_Dim!D:D)</f>
        <v>Kitchen</v>
      </c>
      <c r="P170" s="4" t="s">
        <v>1669</v>
      </c>
      <c r="Q170" s="4" t="s">
        <v>1921</v>
      </c>
      <c r="R170" s="4" t="str">
        <f t="array" ref="R170">XLOOKUP(Q170,Store_Dim!A:A,Store_Dim!B:B)</f>
        <v>Moore, Padilla and Butler</v>
      </c>
      <c r="S170" s="4" t="str">
        <f t="array" ref="S170">XLOOKUP(Q170,Store_Dim!A:A,Store_Dim!E:E)</f>
        <v>Flagship</v>
      </c>
      <c r="T170" s="4">
        <v>1.0</v>
      </c>
      <c r="U170" s="13">
        <v>998.19</v>
      </c>
      <c r="V170" s="14">
        <v>0.2</v>
      </c>
      <c r="W170" s="15">
        <v>57.0</v>
      </c>
      <c r="X170" s="4" t="s">
        <v>1959</v>
      </c>
      <c r="Y170" s="16">
        <v>798.5520000000001</v>
      </c>
      <c r="Z170" s="4" t="str">
        <f t="array" ref="Z170">XLOOKUP(M170,Product_Dim!A:A,Product_Dim!B:B)</f>
        <v>Stainless Steel Cutlery Set</v>
      </c>
    </row>
    <row r="171" ht="14.25" customHeight="1">
      <c r="A171" s="4" t="s">
        <v>2130</v>
      </c>
      <c r="B171" s="5">
        <v>45313.0</v>
      </c>
      <c r="C171" s="12" t="s">
        <v>3972</v>
      </c>
      <c r="D171" s="4">
        <f t="shared" si="1"/>
        <v>2024</v>
      </c>
      <c r="E171" s="4" t="s">
        <v>1190</v>
      </c>
      <c r="F171" s="4">
        <v>37.0</v>
      </c>
      <c r="G171" s="4" t="str">
        <f t="shared" si="2"/>
        <v>36-45</v>
      </c>
      <c r="H171" s="4" t="str">
        <f t="array" ref="H171">XLOOKUP(E171,Customer_Dim!A:A,Customer_Dim!D:D)</f>
        <v>Female</v>
      </c>
      <c r="I171" s="4" t="str">
        <f t="array" ref="I171">XLOOKUP(E171,Customer_Dim!A:A,Customer_Dim!H:H)</f>
        <v>Gold</v>
      </c>
      <c r="J171" s="4" t="str">
        <f t="array" ref="J171">XLOOKUP(E171,Customer_Dim!A:A,Customer_Dim!E:E)</f>
        <v>Simpsonfort</v>
      </c>
      <c r="K171" s="4" t="str">
        <f t="array" ref="K171">XLOOKUP(E171,Customer_Dim!A:A,Customer_Dim!F:F)</f>
        <v>Maine</v>
      </c>
      <c r="L171" s="4" t="str">
        <f t="array" ref="L171">XLOOKUP(Q171,Store_Dim!A:A,Store_Dim!C:C)</f>
        <v>South</v>
      </c>
      <c r="M171" s="4" t="s">
        <v>1799</v>
      </c>
      <c r="N171" s="4" t="str">
        <f t="array" ref="N171">XLOOKUP(M171,Product_Dim!A:A,Product_Dim!C:C)</f>
        <v>Sports</v>
      </c>
      <c r="O171" s="4" t="str">
        <f t="array" ref="O171">XLOOKUP(M171,Product_Dim!A:A,Product_Dim!D:D)</f>
        <v>Fitness</v>
      </c>
      <c r="P171" s="4" t="s">
        <v>1801</v>
      </c>
      <c r="Q171" s="4" t="s">
        <v>1914</v>
      </c>
      <c r="R171" s="4" t="str">
        <f t="array" ref="R171">XLOOKUP(Q171,Store_Dim!A:A,Store_Dim!B:B)</f>
        <v>Martinez-Mullins</v>
      </c>
      <c r="S171" s="4" t="str">
        <f t="array" ref="S171">XLOOKUP(Q171,Store_Dim!A:A,Store_Dim!E:E)</f>
        <v>Online</v>
      </c>
      <c r="T171" s="4">
        <v>2.0</v>
      </c>
      <c r="U171" s="13">
        <v>343.42</v>
      </c>
      <c r="V171" s="14">
        <v>0.12</v>
      </c>
      <c r="W171" s="15">
        <v>300.0</v>
      </c>
      <c r="X171" s="4" t="s">
        <v>1964</v>
      </c>
      <c r="Y171" s="16">
        <v>604.4192</v>
      </c>
      <c r="Z171" s="4" t="str">
        <f t="array" ref="Z171">XLOOKUP(M171,Product_Dim!A:A,Product_Dim!B:B)</f>
        <v>Professional Jump Rope</v>
      </c>
    </row>
    <row r="172" ht="14.25" customHeight="1">
      <c r="A172" s="4" t="s">
        <v>2131</v>
      </c>
      <c r="B172" s="5">
        <v>45390.0</v>
      </c>
      <c r="C172" s="12" t="s">
        <v>3978</v>
      </c>
      <c r="D172" s="4">
        <f t="shared" si="1"/>
        <v>2024</v>
      </c>
      <c r="E172" s="4" t="s">
        <v>841</v>
      </c>
      <c r="F172" s="4">
        <v>57.0</v>
      </c>
      <c r="G172" s="4" t="str">
        <f t="shared" si="2"/>
        <v>56-65</v>
      </c>
      <c r="H172" s="4" t="str">
        <f t="array" ref="H172">XLOOKUP(E172,Customer_Dim!A:A,Customer_Dim!D:D)</f>
        <v>Male</v>
      </c>
      <c r="I172" s="4" t="str">
        <f t="array" ref="I172">XLOOKUP(E172,Customer_Dim!A:A,Customer_Dim!H:H)</f>
        <v>Platinum</v>
      </c>
      <c r="J172" s="4" t="str">
        <f t="array" ref="J172">XLOOKUP(E172,Customer_Dim!A:A,Customer_Dim!E:E)</f>
        <v>Lake Christopher</v>
      </c>
      <c r="K172" s="4" t="str">
        <f t="array" ref="K172">XLOOKUP(E172,Customer_Dim!A:A,Customer_Dim!F:F)</f>
        <v>Arkansas</v>
      </c>
      <c r="L172" s="4" t="str">
        <f t="array" ref="L172">XLOOKUP(Q172,Store_Dim!A:A,Store_Dim!C:C)</f>
        <v>East</v>
      </c>
      <c r="M172" s="4" t="s">
        <v>1680</v>
      </c>
      <c r="N172" s="4" t="str">
        <f t="array" ref="N172">XLOOKUP(M172,Product_Dim!A:A,Product_Dim!C:C)</f>
        <v>Electronics</v>
      </c>
      <c r="O172" s="4" t="str">
        <f t="array" ref="O172">XLOOKUP(M172,Product_Dim!A:A,Product_Dim!D:D)</f>
        <v>Computer</v>
      </c>
      <c r="P172" s="4" t="s">
        <v>1682</v>
      </c>
      <c r="Q172" s="4" t="s">
        <v>1911</v>
      </c>
      <c r="R172" s="4" t="str">
        <f t="array" ref="R172">XLOOKUP(Q172,Store_Dim!A:A,Store_Dim!B:B)</f>
        <v>Benson-Elliott</v>
      </c>
      <c r="S172" s="4" t="str">
        <f t="array" ref="S172">XLOOKUP(Q172,Store_Dim!A:A,Store_Dim!E:E)</f>
        <v>Online</v>
      </c>
      <c r="T172" s="4">
        <v>1.0</v>
      </c>
      <c r="U172" s="13">
        <v>152.17</v>
      </c>
      <c r="V172" s="14">
        <v>0.28</v>
      </c>
      <c r="W172" s="15">
        <v>86.0</v>
      </c>
      <c r="X172" s="4" t="s">
        <v>1964</v>
      </c>
      <c r="Y172" s="16">
        <v>109.5624</v>
      </c>
      <c r="Z172" s="4" t="str">
        <f t="array" ref="Z172">XLOOKUP(M172,Product_Dim!A:A,Product_Dim!B:B)</f>
        <v>Gaming Mechanical Keyboard</v>
      </c>
    </row>
    <row r="173" ht="14.25" customHeight="1">
      <c r="A173" s="4" t="s">
        <v>2132</v>
      </c>
      <c r="B173" s="5">
        <v>45795.0</v>
      </c>
      <c r="C173" s="12" t="s">
        <v>3973</v>
      </c>
      <c r="D173" s="4">
        <f t="shared" si="1"/>
        <v>2025</v>
      </c>
      <c r="E173" s="4" t="s">
        <v>599</v>
      </c>
      <c r="F173" s="4">
        <v>56.0</v>
      </c>
      <c r="G173" s="4" t="str">
        <f t="shared" si="2"/>
        <v>56-65</v>
      </c>
      <c r="H173" s="4" t="str">
        <f t="array" ref="H173">XLOOKUP(E173,Customer_Dim!A:A,Customer_Dim!D:D)</f>
        <v>Male</v>
      </c>
      <c r="I173" s="4" t="str">
        <f t="array" ref="I173">XLOOKUP(E173,Customer_Dim!A:A,Customer_Dim!H:H)</f>
        <v>Platinum</v>
      </c>
      <c r="J173" s="4" t="str">
        <f t="array" ref="J173">XLOOKUP(E173,Customer_Dim!A:A,Customer_Dim!E:E)</f>
        <v>East Jessicaborough</v>
      </c>
      <c r="K173" s="4" t="str">
        <f t="array" ref="K173">XLOOKUP(E173,Customer_Dim!A:A,Customer_Dim!F:F)</f>
        <v>Hawaii</v>
      </c>
      <c r="L173" s="4" t="str">
        <f t="array" ref="L173">XLOOKUP(Q173,Store_Dim!A:A,Store_Dim!C:C)</f>
        <v>South</v>
      </c>
      <c r="M173" s="4" t="s">
        <v>1728</v>
      </c>
      <c r="N173" s="4" t="str">
        <f t="array" ref="N173">XLOOKUP(M173,Product_Dim!A:A,Product_Dim!C:C)</f>
        <v>Beauty</v>
      </c>
      <c r="O173" s="4" t="str">
        <f t="array" ref="O173">XLOOKUP(M173,Product_Dim!A:A,Product_Dim!D:D)</f>
        <v>Fragrance</v>
      </c>
      <c r="P173" s="4" t="s">
        <v>1731</v>
      </c>
      <c r="Q173" s="4" t="s">
        <v>1927</v>
      </c>
      <c r="R173" s="4" t="str">
        <f t="array" ref="R173">XLOOKUP(Q173,Store_Dim!A:A,Store_Dim!B:B)</f>
        <v>Aguirre-Keller</v>
      </c>
      <c r="S173" s="4" t="str">
        <f t="array" ref="S173">XLOOKUP(Q173,Store_Dim!A:A,Store_Dim!E:E)</f>
        <v>Online</v>
      </c>
      <c r="T173" s="4">
        <v>1.0</v>
      </c>
      <c r="U173" s="13">
        <v>325.08</v>
      </c>
      <c r="V173" s="14">
        <v>0.26</v>
      </c>
      <c r="W173" s="15">
        <v>267.0</v>
      </c>
      <c r="X173" s="4" t="s">
        <v>1961</v>
      </c>
      <c r="Y173" s="16">
        <v>240.5592</v>
      </c>
      <c r="Z173" s="4" t="str">
        <f t="array" ref="Z173">XLOOKUP(M173,Product_Dim!A:A,Product_Dim!B:B)</f>
        <v>Men's Roll-On Perfume</v>
      </c>
    </row>
    <row r="174" ht="14.25" customHeight="1">
      <c r="A174" s="4" t="s">
        <v>2133</v>
      </c>
      <c r="B174" s="5">
        <v>45267.0</v>
      </c>
      <c r="C174" s="12" t="s">
        <v>3969</v>
      </c>
      <c r="D174" s="4">
        <f t="shared" si="1"/>
        <v>2023</v>
      </c>
      <c r="E174" s="4" t="s">
        <v>1103</v>
      </c>
      <c r="F174" s="4">
        <v>39.0</v>
      </c>
      <c r="G174" s="4" t="str">
        <f t="shared" si="2"/>
        <v>36-45</v>
      </c>
      <c r="H174" s="4" t="str">
        <f t="array" ref="H174">XLOOKUP(E174,Customer_Dim!A:A,Customer_Dim!D:D)</f>
        <v>Male</v>
      </c>
      <c r="I174" s="4" t="str">
        <f t="array" ref="I174">XLOOKUP(E174,Customer_Dim!A:A,Customer_Dim!H:H)</f>
        <v>Gold</v>
      </c>
      <c r="J174" s="4" t="str">
        <f t="array" ref="J174">XLOOKUP(E174,Customer_Dim!A:A,Customer_Dim!E:E)</f>
        <v>West Victoriaborough</v>
      </c>
      <c r="K174" s="4" t="str">
        <f t="array" ref="K174">XLOOKUP(E174,Customer_Dim!A:A,Customer_Dim!F:F)</f>
        <v>New Mexico</v>
      </c>
      <c r="L174" s="4" t="str">
        <f t="array" ref="L174">XLOOKUP(Q174,Store_Dim!A:A,Store_Dim!C:C)</f>
        <v>East</v>
      </c>
      <c r="M174" s="4" t="s">
        <v>1850</v>
      </c>
      <c r="N174" s="4" t="str">
        <f t="array" ref="N174">XLOOKUP(M174,Product_Dim!A:A,Product_Dim!C:C)</f>
        <v>Beauty</v>
      </c>
      <c r="O174" s="4" t="str">
        <f t="array" ref="O174">XLOOKUP(M174,Product_Dim!A:A,Product_Dim!D:D)</f>
        <v>Makeup</v>
      </c>
      <c r="P174" s="4" t="s">
        <v>1852</v>
      </c>
      <c r="Q174" s="4" t="s">
        <v>1924</v>
      </c>
      <c r="R174" s="4" t="str">
        <f t="array" ref="R174">XLOOKUP(Q174,Store_Dim!A:A,Store_Dim!B:B)</f>
        <v>Hill, Wagner and Ballard</v>
      </c>
      <c r="S174" s="4" t="str">
        <f t="array" ref="S174">XLOOKUP(Q174,Store_Dim!A:A,Store_Dim!E:E)</f>
        <v>Online</v>
      </c>
      <c r="T174" s="4">
        <v>2.0</v>
      </c>
      <c r="U174" s="13">
        <v>827.92</v>
      </c>
      <c r="V174" s="14">
        <v>0.25</v>
      </c>
      <c r="W174" s="15">
        <v>457.0</v>
      </c>
      <c r="X174" s="4" t="s">
        <v>1964</v>
      </c>
      <c r="Y174" s="16">
        <v>1241.88</v>
      </c>
      <c r="Z174" s="4" t="str">
        <f t="array" ref="Z174">XLOOKUP(M174,Product_Dim!A:A,Product_Dim!B:B)</f>
        <v>Face Foundation Kit</v>
      </c>
    </row>
    <row r="175" ht="14.25" customHeight="1">
      <c r="A175" s="4" t="s">
        <v>2134</v>
      </c>
      <c r="B175" s="5">
        <v>45314.0</v>
      </c>
      <c r="C175" s="12" t="s">
        <v>3972</v>
      </c>
      <c r="D175" s="4">
        <f t="shared" si="1"/>
        <v>2024</v>
      </c>
      <c r="E175" s="4" t="s">
        <v>1513</v>
      </c>
      <c r="F175" s="4">
        <v>46.0</v>
      </c>
      <c r="G175" s="4" t="str">
        <f t="shared" si="2"/>
        <v>46-55</v>
      </c>
      <c r="H175" s="4" t="str">
        <f t="array" ref="H175">XLOOKUP(E175,Customer_Dim!A:A,Customer_Dim!D:D)</f>
        <v>Female</v>
      </c>
      <c r="I175" s="4" t="str">
        <f t="array" ref="I175">XLOOKUP(E175,Customer_Dim!A:A,Customer_Dim!H:H)</f>
        <v>Bronze</v>
      </c>
      <c r="J175" s="4" t="str">
        <f t="array" ref="J175">XLOOKUP(E175,Customer_Dim!A:A,Customer_Dim!E:E)</f>
        <v>East Dillonview</v>
      </c>
      <c r="K175" s="4" t="str">
        <f t="array" ref="K175">XLOOKUP(E175,Customer_Dim!A:A,Customer_Dim!F:F)</f>
        <v>Virginia</v>
      </c>
      <c r="L175" s="4" t="str">
        <f t="array" ref="L175">XLOOKUP(Q175,Store_Dim!A:A,Store_Dim!C:C)</f>
        <v>South</v>
      </c>
      <c r="M175" s="4" t="s">
        <v>1655</v>
      </c>
      <c r="N175" s="4" t="str">
        <f t="array" ref="N175">XLOOKUP(M175,Product_Dim!A:A,Product_Dim!C:C)</f>
        <v>Electronics</v>
      </c>
      <c r="O175" s="4" t="str">
        <f t="array" ref="O175">XLOOKUP(M175,Product_Dim!A:A,Product_Dim!D:D)</f>
        <v>Audio</v>
      </c>
      <c r="P175" s="4" t="s">
        <v>1657</v>
      </c>
      <c r="Q175" s="4" t="s">
        <v>1896</v>
      </c>
      <c r="R175" s="4" t="str">
        <f t="array" ref="R175">XLOOKUP(Q175,Store_Dim!A:A,Store_Dim!B:B)</f>
        <v>Black-Horn</v>
      </c>
      <c r="S175" s="4" t="str">
        <f t="array" ref="S175">XLOOKUP(Q175,Store_Dim!A:A,Store_Dim!E:E)</f>
        <v>Outlet</v>
      </c>
      <c r="T175" s="4">
        <v>2.0</v>
      </c>
      <c r="U175" s="13">
        <v>593.47</v>
      </c>
      <c r="V175" s="14">
        <v>0.1</v>
      </c>
      <c r="W175" s="15">
        <v>213.0</v>
      </c>
      <c r="X175" s="4" t="s">
        <v>1964</v>
      </c>
      <c r="Y175" s="16">
        <v>1068.246</v>
      </c>
      <c r="Z175" s="4" t="str">
        <f t="array" ref="Z175">XLOOKUP(M175,Product_Dim!A:A,Product_Dim!B:B)</f>
        <v>Wireless Bluetooth Speaker</v>
      </c>
    </row>
    <row r="176" ht="14.25" customHeight="1">
      <c r="A176" s="4" t="s">
        <v>2135</v>
      </c>
      <c r="B176" s="5">
        <v>45267.0</v>
      </c>
      <c r="C176" s="12" t="s">
        <v>3969</v>
      </c>
      <c r="D176" s="4">
        <f t="shared" si="1"/>
        <v>2023</v>
      </c>
      <c r="E176" s="4" t="s">
        <v>952</v>
      </c>
      <c r="F176" s="4">
        <v>56.0</v>
      </c>
      <c r="G176" s="4" t="str">
        <f t="shared" si="2"/>
        <v>56-65</v>
      </c>
      <c r="H176" s="4" t="str">
        <f t="array" ref="H176">XLOOKUP(E176,Customer_Dim!A:A,Customer_Dim!D:D)</f>
        <v>Female</v>
      </c>
      <c r="I176" s="4" t="str">
        <f t="array" ref="I176">XLOOKUP(E176,Customer_Dim!A:A,Customer_Dim!H:H)</f>
        <v>Platinum</v>
      </c>
      <c r="J176" s="4" t="str">
        <f t="array" ref="J176">XLOOKUP(E176,Customer_Dim!A:A,Customer_Dim!E:E)</f>
        <v>North Daniel</v>
      </c>
      <c r="K176" s="4" t="str">
        <f t="array" ref="K176">XLOOKUP(E176,Customer_Dim!A:A,Customer_Dim!F:F)</f>
        <v>Louisiana</v>
      </c>
      <c r="L176" s="4" t="str">
        <f t="array" ref="L176">XLOOKUP(Q176,Store_Dim!A:A,Store_Dim!C:C)</f>
        <v>South</v>
      </c>
      <c r="M176" s="4" t="s">
        <v>1635</v>
      </c>
      <c r="N176" s="4" t="str">
        <f t="array" ref="N176">XLOOKUP(M176,Product_Dim!A:A,Product_Dim!C:C)</f>
        <v>Sports</v>
      </c>
      <c r="O176" s="4" t="str">
        <f t="array" ref="O176">XLOOKUP(M176,Product_Dim!A:A,Product_Dim!D:D)</f>
        <v>Accessories</v>
      </c>
      <c r="P176" s="4" t="s">
        <v>1637</v>
      </c>
      <c r="Q176" s="4" t="s">
        <v>1914</v>
      </c>
      <c r="R176" s="4" t="str">
        <f t="array" ref="R176">XLOOKUP(Q176,Store_Dim!A:A,Store_Dim!B:B)</f>
        <v>Martinez-Mullins</v>
      </c>
      <c r="S176" s="4" t="str">
        <f t="array" ref="S176">XLOOKUP(Q176,Store_Dim!A:A,Store_Dim!E:E)</f>
        <v>Online</v>
      </c>
      <c r="T176" s="4">
        <v>4.0</v>
      </c>
      <c r="U176" s="13">
        <v>756.28</v>
      </c>
      <c r="V176" s="14">
        <v>0.05</v>
      </c>
      <c r="W176" s="15">
        <v>273.86258363355637</v>
      </c>
      <c r="X176" s="4" t="s">
        <v>1964</v>
      </c>
      <c r="Y176" s="16">
        <v>2873.864</v>
      </c>
      <c r="Z176" s="4" t="str">
        <f t="array" ref="Z176">XLOOKUP(M176,Product_Dim!A:A,Product_Dim!B:B)</f>
        <v>Outdoor Sports Water Bottle</v>
      </c>
    </row>
    <row r="177" ht="14.25" customHeight="1">
      <c r="A177" s="4" t="s">
        <v>2136</v>
      </c>
      <c r="B177" s="5">
        <v>45641.0</v>
      </c>
      <c r="C177" s="12" t="s">
        <v>3969</v>
      </c>
      <c r="D177" s="4">
        <f t="shared" si="1"/>
        <v>2024</v>
      </c>
      <c r="E177" s="4" t="s">
        <v>1202</v>
      </c>
      <c r="F177" s="4">
        <v>39.0</v>
      </c>
      <c r="G177" s="4" t="str">
        <f t="shared" si="2"/>
        <v>36-45</v>
      </c>
      <c r="H177" s="4" t="str">
        <f t="array" ref="H177">XLOOKUP(E177,Customer_Dim!A:A,Customer_Dim!D:D)</f>
        <v>Female</v>
      </c>
      <c r="I177" s="4" t="str">
        <f t="array" ref="I177">XLOOKUP(E177,Customer_Dim!A:A,Customer_Dim!H:H)</f>
        <v>Gold</v>
      </c>
      <c r="J177" s="4" t="str">
        <f t="array" ref="J177">XLOOKUP(E177,Customer_Dim!A:A,Customer_Dim!E:E)</f>
        <v>Nathanshire</v>
      </c>
      <c r="K177" s="4" t="str">
        <f t="array" ref="K177">XLOOKUP(E177,Customer_Dim!A:A,Customer_Dim!F:F)</f>
        <v>Maine</v>
      </c>
      <c r="L177" s="4" t="str">
        <f t="array" ref="L177">XLOOKUP(Q177,Store_Dim!A:A,Store_Dim!C:C)</f>
        <v>North</v>
      </c>
      <c r="M177" s="4" t="s">
        <v>1859</v>
      </c>
      <c r="N177" s="4" t="str">
        <f t="array" ref="N177">XLOOKUP(M177,Product_Dim!A:A,Product_Dim!C:C)</f>
        <v>Home</v>
      </c>
      <c r="O177" s="4" t="str">
        <f t="array" ref="O177">XLOOKUP(M177,Product_Dim!A:A,Product_Dim!D:D)</f>
        <v>Appliances</v>
      </c>
      <c r="P177" s="4" t="s">
        <v>1861</v>
      </c>
      <c r="Q177" s="4" t="s">
        <v>1892</v>
      </c>
      <c r="R177" s="4" t="str">
        <f t="array" ref="R177">XLOOKUP(Q177,Store_Dim!A:A,Store_Dim!B:B)</f>
        <v>Martinez, Adkins and Johnson</v>
      </c>
      <c r="S177" s="4" t="str">
        <f t="array" ref="S177">XLOOKUP(Q177,Store_Dim!A:A,Store_Dim!E:E)</f>
        <v>Flagship</v>
      </c>
      <c r="T177" s="4">
        <v>2.0</v>
      </c>
      <c r="U177" s="13">
        <v>707.65</v>
      </c>
      <c r="V177" s="14">
        <v>0.14</v>
      </c>
      <c r="W177" s="15">
        <v>191.0</v>
      </c>
      <c r="X177" s="4" t="s">
        <v>1959</v>
      </c>
      <c r="Y177" s="16">
        <v>1217.158</v>
      </c>
      <c r="Z177" s="4" t="str">
        <f t="array" ref="Z177">XLOOKUP(M177,Product_Dim!A:A,Product_Dim!B:B)</f>
        <v>Microwave Oven</v>
      </c>
    </row>
    <row r="178" ht="14.25" customHeight="1">
      <c r="A178" s="4" t="s">
        <v>2137</v>
      </c>
      <c r="B178" s="5">
        <v>45371.0</v>
      </c>
      <c r="C178" s="12" t="s">
        <v>3977</v>
      </c>
      <c r="D178" s="4">
        <f t="shared" si="1"/>
        <v>2024</v>
      </c>
      <c r="E178" s="4" t="s">
        <v>458</v>
      </c>
      <c r="F178" s="4">
        <v>45.0</v>
      </c>
      <c r="G178" s="4" t="str">
        <f t="shared" si="2"/>
        <v>36-45</v>
      </c>
      <c r="H178" s="4" t="str">
        <f t="array" ref="H178">XLOOKUP(E178,Customer_Dim!A:A,Customer_Dim!D:D)</f>
        <v>Male</v>
      </c>
      <c r="I178" s="4" t="str">
        <f t="array" ref="I178">XLOOKUP(E178,Customer_Dim!A:A,Customer_Dim!H:H)</f>
        <v>Silver</v>
      </c>
      <c r="J178" s="4" t="str">
        <f t="array" ref="J178">XLOOKUP(E178,Customer_Dim!A:A,Customer_Dim!E:E)</f>
        <v>East Ellen</v>
      </c>
      <c r="K178" s="4" t="str">
        <f t="array" ref="K178">XLOOKUP(E178,Customer_Dim!A:A,Customer_Dim!F:F)</f>
        <v>Arkansas</v>
      </c>
      <c r="L178" s="4" t="str">
        <f t="array" ref="L178">XLOOKUP(Q178,Store_Dim!A:A,Store_Dim!C:C)</f>
        <v>North</v>
      </c>
      <c r="M178" s="4" t="s">
        <v>1652</v>
      </c>
      <c r="N178" s="4" t="str">
        <f t="array" ref="N178">XLOOKUP(M178,Product_Dim!A:A,Product_Dim!C:C)</f>
        <v>Clothing</v>
      </c>
      <c r="O178" s="4" t="str">
        <f t="array" ref="O178">XLOOKUP(M178,Product_Dim!A:A,Product_Dim!D:D)</f>
        <v>Accessories</v>
      </c>
      <c r="P178" s="4" t="s">
        <v>1654</v>
      </c>
      <c r="Q178" s="4" t="s">
        <v>1936</v>
      </c>
      <c r="R178" s="4" t="str">
        <f t="array" ref="R178">XLOOKUP(Q178,Store_Dim!A:A,Store_Dim!B:B)</f>
        <v>Shelton PLC</v>
      </c>
      <c r="S178" s="4" t="str">
        <f t="array" ref="S178">XLOOKUP(Q178,Store_Dim!A:A,Store_Dim!E:E)</f>
        <v>Flagship</v>
      </c>
      <c r="T178" s="4">
        <v>1.0</v>
      </c>
      <c r="U178" s="13">
        <v>857.35</v>
      </c>
      <c r="V178" s="14">
        <v>0.28</v>
      </c>
      <c r="W178" s="15">
        <v>268.0</v>
      </c>
      <c r="X178" s="4" t="s">
        <v>1961</v>
      </c>
      <c r="Y178" s="16">
        <v>617.292</v>
      </c>
      <c r="Z178" s="4" t="str">
        <f t="array" ref="Z178">XLOOKUP(M178,Product_Dim!A:A,Product_Dim!B:B)</f>
        <v>Women's Scarf Set</v>
      </c>
    </row>
    <row r="179" ht="14.25" customHeight="1">
      <c r="A179" s="4" t="s">
        <v>2138</v>
      </c>
      <c r="B179" s="5">
        <v>45670.0</v>
      </c>
      <c r="C179" s="12" t="s">
        <v>3972</v>
      </c>
      <c r="D179" s="4">
        <f t="shared" si="1"/>
        <v>2025</v>
      </c>
      <c r="E179" s="4" t="s">
        <v>25</v>
      </c>
      <c r="F179" s="17">
        <v>41.57684529828109</v>
      </c>
      <c r="G179" s="4" t="str">
        <f t="shared" si="2"/>
        <v>36-45</v>
      </c>
      <c r="H179" s="4" t="str">
        <f t="array" ref="H179">XLOOKUP(E179,Customer_Dim!A:A,Customer_Dim!D:D)</f>
        <v>Female</v>
      </c>
      <c r="I179" s="4" t="str">
        <f t="array" ref="I179">XLOOKUP(E179,Customer_Dim!A:A,Customer_Dim!H:H)</f>
        <v>Platinum</v>
      </c>
      <c r="J179" s="4" t="str">
        <f t="array" ref="J179">XLOOKUP(E179,Customer_Dim!A:A,Customer_Dim!E:E)</f>
        <v>East Valerieview</v>
      </c>
      <c r="K179" s="4" t="str">
        <f t="array" ref="K179">XLOOKUP(E179,Customer_Dim!A:A,Customer_Dim!F:F)</f>
        <v>Oregon</v>
      </c>
      <c r="L179" s="4" t="str">
        <f t="array" ref="L179">XLOOKUP(Q179,Store_Dim!A:A,Store_Dim!C:C)</f>
        <v>West</v>
      </c>
      <c r="M179" s="4" t="s">
        <v>1747</v>
      </c>
      <c r="N179" s="4" t="str">
        <f t="array" ref="N179">XLOOKUP(M179,Product_Dim!A:A,Product_Dim!C:C)</f>
        <v>Home</v>
      </c>
      <c r="O179" s="4" t="str">
        <f t="array" ref="O179">XLOOKUP(M179,Product_Dim!A:A,Product_Dim!D:D)</f>
        <v>Decor</v>
      </c>
      <c r="P179" s="4" t="s">
        <v>1749</v>
      </c>
      <c r="Q179" s="4" t="s">
        <v>1917</v>
      </c>
      <c r="R179" s="4" t="str">
        <f t="array" ref="R179">XLOOKUP(Q179,Store_Dim!A:A,Store_Dim!B:B)</f>
        <v>Bean, Jones and Park</v>
      </c>
      <c r="S179" s="4" t="str">
        <f t="array" ref="S179">XLOOKUP(Q179,Store_Dim!A:A,Store_Dim!E:E)</f>
        <v>Online</v>
      </c>
      <c r="T179" s="4">
        <v>1.0</v>
      </c>
      <c r="U179" s="13">
        <v>79.0</v>
      </c>
      <c r="V179" s="14">
        <v>0.04</v>
      </c>
      <c r="W179" s="15">
        <v>273.86258363355637</v>
      </c>
      <c r="X179" s="4" t="s">
        <v>1961</v>
      </c>
      <c r="Y179" s="16">
        <v>75.84</v>
      </c>
      <c r="Z179" s="4" t="str">
        <f t="array" ref="Z179">XLOOKUP(M179,Product_Dim!A:A,Product_Dim!B:B)</f>
        <v>Ceramic Plant Pot</v>
      </c>
    </row>
    <row r="180" ht="14.25" customHeight="1">
      <c r="A180" s="4" t="s">
        <v>2139</v>
      </c>
      <c r="B180" s="5">
        <v>45885.0</v>
      </c>
      <c r="C180" s="12" t="s">
        <v>3975</v>
      </c>
      <c r="D180" s="4">
        <f t="shared" si="1"/>
        <v>2025</v>
      </c>
      <c r="E180" s="4" t="s">
        <v>260</v>
      </c>
      <c r="F180" s="4">
        <v>27.0</v>
      </c>
      <c r="G180" s="4" t="str">
        <f t="shared" si="2"/>
        <v>26-35</v>
      </c>
      <c r="H180" s="4" t="str">
        <f t="array" ref="H180">XLOOKUP(E180,Customer_Dim!A:A,Customer_Dim!D:D)</f>
        <v>Female</v>
      </c>
      <c r="I180" s="4" t="str">
        <f t="array" ref="I180">XLOOKUP(E180,Customer_Dim!A:A,Customer_Dim!H:H)</f>
        <v>Silver</v>
      </c>
      <c r="J180" s="4" t="str">
        <f t="array" ref="J180">XLOOKUP(E180,Customer_Dim!A:A,Customer_Dim!E:E)</f>
        <v>South Aaronside</v>
      </c>
      <c r="K180" s="4" t="str">
        <f t="array" ref="K180">XLOOKUP(E180,Customer_Dim!A:A,Customer_Dim!F:F)</f>
        <v>New Hampshire</v>
      </c>
      <c r="L180" s="4" t="str">
        <f t="array" ref="L180">XLOOKUP(Q180,Store_Dim!A:A,Store_Dim!C:C)</f>
        <v>North</v>
      </c>
      <c r="M180" s="4" t="s">
        <v>1865</v>
      </c>
      <c r="N180" s="4" t="str">
        <f t="array" ref="N180">XLOOKUP(M180,Product_Dim!A:A,Product_Dim!C:C)</f>
        <v>Beauty</v>
      </c>
      <c r="O180" s="4" t="str">
        <f t="array" ref="O180">XLOOKUP(M180,Product_Dim!A:A,Product_Dim!D:D)</f>
        <v>Skincare</v>
      </c>
      <c r="P180" s="4" t="s">
        <v>1867</v>
      </c>
      <c r="Q180" s="4" t="s">
        <v>1908</v>
      </c>
      <c r="R180" s="4" t="str">
        <f t="array" ref="R180">XLOOKUP(Q180,Store_Dim!A:A,Store_Dim!B:B)</f>
        <v>Gray Ltd</v>
      </c>
      <c r="S180" s="4" t="str">
        <f t="array" ref="S180">XLOOKUP(Q180,Store_Dim!A:A,Store_Dim!E:E)</f>
        <v>Outlet</v>
      </c>
      <c r="T180" s="4">
        <v>4.0</v>
      </c>
      <c r="U180" s="13">
        <v>638.91</v>
      </c>
      <c r="V180" s="14">
        <v>0.0</v>
      </c>
      <c r="W180" s="15">
        <v>213.0</v>
      </c>
      <c r="X180" s="4" t="s">
        <v>1964</v>
      </c>
      <c r="Y180" s="16">
        <v>2555.64</v>
      </c>
      <c r="Z180" s="4" t="str">
        <f t="array" ref="Z180">XLOOKUP(M180,Product_Dim!A:A,Product_Dim!B:B)</f>
        <v>Vitamin E Body Lotion</v>
      </c>
    </row>
    <row r="181" ht="14.25" customHeight="1">
      <c r="A181" s="4" t="s">
        <v>2140</v>
      </c>
      <c r="B181" s="5">
        <v>45812.0</v>
      </c>
      <c r="C181" s="12" t="s">
        <v>3970</v>
      </c>
      <c r="D181" s="4">
        <f t="shared" si="1"/>
        <v>2025</v>
      </c>
      <c r="E181" s="4" t="s">
        <v>311</v>
      </c>
      <c r="F181" s="4">
        <v>34.0</v>
      </c>
      <c r="G181" s="4" t="str">
        <f t="shared" si="2"/>
        <v>26-35</v>
      </c>
      <c r="H181" s="4" t="str">
        <f t="array" ref="H181">XLOOKUP(E181,Customer_Dim!A:A,Customer_Dim!D:D)</f>
        <v>Female</v>
      </c>
      <c r="I181" s="4" t="str">
        <f t="array" ref="I181">XLOOKUP(E181,Customer_Dim!A:A,Customer_Dim!H:H)</f>
        <v>Platinum</v>
      </c>
      <c r="J181" s="4" t="str">
        <f t="array" ref="J181">XLOOKUP(E181,Customer_Dim!A:A,Customer_Dim!E:E)</f>
        <v>South David</v>
      </c>
      <c r="K181" s="4" t="str">
        <f t="array" ref="K181">XLOOKUP(E181,Customer_Dim!A:A,Customer_Dim!F:F)</f>
        <v>Arizona</v>
      </c>
      <c r="L181" s="4" t="str">
        <f t="array" ref="L181">XLOOKUP(Q181,Store_Dim!A:A,Store_Dim!C:C)</f>
        <v>East</v>
      </c>
      <c r="M181" s="4" t="s">
        <v>1715</v>
      </c>
      <c r="N181" s="4" t="str">
        <f t="array" ref="N181">XLOOKUP(M181,Product_Dim!A:A,Product_Dim!C:C)</f>
        <v>Sports</v>
      </c>
      <c r="O181" s="4" t="str">
        <f t="array" ref="O181">XLOOKUP(M181,Product_Dim!A:A,Product_Dim!D:D)</f>
        <v>Team Sports</v>
      </c>
      <c r="P181" s="4" t="s">
        <v>1717</v>
      </c>
      <c r="Q181" s="4" t="s">
        <v>1887</v>
      </c>
      <c r="R181" s="4" t="str">
        <f t="array" ref="R181">XLOOKUP(Q181,Store_Dim!A:A,Store_Dim!B:B)</f>
        <v>Rivera-Warner</v>
      </c>
      <c r="S181" s="4" t="str">
        <f t="array" ref="S181">XLOOKUP(Q181,Store_Dim!A:A,Store_Dim!E:E)</f>
        <v>Flagship</v>
      </c>
      <c r="T181" s="4">
        <v>2.0</v>
      </c>
      <c r="U181" s="13">
        <v>522.17</v>
      </c>
      <c r="V181" s="14">
        <v>0.27</v>
      </c>
      <c r="W181" s="15">
        <v>114.0</v>
      </c>
      <c r="X181" s="4" t="s">
        <v>1959</v>
      </c>
      <c r="Y181" s="16">
        <v>762.3681999999999</v>
      </c>
      <c r="Z181" s="4" t="str">
        <f t="array" ref="Z181">XLOOKUP(M181,Product_Dim!A:A,Product_Dim!B:B)</f>
        <v>High-Grip Football</v>
      </c>
    </row>
    <row r="182" ht="14.25" customHeight="1">
      <c r="A182" s="4" t="s">
        <v>2141</v>
      </c>
      <c r="B182" s="5">
        <v>45235.0</v>
      </c>
      <c r="C182" s="12" t="s">
        <v>3971</v>
      </c>
      <c r="D182" s="4">
        <f t="shared" si="1"/>
        <v>2023</v>
      </c>
      <c r="E182" s="4" t="s">
        <v>1493</v>
      </c>
      <c r="F182" s="4">
        <v>59.0</v>
      </c>
      <c r="G182" s="4" t="str">
        <f t="shared" si="2"/>
        <v>56-65</v>
      </c>
      <c r="H182" s="4" t="str">
        <f t="array" ref="H182">XLOOKUP(E182,Customer_Dim!A:A,Customer_Dim!D:D)</f>
        <v>Male</v>
      </c>
      <c r="I182" s="4" t="str">
        <f t="array" ref="I182">XLOOKUP(E182,Customer_Dim!A:A,Customer_Dim!H:H)</f>
        <v>Gold</v>
      </c>
      <c r="J182" s="4" t="str">
        <f t="array" ref="J182">XLOOKUP(E182,Customer_Dim!A:A,Customer_Dim!E:E)</f>
        <v>West Sarah</v>
      </c>
      <c r="K182" s="4" t="str">
        <f t="array" ref="K182">XLOOKUP(E182,Customer_Dim!A:A,Customer_Dim!F:F)</f>
        <v>South Dakota</v>
      </c>
      <c r="L182" s="4" t="str">
        <f t="array" ref="L182">XLOOKUP(Q182,Store_Dim!A:A,Store_Dim!C:C)</f>
        <v>North</v>
      </c>
      <c r="M182" s="4" t="s">
        <v>1696</v>
      </c>
      <c r="N182" s="4" t="str">
        <f t="array" ref="N182">XLOOKUP(M182,Product_Dim!A:A,Product_Dim!C:C)</f>
        <v>Electronics</v>
      </c>
      <c r="O182" s="4" t="str">
        <f t="array" ref="O182">XLOOKUP(M182,Product_Dim!A:A,Product_Dim!D:D)</f>
        <v>Mobile</v>
      </c>
      <c r="P182" s="4" t="s">
        <v>1699</v>
      </c>
      <c r="Q182" s="4" t="s">
        <v>1929</v>
      </c>
      <c r="R182" s="4" t="str">
        <f t="array" ref="R182">XLOOKUP(Q182,Store_Dim!A:A,Store_Dim!B:B)</f>
        <v>Thomas, Bridges and Harris</v>
      </c>
      <c r="S182" s="4" t="str">
        <f t="array" ref="S182">XLOOKUP(Q182,Store_Dim!A:A,Store_Dim!E:E)</f>
        <v>Online</v>
      </c>
      <c r="T182" s="4">
        <v>3.0</v>
      </c>
      <c r="U182" s="13">
        <v>954.29</v>
      </c>
      <c r="V182" s="14">
        <v>0.27</v>
      </c>
      <c r="W182" s="15">
        <v>301.0</v>
      </c>
      <c r="X182" s="4" t="s">
        <v>1959</v>
      </c>
      <c r="Y182" s="16">
        <v>2089.8951</v>
      </c>
      <c r="Z182" s="4" t="str">
        <f t="array" ref="Z182">XLOOKUP(M182,Product_Dim!A:A,Product_Dim!B:B)</f>
        <v>Portable Power Bank</v>
      </c>
    </row>
    <row r="183" ht="14.25" customHeight="1">
      <c r="A183" s="4" t="s">
        <v>2142</v>
      </c>
      <c r="B183" s="5">
        <v>45710.0</v>
      </c>
      <c r="C183" s="12" t="s">
        <v>3974</v>
      </c>
      <c r="D183" s="4">
        <f t="shared" si="1"/>
        <v>2025</v>
      </c>
      <c r="E183" s="4" t="s">
        <v>1449</v>
      </c>
      <c r="F183" s="4">
        <v>34.0</v>
      </c>
      <c r="G183" s="4" t="str">
        <f t="shared" si="2"/>
        <v>26-35</v>
      </c>
      <c r="H183" s="4" t="str">
        <f t="array" ref="H183">XLOOKUP(E183,Customer_Dim!A:A,Customer_Dim!D:D)</f>
        <v>Female</v>
      </c>
      <c r="I183" s="4" t="str">
        <f t="array" ref="I183">XLOOKUP(E183,Customer_Dim!A:A,Customer_Dim!H:H)</f>
        <v>Silver</v>
      </c>
      <c r="J183" s="4" t="str">
        <f t="array" ref="J183">XLOOKUP(E183,Customer_Dim!A:A,Customer_Dim!E:E)</f>
        <v>Burkefurt</v>
      </c>
      <c r="K183" s="4" t="str">
        <f t="array" ref="K183">XLOOKUP(E183,Customer_Dim!A:A,Customer_Dim!F:F)</f>
        <v>West Virginia</v>
      </c>
      <c r="L183" s="4" t="str">
        <f t="array" ref="L183">XLOOKUP(Q183,Store_Dim!A:A,Store_Dim!C:C)</f>
        <v>East</v>
      </c>
      <c r="M183" s="4" t="s">
        <v>1677</v>
      </c>
      <c r="N183" s="4" t="str">
        <f t="array" ref="N183">XLOOKUP(M183,Product_Dim!A:A,Product_Dim!C:C)</f>
        <v>Home</v>
      </c>
      <c r="O183" s="4" t="str">
        <f t="array" ref="O183">XLOOKUP(M183,Product_Dim!A:A,Product_Dim!D:D)</f>
        <v>Decor</v>
      </c>
      <c r="P183" s="4" t="s">
        <v>1679</v>
      </c>
      <c r="Q183" s="4" t="s">
        <v>1932</v>
      </c>
      <c r="R183" s="4" t="str">
        <f t="array" ref="R183">XLOOKUP(Q183,Store_Dim!A:A,Store_Dim!B:B)</f>
        <v>Gardner, Humphrey and Contreras</v>
      </c>
      <c r="S183" s="4" t="str">
        <f t="array" ref="S183">XLOOKUP(Q183,Store_Dim!A:A,Store_Dim!E:E)</f>
        <v>Flagship</v>
      </c>
      <c r="T183" s="4">
        <v>3.0</v>
      </c>
      <c r="U183" s="13">
        <v>53.92</v>
      </c>
      <c r="V183" s="14">
        <v>0.15</v>
      </c>
      <c r="W183" s="15">
        <v>305.0</v>
      </c>
      <c r="X183" s="4" t="s">
        <v>1961</v>
      </c>
      <c r="Y183" s="16">
        <v>137.496</v>
      </c>
      <c r="Z183" s="4" t="str">
        <f t="array" ref="Z183">XLOOKUP(M183,Product_Dim!A:A,Product_Dim!B:B)</f>
        <v>Modern Wall Clock</v>
      </c>
    </row>
    <row r="184" ht="14.25" customHeight="1">
      <c r="A184" s="4" t="s">
        <v>2143</v>
      </c>
      <c r="B184" s="5">
        <v>45753.0</v>
      </c>
      <c r="C184" s="12" t="s">
        <v>3978</v>
      </c>
      <c r="D184" s="4">
        <f t="shared" si="1"/>
        <v>2025</v>
      </c>
      <c r="E184" s="4" t="s">
        <v>1259</v>
      </c>
      <c r="F184" s="4">
        <v>25.0</v>
      </c>
      <c r="G184" s="4" t="str">
        <f t="shared" si="2"/>
        <v>18-25</v>
      </c>
      <c r="H184" s="4" t="str">
        <f t="array" ref="H184">XLOOKUP(E184,Customer_Dim!A:A,Customer_Dim!D:D)</f>
        <v>Female</v>
      </c>
      <c r="I184" s="4" t="str">
        <f t="array" ref="I184">XLOOKUP(E184,Customer_Dim!A:A,Customer_Dim!H:H)</f>
        <v>Silver</v>
      </c>
      <c r="J184" s="4" t="str">
        <f t="array" ref="J184">XLOOKUP(E184,Customer_Dim!A:A,Customer_Dim!E:E)</f>
        <v>Parkerview</v>
      </c>
      <c r="K184" s="4" t="str">
        <f t="array" ref="K184">XLOOKUP(E184,Customer_Dim!A:A,Customer_Dim!F:F)</f>
        <v>New York</v>
      </c>
      <c r="L184" s="4" t="str">
        <f t="array" ref="L184">XLOOKUP(Q184,Store_Dim!A:A,Store_Dim!C:C)</f>
        <v>East</v>
      </c>
      <c r="M184" s="4" t="s">
        <v>1680</v>
      </c>
      <c r="N184" s="4" t="str">
        <f t="array" ref="N184">XLOOKUP(M184,Product_Dim!A:A,Product_Dim!C:C)</f>
        <v>Electronics</v>
      </c>
      <c r="O184" s="4" t="str">
        <f t="array" ref="O184">XLOOKUP(M184,Product_Dim!A:A,Product_Dim!D:D)</f>
        <v>Computer</v>
      </c>
      <c r="P184" s="4" t="s">
        <v>1682</v>
      </c>
      <c r="Q184" s="4" t="s">
        <v>1887</v>
      </c>
      <c r="R184" s="4" t="str">
        <f t="array" ref="R184">XLOOKUP(Q184,Store_Dim!A:A,Store_Dim!B:B)</f>
        <v>Rivera-Warner</v>
      </c>
      <c r="S184" s="4" t="str">
        <f t="array" ref="S184">XLOOKUP(Q184,Store_Dim!A:A,Store_Dim!E:E)</f>
        <v>Flagship</v>
      </c>
      <c r="T184" s="4">
        <v>4.0</v>
      </c>
      <c r="U184" s="13">
        <v>741.88</v>
      </c>
      <c r="V184" s="14">
        <v>0.02</v>
      </c>
      <c r="W184" s="15">
        <v>86.0</v>
      </c>
      <c r="X184" s="4" t="s">
        <v>1964</v>
      </c>
      <c r="Y184" s="16">
        <v>2908.1696</v>
      </c>
      <c r="Z184" s="4" t="str">
        <f t="array" ref="Z184">XLOOKUP(M184,Product_Dim!A:A,Product_Dim!B:B)</f>
        <v>Gaming Mechanical Keyboard</v>
      </c>
    </row>
    <row r="185" ht="14.25" customHeight="1">
      <c r="A185" s="4" t="s">
        <v>2144</v>
      </c>
      <c r="B185" s="5">
        <v>45594.0</v>
      </c>
      <c r="C185" s="12" t="s">
        <v>3979</v>
      </c>
      <c r="D185" s="4">
        <f t="shared" si="1"/>
        <v>2024</v>
      </c>
      <c r="E185" s="4" t="s">
        <v>151</v>
      </c>
      <c r="F185" s="4">
        <v>25.0</v>
      </c>
      <c r="G185" s="4" t="str">
        <f t="shared" si="2"/>
        <v>18-25</v>
      </c>
      <c r="H185" s="4" t="str">
        <f t="array" ref="H185">XLOOKUP(E185,Customer_Dim!A:A,Customer_Dim!D:D)</f>
        <v>Male</v>
      </c>
      <c r="I185" s="4" t="str">
        <f t="array" ref="I185">XLOOKUP(E185,Customer_Dim!A:A,Customer_Dim!H:H)</f>
        <v>Platinum</v>
      </c>
      <c r="J185" s="4" t="str">
        <f t="array" ref="J185">XLOOKUP(E185,Customer_Dim!A:A,Customer_Dim!E:E)</f>
        <v>Tristanton</v>
      </c>
      <c r="K185" s="4" t="str">
        <f t="array" ref="K185">XLOOKUP(E185,Customer_Dim!A:A,Customer_Dim!F:F)</f>
        <v>Oklahoma</v>
      </c>
      <c r="L185" s="4" t="str">
        <f t="array" ref="L185">XLOOKUP(Q185,Store_Dim!A:A,Store_Dim!C:C)</f>
        <v>North</v>
      </c>
      <c r="M185" s="4" t="s">
        <v>1718</v>
      </c>
      <c r="N185" s="4" t="str">
        <f t="array" ref="N185">XLOOKUP(M185,Product_Dim!A:A,Product_Dim!C:C)</f>
        <v>Clothing</v>
      </c>
      <c r="O185" s="4" t="str">
        <f t="array" ref="O185">XLOOKUP(M185,Product_Dim!A:A,Product_Dim!D:D)</f>
        <v>Outerwear</v>
      </c>
      <c r="P185" s="4" t="s">
        <v>1720</v>
      </c>
      <c r="Q185" s="4" t="s">
        <v>1901</v>
      </c>
      <c r="R185" s="4" t="str">
        <f t="array" ref="R185">XLOOKUP(Q185,Store_Dim!A:A,Store_Dim!B:B)</f>
        <v>Johnson-Wright</v>
      </c>
      <c r="S185" s="4" t="str">
        <f t="array" ref="S185">XLOOKUP(Q185,Store_Dim!A:A,Store_Dim!E:E)</f>
        <v>Outlet</v>
      </c>
      <c r="T185" s="4">
        <v>1.0</v>
      </c>
      <c r="U185" s="13">
        <v>547.09</v>
      </c>
      <c r="V185" s="14">
        <v>0.01</v>
      </c>
      <c r="W185" s="15">
        <v>296.0</v>
      </c>
      <c r="X185" s="4" t="s">
        <v>1961</v>
      </c>
      <c r="Y185" s="16">
        <v>541.6191</v>
      </c>
      <c r="Z185" s="4" t="str">
        <f t="array" ref="Z185">XLOOKUP(M185,Product_Dim!A:A,Product_Dim!B:B)</f>
        <v>Men's Winter Jacket</v>
      </c>
    </row>
    <row r="186" ht="14.25" customHeight="1">
      <c r="A186" s="4" t="s">
        <v>2145</v>
      </c>
      <c r="B186" s="5">
        <v>45686.0</v>
      </c>
      <c r="C186" s="12" t="s">
        <v>3972</v>
      </c>
      <c r="D186" s="4">
        <f t="shared" si="1"/>
        <v>2025</v>
      </c>
      <c r="E186" s="4" t="s">
        <v>1522</v>
      </c>
      <c r="F186" s="4">
        <v>42.0</v>
      </c>
      <c r="G186" s="4" t="str">
        <f t="shared" si="2"/>
        <v>36-45</v>
      </c>
      <c r="H186" s="4" t="str">
        <f t="array" ref="H186">XLOOKUP(E186,Customer_Dim!A:A,Customer_Dim!D:D)</f>
        <v>Female</v>
      </c>
      <c r="I186" s="4" t="str">
        <f t="array" ref="I186">XLOOKUP(E186,Customer_Dim!A:A,Customer_Dim!H:H)</f>
        <v>Silver</v>
      </c>
      <c r="J186" s="4" t="str">
        <f t="array" ref="J186">XLOOKUP(E186,Customer_Dim!A:A,Customer_Dim!E:E)</f>
        <v>Lake Elizabethside</v>
      </c>
      <c r="K186" s="4" t="str">
        <f t="array" ref="K186">XLOOKUP(E186,Customer_Dim!A:A,Customer_Dim!F:F)</f>
        <v>Indiana</v>
      </c>
      <c r="L186" s="4" t="str">
        <f t="array" ref="L186">XLOOKUP(Q186,Store_Dim!A:A,Store_Dim!C:C)</f>
        <v>North</v>
      </c>
      <c r="M186" s="4" t="s">
        <v>1850</v>
      </c>
      <c r="N186" s="4" t="str">
        <f t="array" ref="N186">XLOOKUP(M186,Product_Dim!A:A,Product_Dim!C:C)</f>
        <v>Beauty</v>
      </c>
      <c r="O186" s="4" t="str">
        <f t="array" ref="O186">XLOOKUP(M186,Product_Dim!A:A,Product_Dim!D:D)</f>
        <v>Makeup</v>
      </c>
      <c r="P186" s="4" t="s">
        <v>1852</v>
      </c>
      <c r="Q186" s="4" t="s">
        <v>1901</v>
      </c>
      <c r="R186" s="4" t="str">
        <f t="array" ref="R186">XLOOKUP(Q186,Store_Dim!A:A,Store_Dim!B:B)</f>
        <v>Johnson-Wright</v>
      </c>
      <c r="S186" s="4" t="str">
        <f t="array" ref="S186">XLOOKUP(Q186,Store_Dim!A:A,Store_Dim!E:E)</f>
        <v>Outlet</v>
      </c>
      <c r="T186" s="4">
        <v>1.0</v>
      </c>
      <c r="U186" s="13">
        <v>789.35</v>
      </c>
      <c r="V186" s="14">
        <v>0.14</v>
      </c>
      <c r="W186" s="15">
        <v>457.0</v>
      </c>
      <c r="X186" s="4" t="s">
        <v>1961</v>
      </c>
      <c r="Y186" s="16">
        <v>678.841</v>
      </c>
      <c r="Z186" s="4" t="str">
        <f t="array" ref="Z186">XLOOKUP(M186,Product_Dim!A:A,Product_Dim!B:B)</f>
        <v>Face Foundation Kit</v>
      </c>
    </row>
    <row r="187" ht="14.25" customHeight="1">
      <c r="A187" s="4" t="s">
        <v>2146</v>
      </c>
      <c r="B187" s="5">
        <v>45354.0</v>
      </c>
      <c r="C187" s="12" t="s">
        <v>3977</v>
      </c>
      <c r="D187" s="4">
        <f t="shared" si="1"/>
        <v>2024</v>
      </c>
      <c r="E187" s="4" t="s">
        <v>1352</v>
      </c>
      <c r="F187" s="4">
        <v>27.0</v>
      </c>
      <c r="G187" s="4" t="str">
        <f t="shared" si="2"/>
        <v>26-35</v>
      </c>
      <c r="H187" s="4" t="str">
        <f t="array" ref="H187">XLOOKUP(E187,Customer_Dim!A:A,Customer_Dim!D:D)</f>
        <v>Female</v>
      </c>
      <c r="I187" s="4" t="str">
        <f t="array" ref="I187">XLOOKUP(E187,Customer_Dim!A:A,Customer_Dim!H:H)</f>
        <v>Bronze</v>
      </c>
      <c r="J187" s="4" t="str">
        <f t="array" ref="J187">XLOOKUP(E187,Customer_Dim!A:A,Customer_Dim!E:E)</f>
        <v>Hartmouth</v>
      </c>
      <c r="K187" s="4" t="str">
        <f t="array" ref="K187">XLOOKUP(E187,Customer_Dim!A:A,Customer_Dim!F:F)</f>
        <v>Louisiana</v>
      </c>
      <c r="L187" s="4" t="str">
        <f t="array" ref="L187">XLOOKUP(Q187,Store_Dim!A:A,Store_Dim!C:C)</f>
        <v>North</v>
      </c>
      <c r="M187" s="4" t="s">
        <v>1771</v>
      </c>
      <c r="N187" s="4" t="str">
        <f t="array" ref="N187">XLOOKUP(M187,Product_Dim!A:A,Product_Dim!C:C)</f>
        <v>Beauty</v>
      </c>
      <c r="O187" s="4" t="str">
        <f t="array" ref="O187">XLOOKUP(M187,Product_Dim!A:A,Product_Dim!D:D)</f>
        <v>Skincare</v>
      </c>
      <c r="P187" s="4" t="s">
        <v>1773</v>
      </c>
      <c r="Q187" s="4" t="s">
        <v>1901</v>
      </c>
      <c r="R187" s="4" t="str">
        <f t="array" ref="R187">XLOOKUP(Q187,Store_Dim!A:A,Store_Dim!B:B)</f>
        <v>Johnson-Wright</v>
      </c>
      <c r="S187" s="4" t="str">
        <f t="array" ref="S187">XLOOKUP(Q187,Store_Dim!A:A,Store_Dim!E:E)</f>
        <v>Outlet</v>
      </c>
      <c r="T187" s="4">
        <v>3.0</v>
      </c>
      <c r="U187" s="13">
        <v>476.78</v>
      </c>
      <c r="V187" s="14">
        <v>0.09</v>
      </c>
      <c r="W187" s="15">
        <v>458.0</v>
      </c>
      <c r="X187" s="4" t="s">
        <v>1964</v>
      </c>
      <c r="Y187" s="16">
        <v>1301.6094</v>
      </c>
      <c r="Z187" s="4" t="str">
        <f t="array" ref="Z187">XLOOKUP(M187,Product_Dim!A:A,Product_Dim!B:B)</f>
        <v>Organic Sunscreen Lotion</v>
      </c>
    </row>
    <row r="188" ht="14.25" customHeight="1">
      <c r="A188" s="4" t="s">
        <v>2147</v>
      </c>
      <c r="B188" s="5">
        <v>45600.0</v>
      </c>
      <c r="C188" s="12" t="s">
        <v>3971</v>
      </c>
      <c r="D188" s="4">
        <f t="shared" si="1"/>
        <v>2024</v>
      </c>
      <c r="E188" s="4" t="s">
        <v>1424</v>
      </c>
      <c r="F188" s="4">
        <v>62.0</v>
      </c>
      <c r="G188" s="4" t="str">
        <f t="shared" si="2"/>
        <v>56-65</v>
      </c>
      <c r="H188" s="4" t="str">
        <f t="array" ref="H188">XLOOKUP(E188,Customer_Dim!A:A,Customer_Dim!D:D)</f>
        <v>Female</v>
      </c>
      <c r="I188" s="4" t="str">
        <f t="array" ref="I188">XLOOKUP(E188,Customer_Dim!A:A,Customer_Dim!H:H)</f>
        <v>Platinum</v>
      </c>
      <c r="J188" s="4" t="str">
        <f t="array" ref="J188">XLOOKUP(E188,Customer_Dim!A:A,Customer_Dim!E:E)</f>
        <v>Lake Carolyn</v>
      </c>
      <c r="K188" s="4" t="str">
        <f t="array" ref="K188">XLOOKUP(E188,Customer_Dim!A:A,Customer_Dim!F:F)</f>
        <v>Hawaii</v>
      </c>
      <c r="L188" s="4" t="str">
        <f t="array" ref="L188">XLOOKUP(Q188,Store_Dim!A:A,Store_Dim!C:C)</f>
        <v>East</v>
      </c>
      <c r="M188" s="4" t="s">
        <v>1820</v>
      </c>
      <c r="N188" s="4" t="str">
        <f t="array" ref="N188">XLOOKUP(M188,Product_Dim!A:A,Product_Dim!C:C)</f>
        <v>Home</v>
      </c>
      <c r="O188" s="4" t="str">
        <f t="array" ref="O188">XLOOKUP(M188,Product_Dim!A:A,Product_Dim!D:D)</f>
        <v>Lighting</v>
      </c>
      <c r="P188" s="4" t="s">
        <v>1822</v>
      </c>
      <c r="Q188" s="4" t="s">
        <v>1945</v>
      </c>
      <c r="R188" s="4" t="str">
        <f t="array" ref="R188">XLOOKUP(Q188,Store_Dim!A:A,Store_Dim!B:B)</f>
        <v>Guerrero-Schmitt</v>
      </c>
      <c r="S188" s="4" t="str">
        <f t="array" ref="S188">XLOOKUP(Q188,Store_Dim!A:A,Store_Dim!E:E)</f>
        <v>Flagship</v>
      </c>
      <c r="T188" s="4">
        <v>2.0</v>
      </c>
      <c r="U188" s="13">
        <v>504.26</v>
      </c>
      <c r="V188" s="14">
        <v>0.04</v>
      </c>
      <c r="W188" s="15">
        <v>469.0</v>
      </c>
      <c r="X188" s="4" t="s">
        <v>1961</v>
      </c>
      <c r="Y188" s="16">
        <v>968.1791999999999</v>
      </c>
      <c r="Z188" s="4" t="str">
        <f t="array" ref="Z188">XLOOKUP(M188,Product_Dim!A:A,Product_Dim!B:B)</f>
        <v>Decorative Lamp Shade</v>
      </c>
    </row>
    <row r="189" ht="14.25" customHeight="1">
      <c r="A189" s="4" t="s">
        <v>2148</v>
      </c>
      <c r="B189" s="5">
        <v>45538.0</v>
      </c>
      <c r="C189" s="12" t="s">
        <v>3976</v>
      </c>
      <c r="D189" s="4">
        <f t="shared" si="1"/>
        <v>2024</v>
      </c>
      <c r="E189" s="4" t="s">
        <v>889</v>
      </c>
      <c r="F189" s="4">
        <v>48.0</v>
      </c>
      <c r="G189" s="4" t="str">
        <f t="shared" si="2"/>
        <v>46-55</v>
      </c>
      <c r="H189" s="4" t="str">
        <f t="array" ref="H189">XLOOKUP(E189,Customer_Dim!A:A,Customer_Dim!D:D)</f>
        <v>Female</v>
      </c>
      <c r="I189" s="4" t="str">
        <f t="array" ref="I189">XLOOKUP(E189,Customer_Dim!A:A,Customer_Dim!H:H)</f>
        <v>Gold</v>
      </c>
      <c r="J189" s="4" t="str">
        <f t="array" ref="J189">XLOOKUP(E189,Customer_Dim!A:A,Customer_Dim!E:E)</f>
        <v>Welchview</v>
      </c>
      <c r="K189" s="4" t="str">
        <f t="array" ref="K189">XLOOKUP(E189,Customer_Dim!A:A,Customer_Dim!F:F)</f>
        <v>California</v>
      </c>
      <c r="L189" s="4" t="str">
        <f t="array" ref="L189">XLOOKUP(Q189,Store_Dim!A:A,Store_Dim!C:C)</f>
        <v>East</v>
      </c>
      <c r="M189" s="4" t="s">
        <v>1826</v>
      </c>
      <c r="N189" s="4" t="str">
        <f t="array" ref="N189">XLOOKUP(M189,Product_Dim!A:A,Product_Dim!C:C)</f>
        <v>Sports</v>
      </c>
      <c r="O189" s="4" t="str">
        <f t="array" ref="O189">XLOOKUP(M189,Product_Dim!A:A,Product_Dim!D:D)</f>
        <v>Equipment</v>
      </c>
      <c r="P189" s="4" t="s">
        <v>1828</v>
      </c>
      <c r="Q189" s="4" t="s">
        <v>1911</v>
      </c>
      <c r="R189" s="4" t="str">
        <f t="array" ref="R189">XLOOKUP(Q189,Store_Dim!A:A,Store_Dim!B:B)</f>
        <v>Benson-Elliott</v>
      </c>
      <c r="S189" s="4" t="str">
        <f t="array" ref="S189">XLOOKUP(Q189,Store_Dim!A:A,Store_Dim!E:E)</f>
        <v>Online</v>
      </c>
      <c r="T189" s="4">
        <v>2.0</v>
      </c>
      <c r="U189" s="13">
        <v>549.33</v>
      </c>
      <c r="V189" s="14">
        <v>0.01</v>
      </c>
      <c r="W189" s="15">
        <v>358.0</v>
      </c>
      <c r="X189" s="4" t="s">
        <v>1964</v>
      </c>
      <c r="Y189" s="16">
        <v>1087.6734</v>
      </c>
      <c r="Z189" s="4" t="str">
        <f t="array" ref="Z189">XLOOKUP(M189,Product_Dim!A:A,Product_Dim!B:B)</f>
        <v>Badminton Racket Set</v>
      </c>
    </row>
    <row r="190" ht="14.25" customHeight="1">
      <c r="A190" s="4" t="s">
        <v>2149</v>
      </c>
      <c r="B190" s="5">
        <v>45411.0</v>
      </c>
      <c r="C190" s="12" t="s">
        <v>3978</v>
      </c>
      <c r="D190" s="4">
        <f t="shared" si="1"/>
        <v>2024</v>
      </c>
      <c r="E190" s="4" t="s">
        <v>1217</v>
      </c>
      <c r="F190" s="4">
        <v>20.0</v>
      </c>
      <c r="G190" s="4" t="str">
        <f t="shared" si="2"/>
        <v>18-25</v>
      </c>
      <c r="H190" s="4" t="str">
        <f t="array" ref="H190">XLOOKUP(E190,Customer_Dim!A:A,Customer_Dim!D:D)</f>
        <v>Female</v>
      </c>
      <c r="I190" s="4" t="str">
        <f t="array" ref="I190">XLOOKUP(E190,Customer_Dim!A:A,Customer_Dim!H:H)</f>
        <v>Gold</v>
      </c>
      <c r="J190" s="4" t="str">
        <f t="array" ref="J190">XLOOKUP(E190,Customer_Dim!A:A,Customer_Dim!E:E)</f>
        <v>Novakstad</v>
      </c>
      <c r="K190" s="4" t="str">
        <f t="array" ref="K190">XLOOKUP(E190,Customer_Dim!A:A,Customer_Dim!F:F)</f>
        <v>California</v>
      </c>
      <c r="L190" s="4" t="str">
        <f t="array" ref="L190">XLOOKUP(Q190,Store_Dim!A:A,Store_Dim!C:C)</f>
        <v>North</v>
      </c>
      <c r="M190" s="4" t="s">
        <v>1572</v>
      </c>
      <c r="N190" s="4" t="str">
        <f t="array" ref="N190">XLOOKUP(M190,Product_Dim!A:A,Product_Dim!C:C)</f>
        <v>Clothing</v>
      </c>
      <c r="O190" s="4" t="str">
        <f t="array" ref="O190">XLOOKUP(M190,Product_Dim!A:A,Product_Dim!D:D)</f>
        <v>Bottoms</v>
      </c>
      <c r="P190" s="4" t="s">
        <v>1575</v>
      </c>
      <c r="Q190" s="4" t="s">
        <v>1901</v>
      </c>
      <c r="R190" s="4" t="str">
        <f t="array" ref="R190">XLOOKUP(Q190,Store_Dim!A:A,Store_Dim!B:B)</f>
        <v>Johnson-Wright</v>
      </c>
      <c r="S190" s="4" t="str">
        <f t="array" ref="S190">XLOOKUP(Q190,Store_Dim!A:A,Store_Dim!E:E)</f>
        <v>Outlet</v>
      </c>
      <c r="T190" s="4">
        <v>3.0</v>
      </c>
      <c r="U190" s="13">
        <v>620.22</v>
      </c>
      <c r="V190" s="14">
        <v>0.04</v>
      </c>
      <c r="W190" s="15">
        <v>487.0</v>
      </c>
      <c r="X190" s="4" t="s">
        <v>1959</v>
      </c>
      <c r="Y190" s="16">
        <v>1786.2336</v>
      </c>
      <c r="Z190" s="4" t="str">
        <f t="array" ref="Z190">XLOOKUP(M190,Product_Dim!A:A,Product_Dim!B:B)</f>
        <v>Women's Yoga Pants</v>
      </c>
    </row>
    <row r="191" ht="14.25" customHeight="1">
      <c r="A191" s="4" t="s">
        <v>2150</v>
      </c>
      <c r="B191" s="5">
        <v>45411.0</v>
      </c>
      <c r="C191" s="12" t="s">
        <v>3978</v>
      </c>
      <c r="D191" s="4">
        <f t="shared" si="1"/>
        <v>2024</v>
      </c>
      <c r="E191" s="4" t="s">
        <v>345</v>
      </c>
      <c r="F191" s="4">
        <v>29.0</v>
      </c>
      <c r="G191" s="4" t="str">
        <f t="shared" si="2"/>
        <v>26-35</v>
      </c>
      <c r="H191" s="4" t="str">
        <f t="array" ref="H191">XLOOKUP(E191,Customer_Dim!A:A,Customer_Dim!D:D)</f>
        <v>Female</v>
      </c>
      <c r="I191" s="4" t="str">
        <f t="array" ref="I191">XLOOKUP(E191,Customer_Dim!A:A,Customer_Dim!H:H)</f>
        <v>Silver</v>
      </c>
      <c r="J191" s="4" t="str">
        <f t="array" ref="J191">XLOOKUP(E191,Customer_Dim!A:A,Customer_Dim!E:E)</f>
        <v>South Amandahaven</v>
      </c>
      <c r="K191" s="4" t="str">
        <f t="array" ref="K191">XLOOKUP(E191,Customer_Dim!A:A,Customer_Dim!F:F)</f>
        <v>Arizona</v>
      </c>
      <c r="L191" s="4" t="str">
        <f t="array" ref="L191">XLOOKUP(Q191,Store_Dim!A:A,Store_Dim!C:C)</f>
        <v>North</v>
      </c>
      <c r="M191" s="4" t="s">
        <v>1718</v>
      </c>
      <c r="N191" s="4" t="str">
        <f t="array" ref="N191">XLOOKUP(M191,Product_Dim!A:A,Product_Dim!C:C)</f>
        <v>Clothing</v>
      </c>
      <c r="O191" s="4" t="str">
        <f t="array" ref="O191">XLOOKUP(M191,Product_Dim!A:A,Product_Dim!D:D)</f>
        <v>Outerwear</v>
      </c>
      <c r="P191" s="4" t="s">
        <v>1720</v>
      </c>
      <c r="Q191" s="4" t="s">
        <v>1901</v>
      </c>
      <c r="R191" s="4" t="str">
        <f t="array" ref="R191">XLOOKUP(Q191,Store_Dim!A:A,Store_Dim!B:B)</f>
        <v>Johnson-Wright</v>
      </c>
      <c r="S191" s="4" t="str">
        <f t="array" ref="S191">XLOOKUP(Q191,Store_Dim!A:A,Store_Dim!E:E)</f>
        <v>Outlet</v>
      </c>
      <c r="T191" s="4">
        <v>1.0</v>
      </c>
      <c r="U191" s="13">
        <v>580.76</v>
      </c>
      <c r="V191" s="14">
        <v>0.1</v>
      </c>
      <c r="W191" s="15">
        <v>296.0</v>
      </c>
      <c r="X191" s="4" t="s">
        <v>1964</v>
      </c>
      <c r="Y191" s="16">
        <v>522.684</v>
      </c>
      <c r="Z191" s="4" t="str">
        <f t="array" ref="Z191">XLOOKUP(M191,Product_Dim!A:A,Product_Dim!B:B)</f>
        <v>Men's Winter Jacket</v>
      </c>
    </row>
    <row r="192" ht="14.25" customHeight="1">
      <c r="A192" s="4" t="s">
        <v>2151</v>
      </c>
      <c r="B192" s="5">
        <v>45775.0</v>
      </c>
      <c r="C192" s="12" t="s">
        <v>3978</v>
      </c>
      <c r="D192" s="4">
        <f t="shared" si="1"/>
        <v>2025</v>
      </c>
      <c r="E192" s="4" t="s">
        <v>1073</v>
      </c>
      <c r="F192" s="4">
        <v>50.0</v>
      </c>
      <c r="G192" s="4" t="str">
        <f t="shared" si="2"/>
        <v>46-55</v>
      </c>
      <c r="H192" s="4" t="str">
        <f t="array" ref="H192">XLOOKUP(E192,Customer_Dim!A:A,Customer_Dim!D:D)</f>
        <v>Female</v>
      </c>
      <c r="I192" s="4" t="str">
        <f t="array" ref="I192">XLOOKUP(E192,Customer_Dim!A:A,Customer_Dim!H:H)</f>
        <v>Silver</v>
      </c>
      <c r="J192" s="4" t="str">
        <f t="array" ref="J192">XLOOKUP(E192,Customer_Dim!A:A,Customer_Dim!E:E)</f>
        <v>Donaldsontown</v>
      </c>
      <c r="K192" s="4" t="str">
        <f t="array" ref="K192">XLOOKUP(E192,Customer_Dim!A:A,Customer_Dim!F:F)</f>
        <v>Connecticut</v>
      </c>
      <c r="L192" s="4" t="str">
        <f t="array" ref="L192">XLOOKUP(Q192,Store_Dim!A:A,Store_Dim!C:C)</f>
        <v>South</v>
      </c>
      <c r="M192" s="4" t="s">
        <v>1796</v>
      </c>
      <c r="N192" s="4" t="str">
        <f t="array" ref="N192">XLOOKUP(M192,Product_Dim!A:A,Product_Dim!C:C)</f>
        <v>Beauty</v>
      </c>
      <c r="O192" s="4" t="str">
        <f t="array" ref="O192">XLOOKUP(M192,Product_Dim!A:A,Product_Dim!D:D)</f>
        <v>Haircare</v>
      </c>
      <c r="P192" s="4" t="s">
        <v>1798</v>
      </c>
      <c r="Q192" s="4" t="s">
        <v>1921</v>
      </c>
      <c r="R192" s="4" t="str">
        <f t="array" ref="R192">XLOOKUP(Q192,Store_Dim!A:A,Store_Dim!B:B)</f>
        <v>Moore, Padilla and Butler</v>
      </c>
      <c r="S192" s="4" t="str">
        <f t="array" ref="S192">XLOOKUP(Q192,Store_Dim!A:A,Store_Dim!E:E)</f>
        <v>Flagship</v>
      </c>
      <c r="T192" s="4">
        <v>3.0</v>
      </c>
      <c r="U192" s="13">
        <v>444.55</v>
      </c>
      <c r="V192" s="14">
        <v>0.14</v>
      </c>
      <c r="W192" s="15">
        <v>383.0</v>
      </c>
      <c r="X192" s="4" t="s">
        <v>1961</v>
      </c>
      <c r="Y192" s="16">
        <v>1146.939</v>
      </c>
      <c r="Z192" s="4" t="str">
        <f t="array" ref="Z192">XLOOKUP(M192,Product_Dim!A:A,Product_Dim!B:B)</f>
        <v>Hair Repair Oil Treatment</v>
      </c>
    </row>
    <row r="193" ht="14.25" customHeight="1">
      <c r="A193" s="4" t="s">
        <v>2152</v>
      </c>
      <c r="B193" s="5">
        <v>45459.0</v>
      </c>
      <c r="C193" s="12" t="s">
        <v>3970</v>
      </c>
      <c r="D193" s="4">
        <f t="shared" si="1"/>
        <v>2024</v>
      </c>
      <c r="E193" s="4" t="s">
        <v>489</v>
      </c>
      <c r="F193" s="4">
        <v>43.0</v>
      </c>
      <c r="G193" s="4" t="str">
        <f t="shared" si="2"/>
        <v>36-45</v>
      </c>
      <c r="H193" s="4" t="str">
        <f t="array" ref="H193">XLOOKUP(E193,Customer_Dim!A:A,Customer_Dim!D:D)</f>
        <v>Male</v>
      </c>
      <c r="I193" s="4" t="str">
        <f t="array" ref="I193">XLOOKUP(E193,Customer_Dim!A:A,Customer_Dim!H:H)</f>
        <v>Gold</v>
      </c>
      <c r="J193" s="4" t="str">
        <f t="array" ref="J193">XLOOKUP(E193,Customer_Dim!A:A,Customer_Dim!E:E)</f>
        <v>Lake Michael</v>
      </c>
      <c r="K193" s="4" t="str">
        <f t="array" ref="K193">XLOOKUP(E193,Customer_Dim!A:A,Customer_Dim!F:F)</f>
        <v>Virginia</v>
      </c>
      <c r="L193" s="4" t="str">
        <f t="array" ref="L193">XLOOKUP(Q193,Store_Dim!A:A,Store_Dim!C:C)</f>
        <v>East</v>
      </c>
      <c r="M193" s="4" t="s">
        <v>1718</v>
      </c>
      <c r="N193" s="4" t="str">
        <f t="array" ref="N193">XLOOKUP(M193,Product_Dim!A:A,Product_Dim!C:C)</f>
        <v>Clothing</v>
      </c>
      <c r="O193" s="4" t="str">
        <f t="array" ref="O193">XLOOKUP(M193,Product_Dim!A:A,Product_Dim!D:D)</f>
        <v>Outerwear</v>
      </c>
      <c r="P193" s="4" t="s">
        <v>1720</v>
      </c>
      <c r="Q193" s="4" t="s">
        <v>1945</v>
      </c>
      <c r="R193" s="4" t="str">
        <f t="array" ref="R193">XLOOKUP(Q193,Store_Dim!A:A,Store_Dim!B:B)</f>
        <v>Guerrero-Schmitt</v>
      </c>
      <c r="S193" s="4" t="str">
        <f t="array" ref="S193">XLOOKUP(Q193,Store_Dim!A:A,Store_Dim!E:E)</f>
        <v>Flagship</v>
      </c>
      <c r="T193" s="4">
        <v>1.0</v>
      </c>
      <c r="U193" s="13">
        <v>804.9</v>
      </c>
      <c r="V193" s="14">
        <v>0.03</v>
      </c>
      <c r="W193" s="15">
        <v>296.0</v>
      </c>
      <c r="X193" s="4" t="s">
        <v>1961</v>
      </c>
      <c r="Y193" s="16">
        <v>780.7529999999999</v>
      </c>
      <c r="Z193" s="4" t="str">
        <f t="array" ref="Z193">XLOOKUP(M193,Product_Dim!A:A,Product_Dim!B:B)</f>
        <v>Men's Winter Jacket</v>
      </c>
    </row>
    <row r="194" ht="14.25" customHeight="1">
      <c r="A194" s="4" t="s">
        <v>2153</v>
      </c>
      <c r="B194" s="5">
        <v>45617.0</v>
      </c>
      <c r="C194" s="12" t="s">
        <v>3971</v>
      </c>
      <c r="D194" s="4">
        <f t="shared" si="1"/>
        <v>2024</v>
      </c>
      <c r="E194" s="4" t="s">
        <v>1340</v>
      </c>
      <c r="F194" s="4">
        <v>53.0</v>
      </c>
      <c r="G194" s="4" t="str">
        <f t="shared" si="2"/>
        <v>46-55</v>
      </c>
      <c r="H194" s="4" t="str">
        <f t="array" ref="H194">XLOOKUP(E194,Customer_Dim!A:A,Customer_Dim!D:D)</f>
        <v>Male</v>
      </c>
      <c r="I194" s="4" t="str">
        <f t="array" ref="I194">XLOOKUP(E194,Customer_Dim!A:A,Customer_Dim!H:H)</f>
        <v>Bronze</v>
      </c>
      <c r="J194" s="4" t="str">
        <f t="array" ref="J194">XLOOKUP(E194,Customer_Dim!A:A,Customer_Dim!E:E)</f>
        <v>Lake Alexandra</v>
      </c>
      <c r="K194" s="4" t="str">
        <f t="array" ref="K194">XLOOKUP(E194,Customer_Dim!A:A,Customer_Dim!F:F)</f>
        <v>North Carolina</v>
      </c>
      <c r="L194" s="4" t="str">
        <f t="array" ref="L194">XLOOKUP(Q194,Store_Dim!A:A,Store_Dim!C:C)</f>
        <v>South</v>
      </c>
      <c r="M194" s="4" t="s">
        <v>1859</v>
      </c>
      <c r="N194" s="4" t="str">
        <f t="array" ref="N194">XLOOKUP(M194,Product_Dim!A:A,Product_Dim!C:C)</f>
        <v>Home</v>
      </c>
      <c r="O194" s="4" t="str">
        <f t="array" ref="O194">XLOOKUP(M194,Product_Dim!A:A,Product_Dim!D:D)</f>
        <v>Appliances</v>
      </c>
      <c r="P194" s="4" t="s">
        <v>1861</v>
      </c>
      <c r="Q194" s="4" t="s">
        <v>1934</v>
      </c>
      <c r="R194" s="4" t="str">
        <f t="array" ref="R194">XLOOKUP(Q194,Store_Dim!A:A,Store_Dim!B:B)</f>
        <v>Mcdonald Inc</v>
      </c>
      <c r="S194" s="4" t="str">
        <f t="array" ref="S194">XLOOKUP(Q194,Store_Dim!A:A,Store_Dim!E:E)</f>
        <v>Outlet</v>
      </c>
      <c r="T194" s="4">
        <v>3.0</v>
      </c>
      <c r="U194" s="13">
        <v>361.65</v>
      </c>
      <c r="V194" s="14">
        <v>0.15</v>
      </c>
      <c r="W194" s="15">
        <v>191.0</v>
      </c>
      <c r="X194" s="4" t="s">
        <v>1964</v>
      </c>
      <c r="Y194" s="16">
        <v>922.2074999999999</v>
      </c>
      <c r="Z194" s="4" t="str">
        <f t="array" ref="Z194">XLOOKUP(M194,Product_Dim!A:A,Product_Dim!B:B)</f>
        <v>Microwave Oven</v>
      </c>
    </row>
    <row r="195" ht="14.25" customHeight="1">
      <c r="A195" s="4" t="s">
        <v>2154</v>
      </c>
      <c r="B195" s="5">
        <v>45763.0</v>
      </c>
      <c r="C195" s="12" t="s">
        <v>3978</v>
      </c>
      <c r="D195" s="4">
        <f t="shared" si="1"/>
        <v>2025</v>
      </c>
      <c r="E195" s="4" t="s">
        <v>560</v>
      </c>
      <c r="F195" s="4">
        <v>37.0</v>
      </c>
      <c r="G195" s="4" t="str">
        <f t="shared" si="2"/>
        <v>36-45</v>
      </c>
      <c r="H195" s="4" t="str">
        <f t="array" ref="H195">XLOOKUP(E195,Customer_Dim!A:A,Customer_Dim!D:D)</f>
        <v>Male</v>
      </c>
      <c r="I195" s="4" t="str">
        <f t="array" ref="I195">XLOOKUP(E195,Customer_Dim!A:A,Customer_Dim!H:H)</f>
        <v>Silver</v>
      </c>
      <c r="J195" s="4" t="str">
        <f t="array" ref="J195">XLOOKUP(E195,Customer_Dim!A:A,Customer_Dim!E:E)</f>
        <v>Palmerbury</v>
      </c>
      <c r="K195" s="4" t="str">
        <f t="array" ref="K195">XLOOKUP(E195,Customer_Dim!A:A,Customer_Dim!F:F)</f>
        <v>Tennessee</v>
      </c>
      <c r="L195" s="4" t="str">
        <f t="array" ref="L195">XLOOKUP(Q195,Store_Dim!A:A,Store_Dim!C:C)</f>
        <v>South</v>
      </c>
      <c r="M195" s="4" t="s">
        <v>1585</v>
      </c>
      <c r="N195" s="4" t="str">
        <f t="array" ref="N195">XLOOKUP(M195,Product_Dim!A:A,Product_Dim!C:C)</f>
        <v>Home</v>
      </c>
      <c r="O195" s="4" t="str">
        <f t="array" ref="O195">XLOOKUP(M195,Product_Dim!A:A,Product_Dim!D:D)</f>
        <v>Lighting</v>
      </c>
      <c r="P195" s="4" t="s">
        <v>1589</v>
      </c>
      <c r="Q195" s="4" t="s">
        <v>1904</v>
      </c>
      <c r="R195" s="4" t="str">
        <f t="array" ref="R195">XLOOKUP(Q195,Store_Dim!A:A,Store_Dim!B:B)</f>
        <v>Alexander Group</v>
      </c>
      <c r="S195" s="4" t="str">
        <f t="array" ref="S195">XLOOKUP(Q195,Store_Dim!A:A,Store_Dim!E:E)</f>
        <v>Online</v>
      </c>
      <c r="T195" s="4">
        <v>1.0</v>
      </c>
      <c r="U195" s="13">
        <v>271.76</v>
      </c>
      <c r="V195" s="14">
        <v>0.03</v>
      </c>
      <c r="W195" s="15">
        <v>170.0</v>
      </c>
      <c r="X195" s="4" t="s">
        <v>1959</v>
      </c>
      <c r="Y195" s="16">
        <v>263.6072</v>
      </c>
      <c r="Z195" s="4" t="str">
        <f t="array" ref="Z195">XLOOKUP(M195,Product_Dim!A:A,Product_Dim!B:B)</f>
        <v>LED Table Lamp</v>
      </c>
    </row>
    <row r="196" ht="14.25" customHeight="1">
      <c r="A196" s="4" t="s">
        <v>2155</v>
      </c>
      <c r="B196" s="5">
        <v>45618.0</v>
      </c>
      <c r="C196" s="12" t="s">
        <v>3971</v>
      </c>
      <c r="D196" s="4">
        <f t="shared" si="1"/>
        <v>2024</v>
      </c>
      <c r="E196" s="4" t="s">
        <v>1040</v>
      </c>
      <c r="F196" s="4">
        <v>64.0</v>
      </c>
      <c r="G196" s="4" t="str">
        <f t="shared" si="2"/>
        <v>56-65</v>
      </c>
      <c r="H196" s="4" t="str">
        <f t="array" ref="H196">XLOOKUP(E196,Customer_Dim!A:A,Customer_Dim!D:D)</f>
        <v>Female</v>
      </c>
      <c r="I196" s="4" t="str">
        <f t="array" ref="I196">XLOOKUP(E196,Customer_Dim!A:A,Customer_Dim!H:H)</f>
        <v>Platinum</v>
      </c>
      <c r="J196" s="4" t="str">
        <f t="array" ref="J196">XLOOKUP(E196,Customer_Dim!A:A,Customer_Dim!E:E)</f>
        <v>Whiteport</v>
      </c>
      <c r="K196" s="4" t="str">
        <f t="array" ref="K196">XLOOKUP(E196,Customer_Dim!A:A,Customer_Dim!F:F)</f>
        <v>North Carolina</v>
      </c>
      <c r="L196" s="4" t="str">
        <f t="array" ref="L196">XLOOKUP(Q196,Store_Dim!A:A,Store_Dim!C:C)</f>
        <v>East</v>
      </c>
      <c r="M196" s="4" t="s">
        <v>1728</v>
      </c>
      <c r="N196" s="4" t="str">
        <f t="array" ref="N196">XLOOKUP(M196,Product_Dim!A:A,Product_Dim!C:C)</f>
        <v>Beauty</v>
      </c>
      <c r="O196" s="4" t="str">
        <f t="array" ref="O196">XLOOKUP(M196,Product_Dim!A:A,Product_Dim!D:D)</f>
        <v>Fragrance</v>
      </c>
      <c r="P196" s="4" t="s">
        <v>1731</v>
      </c>
      <c r="Q196" s="4" t="s">
        <v>1924</v>
      </c>
      <c r="R196" s="4" t="str">
        <f t="array" ref="R196">XLOOKUP(Q196,Store_Dim!A:A,Store_Dim!B:B)</f>
        <v>Hill, Wagner and Ballard</v>
      </c>
      <c r="S196" s="4" t="str">
        <f t="array" ref="S196">XLOOKUP(Q196,Store_Dim!A:A,Store_Dim!E:E)</f>
        <v>Online</v>
      </c>
      <c r="T196" s="4">
        <v>3.0</v>
      </c>
      <c r="U196" s="13">
        <v>958.15</v>
      </c>
      <c r="V196" s="14">
        <v>0.24</v>
      </c>
      <c r="W196" s="15">
        <v>267.0</v>
      </c>
      <c r="X196" s="4" t="s">
        <v>1964</v>
      </c>
      <c r="Y196" s="16">
        <v>2184.582</v>
      </c>
      <c r="Z196" s="4" t="str">
        <f t="array" ref="Z196">XLOOKUP(M196,Product_Dim!A:A,Product_Dim!B:B)</f>
        <v>Men's Roll-On Perfume</v>
      </c>
    </row>
    <row r="197" ht="14.25" customHeight="1">
      <c r="A197" s="4" t="s">
        <v>2156</v>
      </c>
      <c r="B197" s="5">
        <v>45290.0</v>
      </c>
      <c r="C197" s="12" t="s">
        <v>3969</v>
      </c>
      <c r="D197" s="4">
        <f t="shared" si="1"/>
        <v>2023</v>
      </c>
      <c r="E197" s="4" t="s">
        <v>1349</v>
      </c>
      <c r="F197" s="4">
        <v>18.0</v>
      </c>
      <c r="G197" s="4" t="str">
        <f t="shared" si="2"/>
        <v>18-25</v>
      </c>
      <c r="H197" s="4" t="str">
        <f t="array" ref="H197">XLOOKUP(E197,Customer_Dim!A:A,Customer_Dim!D:D)</f>
        <v>Female</v>
      </c>
      <c r="I197" s="4" t="str">
        <f t="array" ref="I197">XLOOKUP(E197,Customer_Dim!A:A,Customer_Dim!H:H)</f>
        <v>Gold</v>
      </c>
      <c r="J197" s="4" t="str">
        <f t="array" ref="J197">XLOOKUP(E197,Customer_Dim!A:A,Customer_Dim!E:E)</f>
        <v>South Robert</v>
      </c>
      <c r="K197" s="4" t="str">
        <f t="array" ref="K197">XLOOKUP(E197,Customer_Dim!A:A,Customer_Dim!F:F)</f>
        <v>Maine</v>
      </c>
      <c r="L197" s="4" t="str">
        <f t="array" ref="L197">XLOOKUP(Q197,Store_Dim!A:A,Store_Dim!C:C)</f>
        <v>North</v>
      </c>
      <c r="M197" s="4" t="s">
        <v>1762</v>
      </c>
      <c r="N197" s="4" t="str">
        <f t="array" ref="N197">XLOOKUP(M197,Product_Dim!A:A,Product_Dim!C:C)</f>
        <v>Beauty</v>
      </c>
      <c r="O197" s="4" t="str">
        <f t="array" ref="O197">XLOOKUP(M197,Product_Dim!A:A,Product_Dim!D:D)</f>
        <v>Fragrance</v>
      </c>
      <c r="P197" s="4" t="s">
        <v>1764</v>
      </c>
      <c r="Q197" s="4" t="s">
        <v>1942</v>
      </c>
      <c r="R197" s="4" t="str">
        <f t="array" ref="R197">XLOOKUP(Q197,Store_Dim!A:A,Store_Dim!B:B)</f>
        <v>Holloway Ltd</v>
      </c>
      <c r="S197" s="4" t="str">
        <f t="array" ref="S197">XLOOKUP(Q197,Store_Dim!A:A,Store_Dim!E:E)</f>
        <v>Flagship</v>
      </c>
      <c r="T197" s="4">
        <v>1.0</v>
      </c>
      <c r="U197" s="13">
        <v>889.19</v>
      </c>
      <c r="V197" s="14">
        <v>0.03</v>
      </c>
      <c r="W197" s="15">
        <v>444.0</v>
      </c>
      <c r="X197" s="4" t="s">
        <v>1959</v>
      </c>
      <c r="Y197" s="16">
        <v>862.5143</v>
      </c>
      <c r="Z197" s="4" t="str">
        <f t="array" ref="Z197">XLOOKUP(M197,Product_Dim!A:A,Product_Dim!B:B)</f>
        <v>Luxury Perfume Spray</v>
      </c>
    </row>
    <row r="198" ht="14.25" customHeight="1">
      <c r="A198" s="4" t="s">
        <v>2157</v>
      </c>
      <c r="B198" s="5">
        <v>45904.0</v>
      </c>
      <c r="C198" s="12" t="s">
        <v>3976</v>
      </c>
      <c r="D198" s="4">
        <f t="shared" si="1"/>
        <v>2025</v>
      </c>
      <c r="E198" s="4" t="s">
        <v>8</v>
      </c>
      <c r="F198" s="17">
        <v>41.57684529828109</v>
      </c>
      <c r="G198" s="4" t="str">
        <f t="shared" si="2"/>
        <v>36-45</v>
      </c>
      <c r="H198" s="4" t="str">
        <f t="array" ref="H198">XLOOKUP(E198,Customer_Dim!A:A,Customer_Dim!D:D)</f>
        <v>Female</v>
      </c>
      <c r="I198" s="4" t="str">
        <f t="array" ref="I198">XLOOKUP(E198,Customer_Dim!A:A,Customer_Dim!H:H)</f>
        <v>Platinum</v>
      </c>
      <c r="J198" s="4" t="str">
        <f t="array" ref="J198">XLOOKUP(E198,Customer_Dim!A:A,Customer_Dim!E:E)</f>
        <v>Grayland</v>
      </c>
      <c r="K198" s="4" t="str">
        <f t="array" ref="K198">XLOOKUP(E198,Customer_Dim!A:A,Customer_Dim!F:F)</f>
        <v>Washington</v>
      </c>
      <c r="L198" s="4" t="str">
        <f t="array" ref="L198">XLOOKUP(Q198,Store_Dim!A:A,Store_Dim!C:C)</f>
        <v>West</v>
      </c>
      <c r="M198" s="4" t="s">
        <v>1753</v>
      </c>
      <c r="N198" s="4" t="str">
        <f t="array" ref="N198">XLOOKUP(M198,Product_Dim!A:A,Product_Dim!C:C)</f>
        <v>Sports</v>
      </c>
      <c r="O198" s="4" t="str">
        <f t="array" ref="O198">XLOOKUP(M198,Product_Dim!A:A,Product_Dim!D:D)</f>
        <v>Fitness</v>
      </c>
      <c r="P198" s="4" t="s">
        <v>1755</v>
      </c>
      <c r="Q198" s="4" t="s">
        <v>1939</v>
      </c>
      <c r="R198" s="4" t="str">
        <f t="array" ref="R198">XLOOKUP(Q198,Store_Dim!A:A,Store_Dim!B:B)</f>
        <v>Frederick-Wright</v>
      </c>
      <c r="S198" s="4" t="str">
        <f t="array" ref="S198">XLOOKUP(Q198,Store_Dim!A:A,Store_Dim!E:E)</f>
        <v>Flagship</v>
      </c>
      <c r="T198" s="4">
        <v>4.0</v>
      </c>
      <c r="U198" s="13">
        <v>689.67</v>
      </c>
      <c r="V198" s="14">
        <v>0.05</v>
      </c>
      <c r="W198" s="15">
        <v>138.0</v>
      </c>
      <c r="X198" s="4" t="s">
        <v>1964</v>
      </c>
      <c r="Y198" s="16">
        <v>2620.746</v>
      </c>
      <c r="Z198" s="4" t="str">
        <f t="array" ref="Z198">XLOOKUP(M198,Product_Dim!A:A,Product_Dim!B:B)</f>
        <v>Foam Roller</v>
      </c>
    </row>
    <row r="199" ht="14.25" customHeight="1">
      <c r="A199" s="4" t="s">
        <v>2158</v>
      </c>
      <c r="B199" s="5">
        <v>45227.0</v>
      </c>
      <c r="C199" s="12" t="s">
        <v>3979</v>
      </c>
      <c r="D199" s="4">
        <f t="shared" si="1"/>
        <v>2023</v>
      </c>
      <c r="E199" s="4" t="s">
        <v>480</v>
      </c>
      <c r="F199" s="4">
        <v>33.0</v>
      </c>
      <c r="G199" s="4" t="str">
        <f t="shared" si="2"/>
        <v>26-35</v>
      </c>
      <c r="H199" s="4" t="str">
        <f t="array" ref="H199">XLOOKUP(E199,Customer_Dim!A:A,Customer_Dim!D:D)</f>
        <v>Female</v>
      </c>
      <c r="I199" s="4" t="str">
        <f t="array" ref="I199">XLOOKUP(E199,Customer_Dim!A:A,Customer_Dim!H:H)</f>
        <v>Platinum</v>
      </c>
      <c r="J199" s="4" t="str">
        <f t="array" ref="J199">XLOOKUP(E199,Customer_Dim!A:A,Customer_Dim!E:E)</f>
        <v>Gonzalezbury</v>
      </c>
      <c r="K199" s="4" t="str">
        <f t="array" ref="K199">XLOOKUP(E199,Customer_Dim!A:A,Customer_Dim!F:F)</f>
        <v>Michigan</v>
      </c>
      <c r="L199" s="4" t="str">
        <f t="array" ref="L199">XLOOKUP(Q199,Store_Dim!A:A,Store_Dim!C:C)</f>
        <v>South</v>
      </c>
      <c r="M199" s="4" t="s">
        <v>1712</v>
      </c>
      <c r="N199" s="4" t="str">
        <f t="array" ref="N199">XLOOKUP(M199,Product_Dim!A:A,Product_Dim!C:C)</f>
        <v>Sports</v>
      </c>
      <c r="O199" s="4" t="str">
        <f t="array" ref="O199">XLOOKUP(M199,Product_Dim!A:A,Product_Dim!D:D)</f>
        <v>Fitness</v>
      </c>
      <c r="P199" s="4" t="s">
        <v>1714</v>
      </c>
      <c r="Q199" s="4" t="s">
        <v>1927</v>
      </c>
      <c r="R199" s="4" t="str">
        <f t="array" ref="R199">XLOOKUP(Q199,Store_Dim!A:A,Store_Dim!B:B)</f>
        <v>Aguirre-Keller</v>
      </c>
      <c r="S199" s="4" t="str">
        <f t="array" ref="S199">XLOOKUP(Q199,Store_Dim!A:A,Store_Dim!E:E)</f>
        <v>Online</v>
      </c>
      <c r="T199" s="4">
        <v>1.0</v>
      </c>
      <c r="U199" s="13">
        <v>541.24</v>
      </c>
      <c r="V199" s="14">
        <v>0.03</v>
      </c>
      <c r="W199" s="15">
        <v>316.0</v>
      </c>
      <c r="X199" s="4" t="s">
        <v>1961</v>
      </c>
      <c r="Y199" s="16">
        <v>525.0028</v>
      </c>
      <c r="Z199" s="4" t="str">
        <f t="array" ref="Z199">XLOOKUP(M199,Product_Dim!A:A,Product_Dim!B:B)</f>
        <v>Adjustable Jump Rope</v>
      </c>
    </row>
    <row r="200" ht="14.25" customHeight="1">
      <c r="A200" s="4" t="s">
        <v>2159</v>
      </c>
      <c r="B200" s="5">
        <v>45600.0</v>
      </c>
      <c r="C200" s="12" t="s">
        <v>3971</v>
      </c>
      <c r="D200" s="4">
        <f t="shared" si="1"/>
        <v>2024</v>
      </c>
      <c r="E200" s="4" t="s">
        <v>1410</v>
      </c>
      <c r="F200" s="4">
        <v>64.0</v>
      </c>
      <c r="G200" s="4" t="str">
        <f t="shared" si="2"/>
        <v>56-65</v>
      </c>
      <c r="H200" s="4" t="str">
        <f t="array" ref="H200">XLOOKUP(E200,Customer_Dim!A:A,Customer_Dim!D:D)</f>
        <v>Female</v>
      </c>
      <c r="I200" s="4" t="str">
        <f t="array" ref="I200">XLOOKUP(E200,Customer_Dim!A:A,Customer_Dim!H:H)</f>
        <v>Bronze</v>
      </c>
      <c r="J200" s="4" t="str">
        <f t="array" ref="J200">XLOOKUP(E200,Customer_Dim!A:A,Customer_Dim!E:E)</f>
        <v>Smithville</v>
      </c>
      <c r="K200" s="4" t="str">
        <f t="array" ref="K200">XLOOKUP(E200,Customer_Dim!A:A,Customer_Dim!F:F)</f>
        <v>Wyoming</v>
      </c>
      <c r="L200" s="4" t="str">
        <f t="array" ref="L200">XLOOKUP(Q200,Store_Dim!A:A,Store_Dim!C:C)</f>
        <v>East</v>
      </c>
      <c r="M200" s="4" t="s">
        <v>1826</v>
      </c>
      <c r="N200" s="4" t="str">
        <f t="array" ref="N200">XLOOKUP(M200,Product_Dim!A:A,Product_Dim!C:C)</f>
        <v>Sports</v>
      </c>
      <c r="O200" s="4" t="str">
        <f t="array" ref="O200">XLOOKUP(M200,Product_Dim!A:A,Product_Dim!D:D)</f>
        <v>Equipment</v>
      </c>
      <c r="P200" s="4" t="s">
        <v>1828</v>
      </c>
      <c r="Q200" s="4" t="s">
        <v>1911</v>
      </c>
      <c r="R200" s="4" t="str">
        <f t="array" ref="R200">XLOOKUP(Q200,Store_Dim!A:A,Store_Dim!B:B)</f>
        <v>Benson-Elliott</v>
      </c>
      <c r="S200" s="4" t="str">
        <f t="array" ref="S200">XLOOKUP(Q200,Store_Dim!A:A,Store_Dim!E:E)</f>
        <v>Online</v>
      </c>
      <c r="T200" s="4">
        <v>1.0</v>
      </c>
      <c r="U200" s="13">
        <v>454.71</v>
      </c>
      <c r="V200" s="14">
        <v>0.16</v>
      </c>
      <c r="W200" s="15">
        <v>358.0</v>
      </c>
      <c r="X200" s="4" t="s">
        <v>1961</v>
      </c>
      <c r="Y200" s="16">
        <v>381.9564</v>
      </c>
      <c r="Z200" s="4" t="str">
        <f t="array" ref="Z200">XLOOKUP(M200,Product_Dim!A:A,Product_Dim!B:B)</f>
        <v>Badminton Racket Set</v>
      </c>
    </row>
    <row r="201" ht="14.25" customHeight="1">
      <c r="A201" s="4" t="s">
        <v>2160</v>
      </c>
      <c r="B201" s="5">
        <v>45646.0</v>
      </c>
      <c r="C201" s="12" t="s">
        <v>3969</v>
      </c>
      <c r="D201" s="4">
        <f t="shared" si="1"/>
        <v>2024</v>
      </c>
      <c r="E201" s="4" t="s">
        <v>167</v>
      </c>
      <c r="F201" s="4">
        <v>35.0</v>
      </c>
      <c r="G201" s="4" t="str">
        <f t="shared" si="2"/>
        <v>26-35</v>
      </c>
      <c r="H201" s="4" t="str">
        <f t="array" ref="H201">XLOOKUP(E201,Customer_Dim!A:A,Customer_Dim!D:D)</f>
        <v>Female</v>
      </c>
      <c r="I201" s="4" t="str">
        <f t="array" ref="I201">XLOOKUP(E201,Customer_Dim!A:A,Customer_Dim!H:H)</f>
        <v>Bronze</v>
      </c>
      <c r="J201" s="4" t="str">
        <f t="array" ref="J201">XLOOKUP(E201,Customer_Dim!A:A,Customer_Dim!E:E)</f>
        <v>Brownport</v>
      </c>
      <c r="K201" s="4" t="str">
        <f t="array" ref="K201">XLOOKUP(E201,Customer_Dim!A:A,Customer_Dim!F:F)</f>
        <v>North Dakota</v>
      </c>
      <c r="L201" s="4" t="str">
        <f t="array" ref="L201">XLOOKUP(Q201,Store_Dim!A:A,Store_Dim!C:C)</f>
        <v>North</v>
      </c>
      <c r="M201" s="4" t="s">
        <v>1780</v>
      </c>
      <c r="N201" s="4" t="str">
        <f t="array" ref="N201">XLOOKUP(M201,Product_Dim!A:A,Product_Dim!C:C)</f>
        <v>Beauty</v>
      </c>
      <c r="O201" s="4" t="str">
        <f t="array" ref="O201">XLOOKUP(M201,Product_Dim!A:A,Product_Dim!D:D)</f>
        <v>Haircare</v>
      </c>
      <c r="P201" s="4" t="s">
        <v>1782</v>
      </c>
      <c r="Q201" s="4" t="s">
        <v>1908</v>
      </c>
      <c r="R201" s="4" t="str">
        <f t="array" ref="R201">XLOOKUP(Q201,Store_Dim!A:A,Store_Dim!B:B)</f>
        <v>Gray Ltd</v>
      </c>
      <c r="S201" s="4" t="str">
        <f t="array" ref="S201">XLOOKUP(Q201,Store_Dim!A:A,Store_Dim!E:E)</f>
        <v>Outlet</v>
      </c>
      <c r="T201" s="4">
        <v>2.0</v>
      </c>
      <c r="U201" s="13">
        <v>397.63</v>
      </c>
      <c r="V201" s="14">
        <v>0.26</v>
      </c>
      <c r="W201" s="15">
        <v>177.0</v>
      </c>
      <c r="X201" s="4" t="s">
        <v>1959</v>
      </c>
      <c r="Y201" s="16">
        <v>588.4924</v>
      </c>
      <c r="Z201" s="4" t="str">
        <f t="array" ref="Z201">XLOOKUP(M201,Product_Dim!A:A,Product_Dim!B:B)</f>
        <v>Women's Hair Dryer Brush</v>
      </c>
    </row>
    <row r="202" ht="14.25" customHeight="1">
      <c r="A202" s="4" t="s">
        <v>2161</v>
      </c>
      <c r="B202" s="5">
        <v>45725.0</v>
      </c>
      <c r="C202" s="12" t="s">
        <v>3977</v>
      </c>
      <c r="D202" s="4">
        <f t="shared" si="1"/>
        <v>2025</v>
      </c>
      <c r="E202" s="4" t="s">
        <v>584</v>
      </c>
      <c r="F202" s="4">
        <v>18.0</v>
      </c>
      <c r="G202" s="4" t="str">
        <f t="shared" si="2"/>
        <v>18-25</v>
      </c>
      <c r="H202" s="4" t="str">
        <f t="array" ref="H202">XLOOKUP(E202,Customer_Dim!A:A,Customer_Dim!D:D)</f>
        <v>Male</v>
      </c>
      <c r="I202" s="4" t="str">
        <f t="array" ref="I202">XLOOKUP(E202,Customer_Dim!A:A,Customer_Dim!H:H)</f>
        <v>Gold</v>
      </c>
      <c r="J202" s="4" t="str">
        <f t="array" ref="J202">XLOOKUP(E202,Customer_Dim!A:A,Customer_Dim!E:E)</f>
        <v>New Joseph</v>
      </c>
      <c r="K202" s="4" t="str">
        <f t="array" ref="K202">XLOOKUP(E202,Customer_Dim!A:A,Customer_Dim!F:F)</f>
        <v>Missouri</v>
      </c>
      <c r="L202" s="4" t="str">
        <f t="array" ref="L202">XLOOKUP(Q202,Store_Dim!A:A,Store_Dim!C:C)</f>
        <v>East</v>
      </c>
      <c r="M202" s="4" t="s">
        <v>1832</v>
      </c>
      <c r="N202" s="4" t="str">
        <f t="array" ref="N202">XLOOKUP(M202,Product_Dim!A:A,Product_Dim!C:C)</f>
        <v>Beauty</v>
      </c>
      <c r="O202" s="4" t="str">
        <f t="array" ref="O202">XLOOKUP(M202,Product_Dim!A:A,Product_Dim!D:D)</f>
        <v>Skincare</v>
      </c>
      <c r="P202" s="4" t="s">
        <v>1834</v>
      </c>
      <c r="Q202" s="4" t="s">
        <v>1911</v>
      </c>
      <c r="R202" s="4" t="str">
        <f t="array" ref="R202">XLOOKUP(Q202,Store_Dim!A:A,Store_Dim!B:B)</f>
        <v>Benson-Elliott</v>
      </c>
      <c r="S202" s="4" t="str">
        <f t="array" ref="S202">XLOOKUP(Q202,Store_Dim!A:A,Store_Dim!E:E)</f>
        <v>Online</v>
      </c>
      <c r="T202" s="4">
        <v>3.0</v>
      </c>
      <c r="U202" s="13">
        <v>748.56</v>
      </c>
      <c r="V202" s="14">
        <v>0.26</v>
      </c>
      <c r="W202" s="15">
        <v>159.0</v>
      </c>
      <c r="X202" s="4" t="s">
        <v>1961</v>
      </c>
      <c r="Y202" s="16">
        <v>1661.8032</v>
      </c>
      <c r="Z202" s="4" t="str">
        <f t="array" ref="Z202">XLOOKUP(M202,Product_Dim!A:A,Product_Dim!B:B)</f>
        <v>Hydrating Face Cleanser</v>
      </c>
    </row>
    <row r="203" ht="14.25" customHeight="1">
      <c r="A203" s="4" t="s">
        <v>2162</v>
      </c>
      <c r="B203" s="5">
        <v>45742.0</v>
      </c>
      <c r="C203" s="12" t="s">
        <v>3977</v>
      </c>
      <c r="D203" s="4">
        <f t="shared" si="1"/>
        <v>2025</v>
      </c>
      <c r="E203" s="4" t="s">
        <v>506</v>
      </c>
      <c r="F203" s="4">
        <v>62.0</v>
      </c>
      <c r="G203" s="4" t="str">
        <f t="shared" si="2"/>
        <v>56-65</v>
      </c>
      <c r="H203" s="4" t="str">
        <f t="array" ref="H203">XLOOKUP(E203,Customer_Dim!A:A,Customer_Dim!D:D)</f>
        <v>Female</v>
      </c>
      <c r="I203" s="4" t="str">
        <f t="array" ref="I203">XLOOKUP(E203,Customer_Dim!A:A,Customer_Dim!H:H)</f>
        <v>Bronze</v>
      </c>
      <c r="J203" s="4" t="str">
        <f t="array" ref="J203">XLOOKUP(E203,Customer_Dim!A:A,Customer_Dim!E:E)</f>
        <v>North Anthonychester</v>
      </c>
      <c r="K203" s="4" t="str">
        <f t="array" ref="K203">XLOOKUP(E203,Customer_Dim!A:A,Customer_Dim!F:F)</f>
        <v>Nevada</v>
      </c>
      <c r="L203" s="4" t="str">
        <f t="array" ref="L203">XLOOKUP(Q203,Store_Dim!A:A,Store_Dim!C:C)</f>
        <v>South</v>
      </c>
      <c r="M203" s="4" t="s">
        <v>1677</v>
      </c>
      <c r="N203" s="4" t="str">
        <f t="array" ref="N203">XLOOKUP(M203,Product_Dim!A:A,Product_Dim!C:C)</f>
        <v>Home</v>
      </c>
      <c r="O203" s="4" t="str">
        <f t="array" ref="O203">XLOOKUP(M203,Product_Dim!A:A,Product_Dim!D:D)</f>
        <v>Decor</v>
      </c>
      <c r="P203" s="4" t="s">
        <v>1679</v>
      </c>
      <c r="Q203" s="4" t="s">
        <v>1904</v>
      </c>
      <c r="R203" s="4" t="str">
        <f t="array" ref="R203">XLOOKUP(Q203,Store_Dim!A:A,Store_Dim!B:B)</f>
        <v>Alexander Group</v>
      </c>
      <c r="S203" s="4" t="str">
        <f t="array" ref="S203">XLOOKUP(Q203,Store_Dim!A:A,Store_Dim!E:E)</f>
        <v>Online</v>
      </c>
      <c r="T203" s="4">
        <v>1.0</v>
      </c>
      <c r="U203" s="13">
        <v>885.72</v>
      </c>
      <c r="V203" s="14">
        <v>0.15</v>
      </c>
      <c r="W203" s="15">
        <v>305.0</v>
      </c>
      <c r="X203" s="4" t="s">
        <v>1959</v>
      </c>
      <c r="Y203" s="16">
        <v>752.862</v>
      </c>
      <c r="Z203" s="4" t="str">
        <f t="array" ref="Z203">XLOOKUP(M203,Product_Dim!A:A,Product_Dim!B:B)</f>
        <v>Modern Wall Clock</v>
      </c>
    </row>
    <row r="204" ht="14.25" customHeight="1">
      <c r="A204" s="4" t="s">
        <v>2163</v>
      </c>
      <c r="B204" s="5">
        <v>45750.0</v>
      </c>
      <c r="C204" s="12" t="s">
        <v>3978</v>
      </c>
      <c r="D204" s="4">
        <f t="shared" si="1"/>
        <v>2025</v>
      </c>
      <c r="E204" s="4" t="s">
        <v>397</v>
      </c>
      <c r="F204" s="4">
        <v>38.0</v>
      </c>
      <c r="G204" s="4" t="str">
        <f t="shared" si="2"/>
        <v>36-45</v>
      </c>
      <c r="H204" s="4" t="str">
        <f t="array" ref="H204">XLOOKUP(E204,Customer_Dim!A:A,Customer_Dim!D:D)</f>
        <v>Male</v>
      </c>
      <c r="I204" s="4" t="str">
        <f t="array" ref="I204">XLOOKUP(E204,Customer_Dim!A:A,Customer_Dim!H:H)</f>
        <v>Bronze</v>
      </c>
      <c r="J204" s="4" t="str">
        <f t="array" ref="J204">XLOOKUP(E204,Customer_Dim!A:A,Customer_Dim!E:E)</f>
        <v>Webstermouth</v>
      </c>
      <c r="K204" s="4" t="str">
        <f t="array" ref="K204">XLOOKUP(E204,Customer_Dim!A:A,Customer_Dim!F:F)</f>
        <v>New Hampshire</v>
      </c>
      <c r="L204" s="4" t="str">
        <f t="array" ref="L204">XLOOKUP(Q204,Store_Dim!A:A,Store_Dim!C:C)</f>
        <v>North</v>
      </c>
      <c r="M204" s="4" t="s">
        <v>1768</v>
      </c>
      <c r="N204" s="4" t="str">
        <f t="array" ref="N204">XLOOKUP(M204,Product_Dim!A:A,Product_Dim!C:C)</f>
        <v>Electronics</v>
      </c>
      <c r="O204" s="4" t="str">
        <f t="array" ref="O204">XLOOKUP(M204,Product_Dim!A:A,Product_Dim!D:D)</f>
        <v>Computer</v>
      </c>
      <c r="P204" s="4" t="s">
        <v>1770</v>
      </c>
      <c r="Q204" s="4" t="s">
        <v>1892</v>
      </c>
      <c r="R204" s="4" t="str">
        <f t="array" ref="R204">XLOOKUP(Q204,Store_Dim!A:A,Store_Dim!B:B)</f>
        <v>Martinez, Adkins and Johnson</v>
      </c>
      <c r="S204" s="4" t="str">
        <f t="array" ref="S204">XLOOKUP(Q204,Store_Dim!A:A,Store_Dim!E:E)</f>
        <v>Flagship</v>
      </c>
      <c r="T204" s="4">
        <v>4.0</v>
      </c>
      <c r="U204" s="13">
        <v>408.07</v>
      </c>
      <c r="V204" s="14">
        <v>0.28</v>
      </c>
      <c r="W204" s="15">
        <v>222.0</v>
      </c>
      <c r="X204" s="4" t="s">
        <v>1964</v>
      </c>
      <c r="Y204" s="16">
        <v>1175.2416</v>
      </c>
      <c r="Z204" s="4" t="str">
        <f t="array" ref="Z204">XLOOKUP(M204,Product_Dim!A:A,Product_Dim!B:B)</f>
        <v>Laptop Cooling Pad</v>
      </c>
    </row>
    <row r="205" ht="14.25" customHeight="1">
      <c r="A205" s="4" t="s">
        <v>2164</v>
      </c>
      <c r="B205" s="5">
        <v>45327.0</v>
      </c>
      <c r="C205" s="12" t="s">
        <v>3974</v>
      </c>
      <c r="D205" s="4">
        <f t="shared" si="1"/>
        <v>2024</v>
      </c>
      <c r="E205" s="4" t="s">
        <v>1476</v>
      </c>
      <c r="F205" s="4">
        <v>42.0</v>
      </c>
      <c r="G205" s="4" t="str">
        <f t="shared" si="2"/>
        <v>36-45</v>
      </c>
      <c r="H205" s="4" t="str">
        <f t="array" ref="H205">XLOOKUP(E205,Customer_Dim!A:A,Customer_Dim!D:D)</f>
        <v>Male</v>
      </c>
      <c r="I205" s="4" t="str">
        <f t="array" ref="I205">XLOOKUP(E205,Customer_Dim!A:A,Customer_Dim!H:H)</f>
        <v>Silver</v>
      </c>
      <c r="J205" s="4" t="str">
        <f t="array" ref="J205">XLOOKUP(E205,Customer_Dim!A:A,Customer_Dim!E:E)</f>
        <v>Tylermouth</v>
      </c>
      <c r="K205" s="4" t="str">
        <f t="array" ref="K205">XLOOKUP(E205,Customer_Dim!A:A,Customer_Dim!F:F)</f>
        <v>Massachusetts</v>
      </c>
      <c r="L205" s="4" t="str">
        <f t="array" ref="L205">XLOOKUP(Q205,Store_Dim!A:A,Store_Dim!C:C)</f>
        <v>South</v>
      </c>
      <c r="M205" s="4" t="s">
        <v>1680</v>
      </c>
      <c r="N205" s="4" t="str">
        <f t="array" ref="N205">XLOOKUP(M205,Product_Dim!A:A,Product_Dim!C:C)</f>
        <v>Electronics</v>
      </c>
      <c r="O205" s="4" t="str">
        <f t="array" ref="O205">XLOOKUP(M205,Product_Dim!A:A,Product_Dim!D:D)</f>
        <v>Computer</v>
      </c>
      <c r="P205" s="4" t="s">
        <v>1682</v>
      </c>
      <c r="Q205" s="4" t="s">
        <v>1921</v>
      </c>
      <c r="R205" s="4" t="str">
        <f t="array" ref="R205">XLOOKUP(Q205,Store_Dim!A:A,Store_Dim!B:B)</f>
        <v>Moore, Padilla and Butler</v>
      </c>
      <c r="S205" s="4" t="str">
        <f t="array" ref="S205">XLOOKUP(Q205,Store_Dim!A:A,Store_Dim!E:E)</f>
        <v>Flagship</v>
      </c>
      <c r="T205" s="4">
        <v>2.0</v>
      </c>
      <c r="U205" s="13">
        <v>597.07</v>
      </c>
      <c r="V205" s="14">
        <v>0.28</v>
      </c>
      <c r="W205" s="15">
        <v>86.0</v>
      </c>
      <c r="X205" s="4" t="s">
        <v>1961</v>
      </c>
      <c r="Y205" s="16">
        <v>859.7808</v>
      </c>
      <c r="Z205" s="4" t="str">
        <f t="array" ref="Z205">XLOOKUP(M205,Product_Dim!A:A,Product_Dim!B:B)</f>
        <v>Gaming Mechanical Keyboard</v>
      </c>
    </row>
    <row r="206" ht="14.25" customHeight="1">
      <c r="A206" s="4" t="s">
        <v>2165</v>
      </c>
      <c r="B206" s="5">
        <v>45465.0</v>
      </c>
      <c r="C206" s="12" t="s">
        <v>3970</v>
      </c>
      <c r="D206" s="4">
        <f t="shared" si="1"/>
        <v>2024</v>
      </c>
      <c r="E206" s="4" t="s">
        <v>113</v>
      </c>
      <c r="F206" s="4">
        <v>33.0</v>
      </c>
      <c r="G206" s="4" t="str">
        <f t="shared" si="2"/>
        <v>26-35</v>
      </c>
      <c r="H206" s="4" t="str">
        <f t="array" ref="H206">XLOOKUP(E206,Customer_Dim!A:A,Customer_Dim!D:D)</f>
        <v>Female</v>
      </c>
      <c r="I206" s="4" t="str">
        <f t="array" ref="I206">XLOOKUP(E206,Customer_Dim!A:A,Customer_Dim!H:H)</f>
        <v>Silver</v>
      </c>
      <c r="J206" s="4" t="str">
        <f t="array" ref="J206">XLOOKUP(E206,Customer_Dim!A:A,Customer_Dim!E:E)</f>
        <v>Michaelton</v>
      </c>
      <c r="K206" s="4" t="str">
        <f t="array" ref="K206">XLOOKUP(E206,Customer_Dim!A:A,Customer_Dim!F:F)</f>
        <v>Hawaii</v>
      </c>
      <c r="L206" s="4" t="str">
        <f t="array" ref="L206">XLOOKUP(Q206,Store_Dim!A:A,Store_Dim!C:C)</f>
        <v>South</v>
      </c>
      <c r="M206" s="4" t="s">
        <v>1783</v>
      </c>
      <c r="N206" s="4" t="str">
        <f t="array" ref="N206">XLOOKUP(M206,Product_Dim!A:A,Product_Dim!C:C)</f>
        <v>Electronics</v>
      </c>
      <c r="O206" s="4" t="str">
        <f t="array" ref="O206">XLOOKUP(M206,Product_Dim!A:A,Product_Dim!D:D)</f>
        <v>Accessories</v>
      </c>
      <c r="P206" s="4" t="s">
        <v>1785</v>
      </c>
      <c r="Q206" s="4" t="s">
        <v>1921</v>
      </c>
      <c r="R206" s="4" t="str">
        <f t="array" ref="R206">XLOOKUP(Q206,Store_Dim!A:A,Store_Dim!B:B)</f>
        <v>Moore, Padilla and Butler</v>
      </c>
      <c r="S206" s="4" t="str">
        <f t="array" ref="S206">XLOOKUP(Q206,Store_Dim!A:A,Store_Dim!E:E)</f>
        <v>Flagship</v>
      </c>
      <c r="T206" s="4">
        <v>3.0</v>
      </c>
      <c r="U206" s="13">
        <v>723.47</v>
      </c>
      <c r="V206" s="14">
        <v>0.12</v>
      </c>
      <c r="W206" s="15">
        <v>476.0</v>
      </c>
      <c r="X206" s="4" t="s">
        <v>1964</v>
      </c>
      <c r="Y206" s="16">
        <v>1909.9608</v>
      </c>
      <c r="Z206" s="4" t="str">
        <f t="array" ref="Z206">XLOOKUP(M206,Product_Dim!A:A,Product_Dim!B:B)</f>
        <v>Smart LED Light Strip</v>
      </c>
    </row>
    <row r="207" ht="14.25" customHeight="1">
      <c r="A207" s="4" t="s">
        <v>2166</v>
      </c>
      <c r="B207" s="5">
        <v>45883.0</v>
      </c>
      <c r="C207" s="12" t="s">
        <v>3975</v>
      </c>
      <c r="D207" s="4">
        <f t="shared" si="1"/>
        <v>2025</v>
      </c>
      <c r="E207" s="4" t="s">
        <v>1379</v>
      </c>
      <c r="F207" s="4">
        <v>47.0</v>
      </c>
      <c r="G207" s="4" t="str">
        <f t="shared" si="2"/>
        <v>46-55</v>
      </c>
      <c r="H207" s="4" t="str">
        <f t="array" ref="H207">XLOOKUP(E207,Customer_Dim!A:A,Customer_Dim!D:D)</f>
        <v>Female</v>
      </c>
      <c r="I207" s="4" t="str">
        <f t="array" ref="I207">XLOOKUP(E207,Customer_Dim!A:A,Customer_Dim!H:H)</f>
        <v>Platinum</v>
      </c>
      <c r="J207" s="4" t="str">
        <f t="array" ref="J207">XLOOKUP(E207,Customer_Dim!A:A,Customer_Dim!E:E)</f>
        <v>East Davidmouth</v>
      </c>
      <c r="K207" s="4" t="str">
        <f t="array" ref="K207">XLOOKUP(E207,Customer_Dim!A:A,Customer_Dim!F:F)</f>
        <v>New Hampshire</v>
      </c>
      <c r="L207" s="4" t="str">
        <f t="array" ref="L207">XLOOKUP(Q207,Store_Dim!A:A,Store_Dim!C:C)</f>
        <v>North</v>
      </c>
      <c r="M207" s="4" t="s">
        <v>1847</v>
      </c>
      <c r="N207" s="4" t="str">
        <f t="array" ref="N207">XLOOKUP(M207,Product_Dim!A:A,Product_Dim!C:C)</f>
        <v>Sports</v>
      </c>
      <c r="O207" s="4" t="str">
        <f t="array" ref="O207">XLOOKUP(M207,Product_Dim!A:A,Product_Dim!D:D)</f>
        <v>Accessories</v>
      </c>
      <c r="P207" s="4" t="s">
        <v>1849</v>
      </c>
      <c r="Q207" s="4" t="s">
        <v>1908</v>
      </c>
      <c r="R207" s="4" t="str">
        <f t="array" ref="R207">XLOOKUP(Q207,Store_Dim!A:A,Store_Dim!B:B)</f>
        <v>Gray Ltd</v>
      </c>
      <c r="S207" s="4" t="str">
        <f t="array" ref="S207">XLOOKUP(Q207,Store_Dim!A:A,Store_Dim!E:E)</f>
        <v>Outlet</v>
      </c>
      <c r="T207" s="4">
        <v>1.0</v>
      </c>
      <c r="U207" s="13">
        <v>479.93</v>
      </c>
      <c r="V207" s="14">
        <v>0.22</v>
      </c>
      <c r="W207" s="15">
        <v>232.0</v>
      </c>
      <c r="X207" s="4" t="s">
        <v>1959</v>
      </c>
      <c r="Y207" s="16">
        <v>374.3454</v>
      </c>
      <c r="Z207" s="4" t="str">
        <f t="array" ref="Z207">XLOOKUP(M207,Product_Dim!A:A,Product_Dim!B:B)</f>
        <v>Sports Wrist Sweatbands</v>
      </c>
    </row>
    <row r="208" ht="14.25" customHeight="1">
      <c r="A208" s="4" t="s">
        <v>2167</v>
      </c>
      <c r="B208" s="5">
        <v>45445.0</v>
      </c>
      <c r="C208" s="12" t="s">
        <v>3970</v>
      </c>
      <c r="D208" s="4">
        <f t="shared" si="1"/>
        <v>2024</v>
      </c>
      <c r="E208" s="4" t="s">
        <v>802</v>
      </c>
      <c r="F208" s="4">
        <v>56.0</v>
      </c>
      <c r="G208" s="4" t="str">
        <f t="shared" si="2"/>
        <v>56-65</v>
      </c>
      <c r="H208" s="4" t="str">
        <f t="array" ref="H208">XLOOKUP(E208,Customer_Dim!A:A,Customer_Dim!D:D)</f>
        <v>Female</v>
      </c>
      <c r="I208" s="4" t="str">
        <f t="array" ref="I208">XLOOKUP(E208,Customer_Dim!A:A,Customer_Dim!H:H)</f>
        <v>Gold</v>
      </c>
      <c r="J208" s="4" t="str">
        <f t="array" ref="J208">XLOOKUP(E208,Customer_Dim!A:A,Customer_Dim!E:E)</f>
        <v>North Nicholas</v>
      </c>
      <c r="K208" s="4" t="str">
        <f t="array" ref="K208">XLOOKUP(E208,Customer_Dim!A:A,Customer_Dim!F:F)</f>
        <v>Texas</v>
      </c>
      <c r="L208" s="4" t="str">
        <f t="array" ref="L208">XLOOKUP(Q208,Store_Dim!A:A,Store_Dim!C:C)</f>
        <v>West</v>
      </c>
      <c r="M208" s="4" t="s">
        <v>1680</v>
      </c>
      <c r="N208" s="4" t="str">
        <f t="array" ref="N208">XLOOKUP(M208,Product_Dim!A:A,Product_Dim!C:C)</f>
        <v>Electronics</v>
      </c>
      <c r="O208" s="4" t="str">
        <f t="array" ref="O208">XLOOKUP(M208,Product_Dim!A:A,Product_Dim!D:D)</f>
        <v>Computer</v>
      </c>
      <c r="P208" s="4" t="s">
        <v>1682</v>
      </c>
      <c r="Q208" s="4" t="s">
        <v>1939</v>
      </c>
      <c r="R208" s="4" t="str">
        <f t="array" ref="R208">XLOOKUP(Q208,Store_Dim!A:A,Store_Dim!B:B)</f>
        <v>Frederick-Wright</v>
      </c>
      <c r="S208" s="4" t="str">
        <f t="array" ref="S208">XLOOKUP(Q208,Store_Dim!A:A,Store_Dim!E:E)</f>
        <v>Flagship</v>
      </c>
      <c r="T208" s="4">
        <v>4.0</v>
      </c>
      <c r="U208" s="13">
        <v>362.81</v>
      </c>
      <c r="V208" s="14">
        <v>0.21</v>
      </c>
      <c r="W208" s="15">
        <v>86.0</v>
      </c>
      <c r="X208" s="4" t="s">
        <v>1964</v>
      </c>
      <c r="Y208" s="16">
        <v>1146.4796</v>
      </c>
      <c r="Z208" s="4" t="str">
        <f t="array" ref="Z208">XLOOKUP(M208,Product_Dim!A:A,Product_Dim!B:B)</f>
        <v>Gaming Mechanical Keyboard</v>
      </c>
    </row>
    <row r="209" ht="14.25" customHeight="1">
      <c r="A209" s="4" t="s">
        <v>2168</v>
      </c>
      <c r="B209" s="5">
        <v>45640.0</v>
      </c>
      <c r="C209" s="12" t="s">
        <v>3969</v>
      </c>
      <c r="D209" s="4">
        <f t="shared" si="1"/>
        <v>2024</v>
      </c>
      <c r="E209" s="4" t="s">
        <v>630</v>
      </c>
      <c r="F209" s="4">
        <v>54.0</v>
      </c>
      <c r="G209" s="4" t="str">
        <f t="shared" si="2"/>
        <v>46-55</v>
      </c>
      <c r="H209" s="4" t="str">
        <f t="array" ref="H209">XLOOKUP(E209,Customer_Dim!A:A,Customer_Dim!D:D)</f>
        <v>Female</v>
      </c>
      <c r="I209" s="4" t="str">
        <f t="array" ref="I209">XLOOKUP(E209,Customer_Dim!A:A,Customer_Dim!H:H)</f>
        <v>Platinum</v>
      </c>
      <c r="J209" s="4" t="str">
        <f t="array" ref="J209">XLOOKUP(E209,Customer_Dim!A:A,Customer_Dim!E:E)</f>
        <v>North Kellyberg</v>
      </c>
      <c r="K209" s="4" t="str">
        <f t="array" ref="K209">XLOOKUP(E209,Customer_Dim!A:A,Customer_Dim!F:F)</f>
        <v>New Jersey</v>
      </c>
      <c r="L209" s="4" t="str">
        <f t="array" ref="L209">XLOOKUP(Q209,Store_Dim!A:A,Store_Dim!C:C)</f>
        <v>North</v>
      </c>
      <c r="M209" s="4" t="s">
        <v>1820</v>
      </c>
      <c r="N209" s="4" t="str">
        <f t="array" ref="N209">XLOOKUP(M209,Product_Dim!A:A,Product_Dim!C:C)</f>
        <v>Home</v>
      </c>
      <c r="O209" s="4" t="str">
        <f t="array" ref="O209">XLOOKUP(M209,Product_Dim!A:A,Product_Dim!D:D)</f>
        <v>Lighting</v>
      </c>
      <c r="P209" s="4" t="s">
        <v>1822</v>
      </c>
      <c r="Q209" s="4" t="s">
        <v>1901</v>
      </c>
      <c r="R209" s="4" t="str">
        <f t="array" ref="R209">XLOOKUP(Q209,Store_Dim!A:A,Store_Dim!B:B)</f>
        <v>Johnson-Wright</v>
      </c>
      <c r="S209" s="4" t="str">
        <f t="array" ref="S209">XLOOKUP(Q209,Store_Dim!A:A,Store_Dim!E:E)</f>
        <v>Outlet</v>
      </c>
      <c r="T209" s="4">
        <v>1.0</v>
      </c>
      <c r="U209" s="13">
        <v>127.11</v>
      </c>
      <c r="V209" s="14">
        <v>0.01</v>
      </c>
      <c r="W209" s="15">
        <v>469.0</v>
      </c>
      <c r="X209" s="4" t="s">
        <v>1961</v>
      </c>
      <c r="Y209" s="16">
        <v>125.8389</v>
      </c>
      <c r="Z209" s="4" t="str">
        <f t="array" ref="Z209">XLOOKUP(M209,Product_Dim!A:A,Product_Dim!B:B)</f>
        <v>Decorative Lamp Shade</v>
      </c>
    </row>
    <row r="210" ht="14.25" customHeight="1">
      <c r="A210" s="4" t="s">
        <v>2169</v>
      </c>
      <c r="B210" s="5">
        <v>45411.0</v>
      </c>
      <c r="C210" s="12" t="s">
        <v>3978</v>
      </c>
      <c r="D210" s="4">
        <f t="shared" si="1"/>
        <v>2024</v>
      </c>
      <c r="E210" s="4" t="s">
        <v>627</v>
      </c>
      <c r="F210" s="4">
        <v>46.0</v>
      </c>
      <c r="G210" s="4" t="str">
        <f t="shared" si="2"/>
        <v>46-55</v>
      </c>
      <c r="H210" s="4" t="str">
        <f t="array" ref="H210">XLOOKUP(E210,Customer_Dim!A:A,Customer_Dim!D:D)</f>
        <v>Female</v>
      </c>
      <c r="I210" s="4" t="str">
        <f t="array" ref="I210">XLOOKUP(E210,Customer_Dim!A:A,Customer_Dim!H:H)</f>
        <v>Silver</v>
      </c>
      <c r="J210" s="4" t="str">
        <f t="array" ref="J210">XLOOKUP(E210,Customer_Dim!A:A,Customer_Dim!E:E)</f>
        <v>Port Sherryview</v>
      </c>
      <c r="K210" s="4" t="str">
        <f t="array" ref="K210">XLOOKUP(E210,Customer_Dim!A:A,Customer_Dim!F:F)</f>
        <v>North Dakota</v>
      </c>
      <c r="L210" s="4" t="str">
        <f t="array" ref="L210">XLOOKUP(Q210,Store_Dim!A:A,Store_Dim!C:C)</f>
        <v>North</v>
      </c>
      <c r="M210" s="4" t="s">
        <v>1680</v>
      </c>
      <c r="N210" s="4" t="str">
        <f t="array" ref="N210">XLOOKUP(M210,Product_Dim!A:A,Product_Dim!C:C)</f>
        <v>Electronics</v>
      </c>
      <c r="O210" s="4" t="str">
        <f t="array" ref="O210">XLOOKUP(M210,Product_Dim!A:A,Product_Dim!D:D)</f>
        <v>Computer</v>
      </c>
      <c r="P210" s="4" t="s">
        <v>1682</v>
      </c>
      <c r="Q210" s="4" t="s">
        <v>1942</v>
      </c>
      <c r="R210" s="4" t="str">
        <f t="array" ref="R210">XLOOKUP(Q210,Store_Dim!A:A,Store_Dim!B:B)</f>
        <v>Holloway Ltd</v>
      </c>
      <c r="S210" s="4" t="str">
        <f t="array" ref="S210">XLOOKUP(Q210,Store_Dim!A:A,Store_Dim!E:E)</f>
        <v>Flagship</v>
      </c>
      <c r="T210" s="4">
        <v>4.0</v>
      </c>
      <c r="U210" s="13">
        <v>931.26</v>
      </c>
      <c r="V210" s="14">
        <v>0.04</v>
      </c>
      <c r="W210" s="15">
        <v>86.0</v>
      </c>
      <c r="X210" s="4" t="s">
        <v>1959</v>
      </c>
      <c r="Y210" s="16">
        <v>3576.0384</v>
      </c>
      <c r="Z210" s="4" t="str">
        <f t="array" ref="Z210">XLOOKUP(M210,Product_Dim!A:A,Product_Dim!B:B)</f>
        <v>Gaming Mechanical Keyboard</v>
      </c>
    </row>
    <row r="211" ht="14.25" customHeight="1">
      <c r="A211" s="4" t="s">
        <v>2170</v>
      </c>
      <c r="B211" s="5">
        <v>45224.0</v>
      </c>
      <c r="C211" s="12" t="s">
        <v>3979</v>
      </c>
      <c r="D211" s="4">
        <f t="shared" si="1"/>
        <v>2023</v>
      </c>
      <c r="E211" s="4" t="s">
        <v>1184</v>
      </c>
      <c r="F211" s="4">
        <v>21.0</v>
      </c>
      <c r="G211" s="4" t="str">
        <f t="shared" si="2"/>
        <v>18-25</v>
      </c>
      <c r="H211" s="4" t="str">
        <f t="array" ref="H211">XLOOKUP(E211,Customer_Dim!A:A,Customer_Dim!D:D)</f>
        <v>Female</v>
      </c>
      <c r="I211" s="4" t="str">
        <f t="array" ref="I211">XLOOKUP(E211,Customer_Dim!A:A,Customer_Dim!H:H)</f>
        <v>Platinum</v>
      </c>
      <c r="J211" s="4" t="str">
        <f t="array" ref="J211">XLOOKUP(E211,Customer_Dim!A:A,Customer_Dim!E:E)</f>
        <v>Port Crystal</v>
      </c>
      <c r="K211" s="4" t="str">
        <f t="array" ref="K211">XLOOKUP(E211,Customer_Dim!A:A,Customer_Dim!F:F)</f>
        <v>New Hampshire</v>
      </c>
      <c r="L211" s="4" t="str">
        <f t="array" ref="L211">XLOOKUP(Q211,Store_Dim!A:A,Store_Dim!C:C)</f>
        <v>West</v>
      </c>
      <c r="M211" s="4" t="s">
        <v>1783</v>
      </c>
      <c r="N211" s="4" t="str">
        <f t="array" ref="N211">XLOOKUP(M211,Product_Dim!A:A,Product_Dim!C:C)</f>
        <v>Electronics</v>
      </c>
      <c r="O211" s="4" t="str">
        <f t="array" ref="O211">XLOOKUP(M211,Product_Dim!A:A,Product_Dim!D:D)</f>
        <v>Accessories</v>
      </c>
      <c r="P211" s="4" t="s">
        <v>1785</v>
      </c>
      <c r="Q211" s="4" t="s">
        <v>1917</v>
      </c>
      <c r="R211" s="4" t="str">
        <f t="array" ref="R211">XLOOKUP(Q211,Store_Dim!A:A,Store_Dim!B:B)</f>
        <v>Bean, Jones and Park</v>
      </c>
      <c r="S211" s="4" t="str">
        <f t="array" ref="S211">XLOOKUP(Q211,Store_Dim!A:A,Store_Dim!E:E)</f>
        <v>Online</v>
      </c>
      <c r="T211" s="4">
        <v>1.0</v>
      </c>
      <c r="U211" s="13">
        <v>620.81</v>
      </c>
      <c r="V211" s="14">
        <v>0.04</v>
      </c>
      <c r="W211" s="15">
        <v>476.0</v>
      </c>
      <c r="X211" s="4" t="s">
        <v>1961</v>
      </c>
      <c r="Y211" s="16">
        <v>595.9775999999999</v>
      </c>
      <c r="Z211" s="4" t="str">
        <f t="array" ref="Z211">XLOOKUP(M211,Product_Dim!A:A,Product_Dim!B:B)</f>
        <v>Smart LED Light Strip</v>
      </c>
    </row>
    <row r="212" ht="14.25" customHeight="1">
      <c r="A212" s="4" t="s">
        <v>2171</v>
      </c>
      <c r="B212" s="5">
        <v>45497.0</v>
      </c>
      <c r="C212" s="12" t="s">
        <v>3968</v>
      </c>
      <c r="D212" s="4">
        <f t="shared" si="1"/>
        <v>2024</v>
      </c>
      <c r="E212" s="4" t="s">
        <v>354</v>
      </c>
      <c r="F212" s="4">
        <v>43.0</v>
      </c>
      <c r="G212" s="4" t="str">
        <f t="shared" si="2"/>
        <v>36-45</v>
      </c>
      <c r="H212" s="4" t="str">
        <f t="array" ref="H212">XLOOKUP(E212,Customer_Dim!A:A,Customer_Dim!D:D)</f>
        <v>Female</v>
      </c>
      <c r="I212" s="4" t="str">
        <f t="array" ref="I212">XLOOKUP(E212,Customer_Dim!A:A,Customer_Dim!H:H)</f>
        <v>Gold</v>
      </c>
      <c r="J212" s="4" t="str">
        <f t="array" ref="J212">XLOOKUP(E212,Customer_Dim!A:A,Customer_Dim!E:E)</f>
        <v>New Amyport</v>
      </c>
      <c r="K212" s="4" t="str">
        <f t="array" ref="K212">XLOOKUP(E212,Customer_Dim!A:A,Customer_Dim!F:F)</f>
        <v>Nevada</v>
      </c>
      <c r="L212" s="4" t="str">
        <f t="array" ref="L212">XLOOKUP(Q212,Store_Dim!A:A,Store_Dim!C:C)</f>
        <v>South</v>
      </c>
      <c r="M212" s="4" t="s">
        <v>1732</v>
      </c>
      <c r="N212" s="4" t="str">
        <f t="array" ref="N212">XLOOKUP(M212,Product_Dim!A:A,Product_Dim!C:C)</f>
        <v>Sports</v>
      </c>
      <c r="O212" s="4" t="str">
        <f t="array" ref="O212">XLOOKUP(M212,Product_Dim!A:A,Product_Dim!D:D)</f>
        <v>Fitness</v>
      </c>
      <c r="P212" s="4" t="s">
        <v>1734</v>
      </c>
      <c r="Q212" s="4" t="s">
        <v>1896</v>
      </c>
      <c r="R212" s="4" t="str">
        <f t="array" ref="R212">XLOOKUP(Q212,Store_Dim!A:A,Store_Dim!B:B)</f>
        <v>Black-Horn</v>
      </c>
      <c r="S212" s="4" t="str">
        <f t="array" ref="S212">XLOOKUP(Q212,Store_Dim!A:A,Store_Dim!E:E)</f>
        <v>Outlet</v>
      </c>
      <c r="T212" s="4">
        <v>1.0</v>
      </c>
      <c r="U212" s="13">
        <v>823.26</v>
      </c>
      <c r="V212" s="14">
        <v>0.27</v>
      </c>
      <c r="W212" s="15">
        <v>260.0</v>
      </c>
      <c r="X212" s="4" t="s">
        <v>1964</v>
      </c>
      <c r="Y212" s="16">
        <v>600.9798</v>
      </c>
      <c r="Z212" s="4" t="str">
        <f t="array" ref="Z212">XLOOKUP(M212,Product_Dim!A:A,Product_Dim!B:B)</f>
        <v>Boxing Hand Wraps</v>
      </c>
    </row>
    <row r="213" ht="14.25" customHeight="1">
      <c r="A213" s="4" t="s">
        <v>2172</v>
      </c>
      <c r="B213" s="5">
        <v>45807.0</v>
      </c>
      <c r="C213" s="12" t="s">
        <v>3973</v>
      </c>
      <c r="D213" s="4">
        <f t="shared" si="1"/>
        <v>2025</v>
      </c>
      <c r="E213" s="4" t="s">
        <v>76</v>
      </c>
      <c r="F213" s="4">
        <v>55.0</v>
      </c>
      <c r="G213" s="4" t="str">
        <f t="shared" si="2"/>
        <v>46-55</v>
      </c>
      <c r="H213" s="4" t="str">
        <f t="array" ref="H213">XLOOKUP(E213,Customer_Dim!A:A,Customer_Dim!D:D)</f>
        <v>Female</v>
      </c>
      <c r="I213" s="4" t="str">
        <f t="array" ref="I213">XLOOKUP(E213,Customer_Dim!A:A,Customer_Dim!H:H)</f>
        <v>Platinum</v>
      </c>
      <c r="J213" s="4" t="str">
        <f t="array" ref="J213">XLOOKUP(E213,Customer_Dim!A:A,Customer_Dim!E:E)</f>
        <v>North Kathryn</v>
      </c>
      <c r="K213" s="4" t="str">
        <f t="array" ref="K213">XLOOKUP(E213,Customer_Dim!A:A,Customer_Dim!F:F)</f>
        <v>Kansas</v>
      </c>
      <c r="L213" s="4" t="str">
        <f t="array" ref="L213">XLOOKUP(Q213,Store_Dim!A:A,Store_Dim!C:C)</f>
        <v>West</v>
      </c>
      <c r="M213" s="4" t="s">
        <v>1658</v>
      </c>
      <c r="N213" s="4" t="str">
        <f t="array" ref="N213">XLOOKUP(M213,Product_Dim!A:A,Product_Dim!C:C)</f>
        <v>Home</v>
      </c>
      <c r="O213" s="4" t="str">
        <f t="array" ref="O213">XLOOKUP(M213,Product_Dim!A:A,Product_Dim!D:D)</f>
        <v>Decor</v>
      </c>
      <c r="P213" s="4" t="s">
        <v>1660</v>
      </c>
      <c r="Q213" s="4" t="s">
        <v>1917</v>
      </c>
      <c r="R213" s="4" t="str">
        <f t="array" ref="R213">XLOOKUP(Q213,Store_Dim!A:A,Store_Dim!B:B)</f>
        <v>Bean, Jones and Park</v>
      </c>
      <c r="S213" s="4" t="str">
        <f t="array" ref="S213">XLOOKUP(Q213,Store_Dim!A:A,Store_Dim!E:E)</f>
        <v>Online</v>
      </c>
      <c r="T213" s="4">
        <v>3.0</v>
      </c>
      <c r="U213" s="13">
        <v>681.01</v>
      </c>
      <c r="V213" s="14">
        <v>0.27</v>
      </c>
      <c r="W213" s="15">
        <v>378.0</v>
      </c>
      <c r="X213" s="4" t="s">
        <v>1964</v>
      </c>
      <c r="Y213" s="16">
        <v>1491.4119</v>
      </c>
      <c r="Z213" s="4" t="str">
        <f t="array" ref="Z213">XLOOKUP(M213,Product_Dim!A:A,Product_Dim!B:B)</f>
        <v>Decorative Floor Vase</v>
      </c>
    </row>
    <row r="214" ht="14.25" customHeight="1">
      <c r="A214" s="4" t="s">
        <v>2173</v>
      </c>
      <c r="B214" s="5">
        <v>45942.0</v>
      </c>
      <c r="C214" s="12" t="s">
        <v>3979</v>
      </c>
      <c r="D214" s="4">
        <f t="shared" si="1"/>
        <v>2025</v>
      </c>
      <c r="E214" s="4" t="s">
        <v>1392</v>
      </c>
      <c r="F214" s="4">
        <v>42.0</v>
      </c>
      <c r="G214" s="4" t="str">
        <f t="shared" si="2"/>
        <v>36-45</v>
      </c>
      <c r="H214" s="4" t="str">
        <f t="array" ref="H214">XLOOKUP(E214,Customer_Dim!A:A,Customer_Dim!D:D)</f>
        <v>Female</v>
      </c>
      <c r="I214" s="4" t="str">
        <f t="array" ref="I214">XLOOKUP(E214,Customer_Dim!A:A,Customer_Dim!H:H)</f>
        <v>Bronze</v>
      </c>
      <c r="J214" s="4" t="str">
        <f t="array" ref="J214">XLOOKUP(E214,Customer_Dim!A:A,Customer_Dim!E:E)</f>
        <v>North Maryfort</v>
      </c>
      <c r="K214" s="4" t="str">
        <f t="array" ref="K214">XLOOKUP(E214,Customer_Dim!A:A,Customer_Dim!F:F)</f>
        <v>Oregon</v>
      </c>
      <c r="L214" s="4" t="str">
        <f t="array" ref="L214">XLOOKUP(Q214,Store_Dim!A:A,Store_Dim!C:C)</f>
        <v>East</v>
      </c>
      <c r="M214" s="4" t="s">
        <v>1750</v>
      </c>
      <c r="N214" s="4" t="str">
        <f t="array" ref="N214">XLOOKUP(M214,Product_Dim!A:A,Product_Dim!C:C)</f>
        <v>Home</v>
      </c>
      <c r="O214" s="4" t="str">
        <f t="array" ref="O214">XLOOKUP(M214,Product_Dim!A:A,Product_Dim!D:D)</f>
        <v>Decor</v>
      </c>
      <c r="P214" s="4" t="s">
        <v>1752</v>
      </c>
      <c r="Q214" s="4" t="s">
        <v>1948</v>
      </c>
      <c r="R214" s="4" t="str">
        <f t="array" ref="R214">XLOOKUP(Q214,Store_Dim!A:A,Store_Dim!B:B)</f>
        <v>Mann-Austin</v>
      </c>
      <c r="S214" s="4" t="str">
        <f t="array" ref="S214">XLOOKUP(Q214,Store_Dim!A:A,Store_Dim!E:E)</f>
        <v>Online</v>
      </c>
      <c r="T214" s="4">
        <v>4.0</v>
      </c>
      <c r="U214" s="13">
        <v>119.83</v>
      </c>
      <c r="V214" s="14">
        <v>0.13</v>
      </c>
      <c r="W214" s="15">
        <v>190.0</v>
      </c>
      <c r="X214" s="4" t="s">
        <v>1959</v>
      </c>
      <c r="Y214" s="16">
        <v>417.0084</v>
      </c>
      <c r="Z214" s="4" t="str">
        <f t="array" ref="Z214">XLOOKUP(M214,Product_Dim!A:A,Product_Dim!B:B)</f>
        <v>Premium Blanket Throw</v>
      </c>
    </row>
    <row r="215" ht="14.25" customHeight="1">
      <c r="A215" s="4" t="s">
        <v>2174</v>
      </c>
      <c r="B215" s="5">
        <v>45314.0</v>
      </c>
      <c r="C215" s="12" t="s">
        <v>3972</v>
      </c>
      <c r="D215" s="4">
        <f t="shared" si="1"/>
        <v>2024</v>
      </c>
      <c r="E215" s="4" t="s">
        <v>992</v>
      </c>
      <c r="F215" s="4">
        <v>56.0</v>
      </c>
      <c r="G215" s="4" t="str">
        <f t="shared" si="2"/>
        <v>56-65</v>
      </c>
      <c r="H215" s="4" t="str">
        <f t="array" ref="H215">XLOOKUP(E215,Customer_Dim!A:A,Customer_Dim!D:D)</f>
        <v>Female</v>
      </c>
      <c r="I215" s="4" t="str">
        <f t="array" ref="I215">XLOOKUP(E215,Customer_Dim!A:A,Customer_Dim!H:H)</f>
        <v>Bronze</v>
      </c>
      <c r="J215" s="4" t="str">
        <f t="array" ref="J215">XLOOKUP(E215,Customer_Dim!A:A,Customer_Dim!E:E)</f>
        <v>West Patriciaview</v>
      </c>
      <c r="K215" s="4" t="str">
        <f t="array" ref="K215">XLOOKUP(E215,Customer_Dim!A:A,Customer_Dim!F:F)</f>
        <v>Alabama</v>
      </c>
      <c r="L215" s="4" t="str">
        <f t="array" ref="L215">XLOOKUP(Q215,Store_Dim!A:A,Store_Dim!C:C)</f>
        <v>South</v>
      </c>
      <c r="M215" s="4" t="s">
        <v>1817</v>
      </c>
      <c r="N215" s="4" t="str">
        <f t="array" ref="N215">XLOOKUP(M215,Product_Dim!A:A,Product_Dim!C:C)</f>
        <v>Home</v>
      </c>
      <c r="O215" s="4" t="str">
        <f t="array" ref="O215">XLOOKUP(M215,Product_Dim!A:A,Product_Dim!D:D)</f>
        <v>Decor</v>
      </c>
      <c r="P215" s="4" t="s">
        <v>1819</v>
      </c>
      <c r="Q215" s="4" t="s">
        <v>1896</v>
      </c>
      <c r="R215" s="4" t="str">
        <f t="array" ref="R215">XLOOKUP(Q215,Store_Dim!A:A,Store_Dim!B:B)</f>
        <v>Black-Horn</v>
      </c>
      <c r="S215" s="4" t="str">
        <f t="array" ref="S215">XLOOKUP(Q215,Store_Dim!A:A,Store_Dim!E:E)</f>
        <v>Outlet</v>
      </c>
      <c r="T215" s="4">
        <v>1.0</v>
      </c>
      <c r="U215" s="13">
        <v>575.66</v>
      </c>
      <c r="V215" s="14">
        <v>0.03</v>
      </c>
      <c r="W215" s="15">
        <v>400.0</v>
      </c>
      <c r="X215" s="4" t="s">
        <v>1961</v>
      </c>
      <c r="Y215" s="16">
        <v>558.3901999999999</v>
      </c>
      <c r="Z215" s="4" t="str">
        <f t="array" ref="Z215">XLOOKUP(M215,Product_Dim!A:A,Product_Dim!B:B)</f>
        <v>Essential Oil Diffuser</v>
      </c>
    </row>
    <row r="216" ht="14.25" customHeight="1">
      <c r="A216" s="4" t="s">
        <v>2175</v>
      </c>
      <c r="B216" s="5">
        <v>45943.0</v>
      </c>
      <c r="C216" s="12" t="s">
        <v>3979</v>
      </c>
      <c r="D216" s="4">
        <f t="shared" si="1"/>
        <v>2025</v>
      </c>
      <c r="E216" s="4" t="s">
        <v>671</v>
      </c>
      <c r="F216" s="4">
        <v>46.0</v>
      </c>
      <c r="G216" s="4" t="str">
        <f t="shared" si="2"/>
        <v>46-55</v>
      </c>
      <c r="H216" s="4" t="str">
        <f t="array" ref="H216">XLOOKUP(E216,Customer_Dim!A:A,Customer_Dim!D:D)</f>
        <v>Male</v>
      </c>
      <c r="I216" s="4" t="str">
        <f t="array" ref="I216">XLOOKUP(E216,Customer_Dim!A:A,Customer_Dim!H:H)</f>
        <v>Bronze</v>
      </c>
      <c r="J216" s="4" t="str">
        <f t="array" ref="J216">XLOOKUP(E216,Customer_Dim!A:A,Customer_Dim!E:E)</f>
        <v>North Briannamouth</v>
      </c>
      <c r="K216" s="4" t="str">
        <f t="array" ref="K216">XLOOKUP(E216,Customer_Dim!A:A,Customer_Dim!F:F)</f>
        <v>Tennessee</v>
      </c>
      <c r="L216" s="4" t="str">
        <f t="array" ref="L216">XLOOKUP(Q216,Store_Dim!A:A,Store_Dim!C:C)</f>
        <v>West</v>
      </c>
      <c r="M216" s="4" t="s">
        <v>1725</v>
      </c>
      <c r="N216" s="4" t="str">
        <f t="array" ref="N216">XLOOKUP(M216,Product_Dim!A:A,Product_Dim!C:C)</f>
        <v>Electronics</v>
      </c>
      <c r="O216" s="4" t="str">
        <f t="array" ref="O216">XLOOKUP(M216,Product_Dim!A:A,Product_Dim!D:D)</f>
        <v>Accessories</v>
      </c>
      <c r="P216" s="4" t="s">
        <v>1727</v>
      </c>
      <c r="Q216" s="4" t="s">
        <v>1939</v>
      </c>
      <c r="R216" s="4" t="str">
        <f t="array" ref="R216">XLOOKUP(Q216,Store_Dim!A:A,Store_Dim!B:B)</f>
        <v>Frederick-Wright</v>
      </c>
      <c r="S216" s="4" t="str">
        <f t="array" ref="S216">XLOOKUP(Q216,Store_Dim!A:A,Store_Dim!E:E)</f>
        <v>Flagship</v>
      </c>
      <c r="T216" s="4">
        <v>1.0</v>
      </c>
      <c r="U216" s="13">
        <v>775.84</v>
      </c>
      <c r="V216" s="14">
        <v>0.26</v>
      </c>
      <c r="W216" s="15">
        <v>103.0</v>
      </c>
      <c r="X216" s="4" t="s">
        <v>1959</v>
      </c>
      <c r="Y216" s="16">
        <v>574.1216000000001</v>
      </c>
      <c r="Z216" s="4" t="str">
        <f t="array" ref="Z216">XLOOKUP(M216,Product_Dim!A:A,Product_Dim!B:B)</f>
        <v>Car Dashboard Phone Holder</v>
      </c>
    </row>
    <row r="217" ht="14.25" customHeight="1">
      <c r="A217" s="4" t="s">
        <v>2176</v>
      </c>
      <c r="B217" s="5">
        <v>45356.0</v>
      </c>
      <c r="C217" s="12" t="s">
        <v>3977</v>
      </c>
      <c r="D217" s="4">
        <f t="shared" si="1"/>
        <v>2024</v>
      </c>
      <c r="E217" s="4" t="s">
        <v>1395</v>
      </c>
      <c r="F217" s="4">
        <v>51.0</v>
      </c>
      <c r="G217" s="4" t="str">
        <f t="shared" si="2"/>
        <v>46-55</v>
      </c>
      <c r="H217" s="4" t="str">
        <f t="array" ref="H217">XLOOKUP(E217,Customer_Dim!A:A,Customer_Dim!D:D)</f>
        <v>Male</v>
      </c>
      <c r="I217" s="4" t="str">
        <f t="array" ref="I217">XLOOKUP(E217,Customer_Dim!A:A,Customer_Dim!H:H)</f>
        <v>Silver</v>
      </c>
      <c r="J217" s="4" t="str">
        <f t="array" ref="J217">XLOOKUP(E217,Customer_Dim!A:A,Customer_Dim!E:E)</f>
        <v>New Donnabury</v>
      </c>
      <c r="K217" s="4" t="str">
        <f t="array" ref="K217">XLOOKUP(E217,Customer_Dim!A:A,Customer_Dim!F:F)</f>
        <v>Texas</v>
      </c>
      <c r="L217" s="4" t="str">
        <f t="array" ref="L217">XLOOKUP(Q217,Store_Dim!A:A,Store_Dim!C:C)</f>
        <v>South</v>
      </c>
      <c r="M217" s="4" t="s">
        <v>1613</v>
      </c>
      <c r="N217" s="4" t="str">
        <f t="array" ref="N217">XLOOKUP(M217,Product_Dim!A:A,Product_Dim!C:C)</f>
        <v>Home</v>
      </c>
      <c r="O217" s="4" t="str">
        <f t="array" ref="O217">XLOOKUP(M217,Product_Dim!A:A,Product_Dim!D:D)</f>
        <v>Decor</v>
      </c>
      <c r="P217" s="4" t="s">
        <v>1616</v>
      </c>
      <c r="Q217" s="4" t="s">
        <v>1921</v>
      </c>
      <c r="R217" s="4" t="str">
        <f t="array" ref="R217">XLOOKUP(Q217,Store_Dim!A:A,Store_Dim!B:B)</f>
        <v>Moore, Padilla and Butler</v>
      </c>
      <c r="S217" s="4" t="str">
        <f t="array" ref="S217">XLOOKUP(Q217,Store_Dim!A:A,Store_Dim!E:E)</f>
        <v>Flagship</v>
      </c>
      <c r="T217" s="4">
        <v>3.0</v>
      </c>
      <c r="U217" s="13">
        <v>318.43</v>
      </c>
      <c r="V217" s="14">
        <v>0.05</v>
      </c>
      <c r="W217" s="15">
        <v>439.0</v>
      </c>
      <c r="X217" s="4" t="s">
        <v>1959</v>
      </c>
      <c r="Y217" s="16">
        <v>907.5255</v>
      </c>
      <c r="Z217" s="4" t="str">
        <f t="array" ref="Z217">XLOOKUP(M217,Product_Dim!A:A,Product_Dim!B:B)</f>
        <v>Decorative Wall Mirror</v>
      </c>
    </row>
    <row r="218" ht="14.25" customHeight="1">
      <c r="A218" s="4" t="s">
        <v>2177</v>
      </c>
      <c r="B218" s="5">
        <v>45854.0</v>
      </c>
      <c r="C218" s="12" t="s">
        <v>3968</v>
      </c>
      <c r="D218" s="4">
        <f t="shared" si="1"/>
        <v>2025</v>
      </c>
      <c r="E218" s="4" t="s">
        <v>533</v>
      </c>
      <c r="F218" s="4">
        <v>31.0</v>
      </c>
      <c r="G218" s="4" t="str">
        <f t="shared" si="2"/>
        <v>26-35</v>
      </c>
      <c r="H218" s="4" t="str">
        <f t="array" ref="H218">XLOOKUP(E218,Customer_Dim!A:A,Customer_Dim!D:D)</f>
        <v>Male</v>
      </c>
      <c r="I218" s="4" t="str">
        <f t="array" ref="I218">XLOOKUP(E218,Customer_Dim!A:A,Customer_Dim!H:H)</f>
        <v>Bronze</v>
      </c>
      <c r="J218" s="4" t="str">
        <f t="array" ref="J218">XLOOKUP(E218,Customer_Dim!A:A,Customer_Dim!E:E)</f>
        <v>New Leahfurt</v>
      </c>
      <c r="K218" s="4" t="str">
        <f t="array" ref="K218">XLOOKUP(E218,Customer_Dim!A:A,Customer_Dim!F:F)</f>
        <v>North Dakota</v>
      </c>
      <c r="L218" s="4" t="str">
        <f t="array" ref="L218">XLOOKUP(Q218,Store_Dim!A:A,Store_Dim!C:C)</f>
        <v>West</v>
      </c>
      <c r="M218" s="4" t="s">
        <v>1799</v>
      </c>
      <c r="N218" s="4" t="str">
        <f t="array" ref="N218">XLOOKUP(M218,Product_Dim!A:A,Product_Dim!C:C)</f>
        <v>Sports</v>
      </c>
      <c r="O218" s="4" t="str">
        <f t="array" ref="O218">XLOOKUP(M218,Product_Dim!A:A,Product_Dim!D:D)</f>
        <v>Fitness</v>
      </c>
      <c r="P218" s="4" t="s">
        <v>1801</v>
      </c>
      <c r="Q218" s="4" t="s">
        <v>1917</v>
      </c>
      <c r="R218" s="4" t="str">
        <f t="array" ref="R218">XLOOKUP(Q218,Store_Dim!A:A,Store_Dim!B:B)</f>
        <v>Bean, Jones and Park</v>
      </c>
      <c r="S218" s="4" t="str">
        <f t="array" ref="S218">XLOOKUP(Q218,Store_Dim!A:A,Store_Dim!E:E)</f>
        <v>Online</v>
      </c>
      <c r="T218" s="4">
        <v>3.0</v>
      </c>
      <c r="U218" s="13">
        <v>141.6</v>
      </c>
      <c r="V218" s="14">
        <v>0.08</v>
      </c>
      <c r="W218" s="15">
        <v>300.0</v>
      </c>
      <c r="X218" s="4" t="s">
        <v>1964</v>
      </c>
      <c r="Y218" s="16">
        <v>390.816</v>
      </c>
      <c r="Z218" s="4" t="str">
        <f t="array" ref="Z218">XLOOKUP(M218,Product_Dim!A:A,Product_Dim!B:B)</f>
        <v>Professional Jump Rope</v>
      </c>
    </row>
    <row r="219" ht="14.25" customHeight="1">
      <c r="A219" s="4" t="s">
        <v>2178</v>
      </c>
      <c r="B219" s="5">
        <v>45219.0</v>
      </c>
      <c r="C219" s="12" t="s">
        <v>3979</v>
      </c>
      <c r="D219" s="4">
        <f t="shared" si="1"/>
        <v>2023</v>
      </c>
      <c r="E219" s="4" t="s">
        <v>872</v>
      </c>
      <c r="F219" s="4">
        <v>32.0</v>
      </c>
      <c r="G219" s="4" t="str">
        <f t="shared" si="2"/>
        <v>26-35</v>
      </c>
      <c r="H219" s="4" t="str">
        <f t="array" ref="H219">XLOOKUP(E219,Customer_Dim!A:A,Customer_Dim!D:D)</f>
        <v>Female</v>
      </c>
      <c r="I219" s="4" t="str">
        <f t="array" ref="I219">XLOOKUP(E219,Customer_Dim!A:A,Customer_Dim!H:H)</f>
        <v>Bronze</v>
      </c>
      <c r="J219" s="4" t="str">
        <f t="array" ref="J219">XLOOKUP(E219,Customer_Dim!A:A,Customer_Dim!E:E)</f>
        <v>South Gina</v>
      </c>
      <c r="K219" s="4" t="str">
        <f t="array" ref="K219">XLOOKUP(E219,Customer_Dim!A:A,Customer_Dim!F:F)</f>
        <v>Kentucky</v>
      </c>
      <c r="L219" s="4" t="str">
        <f t="array" ref="L219">XLOOKUP(Q219,Store_Dim!A:A,Store_Dim!C:C)</f>
        <v>East</v>
      </c>
      <c r="M219" s="4" t="s">
        <v>1617</v>
      </c>
      <c r="N219" s="4" t="str">
        <f t="array" ref="N219">XLOOKUP(M219,Product_Dim!A:A,Product_Dim!C:C)</f>
        <v>Electronics</v>
      </c>
      <c r="O219" s="4" t="str">
        <f t="array" ref="O219">XLOOKUP(M219,Product_Dim!A:A,Product_Dim!D:D)</f>
        <v>Appliances</v>
      </c>
      <c r="P219" s="4" t="s">
        <v>1620</v>
      </c>
      <c r="Q219" s="4" t="s">
        <v>1948</v>
      </c>
      <c r="R219" s="4" t="str">
        <f t="array" ref="R219">XLOOKUP(Q219,Store_Dim!A:A,Store_Dim!B:B)</f>
        <v>Mann-Austin</v>
      </c>
      <c r="S219" s="4" t="str">
        <f t="array" ref="S219">XLOOKUP(Q219,Store_Dim!A:A,Store_Dim!E:E)</f>
        <v>Online</v>
      </c>
      <c r="T219" s="4">
        <v>1.0</v>
      </c>
      <c r="U219" s="13">
        <v>332.82</v>
      </c>
      <c r="V219" s="14">
        <v>0.14</v>
      </c>
      <c r="W219" s="15">
        <v>301.0</v>
      </c>
      <c r="X219" s="4" t="s">
        <v>1961</v>
      </c>
      <c r="Y219" s="16">
        <v>286.2252</v>
      </c>
      <c r="Z219" s="4" t="str">
        <f t="array" ref="Z219">XLOOKUP(M219,Product_Dim!A:A,Product_Dim!B:B)</f>
        <v>4K Home Projector</v>
      </c>
    </row>
    <row r="220" ht="14.25" customHeight="1">
      <c r="A220" s="4" t="s">
        <v>2179</v>
      </c>
      <c r="B220" s="5">
        <v>45447.0</v>
      </c>
      <c r="C220" s="12" t="s">
        <v>3970</v>
      </c>
      <c r="D220" s="4">
        <f t="shared" si="1"/>
        <v>2024</v>
      </c>
      <c r="E220" s="4" t="s">
        <v>811</v>
      </c>
      <c r="F220" s="4">
        <v>58.0</v>
      </c>
      <c r="G220" s="4" t="str">
        <f t="shared" si="2"/>
        <v>56-65</v>
      </c>
      <c r="H220" s="4" t="str">
        <f t="array" ref="H220">XLOOKUP(E220,Customer_Dim!A:A,Customer_Dim!D:D)</f>
        <v>Male</v>
      </c>
      <c r="I220" s="4" t="str">
        <f t="array" ref="I220">XLOOKUP(E220,Customer_Dim!A:A,Customer_Dim!H:H)</f>
        <v>Bronze</v>
      </c>
      <c r="J220" s="4" t="str">
        <f t="array" ref="J220">XLOOKUP(E220,Customer_Dim!A:A,Customer_Dim!E:E)</f>
        <v>South Regina</v>
      </c>
      <c r="K220" s="4" t="str">
        <f t="array" ref="K220">XLOOKUP(E220,Customer_Dim!A:A,Customer_Dim!F:F)</f>
        <v>Arkansas</v>
      </c>
      <c r="L220" s="4" t="str">
        <f t="array" ref="L220">XLOOKUP(Q220,Store_Dim!A:A,Store_Dim!C:C)</f>
        <v>North</v>
      </c>
      <c r="M220" s="4" t="s">
        <v>1799</v>
      </c>
      <c r="N220" s="4" t="str">
        <f t="array" ref="N220">XLOOKUP(M220,Product_Dim!A:A,Product_Dim!C:C)</f>
        <v>Sports</v>
      </c>
      <c r="O220" s="4" t="str">
        <f t="array" ref="O220">XLOOKUP(M220,Product_Dim!A:A,Product_Dim!D:D)</f>
        <v>Fitness</v>
      </c>
      <c r="P220" s="4" t="s">
        <v>1801</v>
      </c>
      <c r="Q220" s="4" t="s">
        <v>1892</v>
      </c>
      <c r="R220" s="4" t="str">
        <f t="array" ref="R220">XLOOKUP(Q220,Store_Dim!A:A,Store_Dim!B:B)</f>
        <v>Martinez, Adkins and Johnson</v>
      </c>
      <c r="S220" s="4" t="str">
        <f t="array" ref="S220">XLOOKUP(Q220,Store_Dim!A:A,Store_Dim!E:E)</f>
        <v>Flagship</v>
      </c>
      <c r="T220" s="4">
        <v>4.0</v>
      </c>
      <c r="U220" s="13">
        <v>640.97</v>
      </c>
      <c r="V220" s="14">
        <v>0.11</v>
      </c>
      <c r="W220" s="15">
        <v>300.0</v>
      </c>
      <c r="X220" s="4" t="s">
        <v>1964</v>
      </c>
      <c r="Y220" s="16">
        <v>2281.8532</v>
      </c>
      <c r="Z220" s="4" t="str">
        <f t="array" ref="Z220">XLOOKUP(M220,Product_Dim!A:A,Product_Dim!B:B)</f>
        <v>Professional Jump Rope</v>
      </c>
    </row>
    <row r="221" ht="14.25" customHeight="1">
      <c r="A221" s="4" t="s">
        <v>2180</v>
      </c>
      <c r="B221" s="5">
        <v>45225.0</v>
      </c>
      <c r="C221" s="12" t="s">
        <v>3979</v>
      </c>
      <c r="D221" s="4">
        <f t="shared" si="1"/>
        <v>2023</v>
      </c>
      <c r="E221" s="4" t="s">
        <v>683</v>
      </c>
      <c r="F221" s="4">
        <v>47.0</v>
      </c>
      <c r="G221" s="4" t="str">
        <f t="shared" si="2"/>
        <v>46-55</v>
      </c>
      <c r="H221" s="4" t="str">
        <f t="array" ref="H221">XLOOKUP(E221,Customer_Dim!A:A,Customer_Dim!D:D)</f>
        <v>Male</v>
      </c>
      <c r="I221" s="4" t="str">
        <f t="array" ref="I221">XLOOKUP(E221,Customer_Dim!A:A,Customer_Dim!H:H)</f>
        <v>Platinum</v>
      </c>
      <c r="J221" s="4" t="str">
        <f t="array" ref="J221">XLOOKUP(E221,Customer_Dim!A:A,Customer_Dim!E:E)</f>
        <v>Johnsonland</v>
      </c>
      <c r="K221" s="4" t="str">
        <f t="array" ref="K221">XLOOKUP(E221,Customer_Dim!A:A,Customer_Dim!F:F)</f>
        <v>Iowa</v>
      </c>
      <c r="L221" s="4" t="str">
        <f t="array" ref="L221">XLOOKUP(Q221,Store_Dim!A:A,Store_Dim!C:C)</f>
        <v>North</v>
      </c>
      <c r="M221" s="4" t="s">
        <v>1853</v>
      </c>
      <c r="N221" s="4" t="str">
        <f t="array" ref="N221">XLOOKUP(M221,Product_Dim!A:A,Product_Dim!C:C)</f>
        <v>Electronics</v>
      </c>
      <c r="O221" s="4" t="str">
        <f t="array" ref="O221">XLOOKUP(M221,Product_Dim!A:A,Product_Dim!D:D)</f>
        <v>Accessories</v>
      </c>
      <c r="P221" s="4" t="s">
        <v>1855</v>
      </c>
      <c r="Q221" s="4" t="s">
        <v>1936</v>
      </c>
      <c r="R221" s="4" t="str">
        <f t="array" ref="R221">XLOOKUP(Q221,Store_Dim!A:A,Store_Dim!B:B)</f>
        <v>Shelton PLC</v>
      </c>
      <c r="S221" s="4" t="str">
        <f t="array" ref="S221">XLOOKUP(Q221,Store_Dim!A:A,Store_Dim!E:E)</f>
        <v>Flagship</v>
      </c>
      <c r="T221" s="4">
        <v>4.0</v>
      </c>
      <c r="U221" s="13">
        <v>75.37</v>
      </c>
      <c r="V221" s="14">
        <v>0.02</v>
      </c>
      <c r="W221" s="15">
        <v>361.0</v>
      </c>
      <c r="X221" s="4" t="s">
        <v>1964</v>
      </c>
      <c r="Y221" s="16">
        <v>295.4504</v>
      </c>
      <c r="Z221" s="4" t="str">
        <f t="array" ref="Z221">XLOOKUP(M221,Product_Dim!A:A,Product_Dim!B:B)</f>
        <v>Gaming Mouse Pad XL</v>
      </c>
    </row>
    <row r="222" ht="14.25" customHeight="1">
      <c r="A222" s="4" t="s">
        <v>2181</v>
      </c>
      <c r="B222" s="5">
        <v>45754.0</v>
      </c>
      <c r="C222" s="12" t="s">
        <v>3978</v>
      </c>
      <c r="D222" s="4">
        <f t="shared" si="1"/>
        <v>2025</v>
      </c>
      <c r="E222" s="4" t="s">
        <v>291</v>
      </c>
      <c r="F222" s="4">
        <v>61.0</v>
      </c>
      <c r="G222" s="4" t="str">
        <f t="shared" si="2"/>
        <v>56-65</v>
      </c>
      <c r="H222" s="4" t="str">
        <f t="array" ref="H222">XLOOKUP(E222,Customer_Dim!A:A,Customer_Dim!D:D)</f>
        <v>Female</v>
      </c>
      <c r="I222" s="4" t="str">
        <f t="array" ref="I222">XLOOKUP(E222,Customer_Dim!A:A,Customer_Dim!H:H)</f>
        <v>Gold</v>
      </c>
      <c r="J222" s="4" t="str">
        <f t="array" ref="J222">XLOOKUP(E222,Customer_Dim!A:A,Customer_Dim!E:E)</f>
        <v>Lake Barryfurt</v>
      </c>
      <c r="K222" s="4" t="str">
        <f t="array" ref="K222">XLOOKUP(E222,Customer_Dim!A:A,Customer_Dim!F:F)</f>
        <v>California</v>
      </c>
      <c r="L222" s="4" t="str">
        <f t="array" ref="L222">XLOOKUP(Q222,Store_Dim!A:A,Store_Dim!C:C)</f>
        <v>East</v>
      </c>
      <c r="M222" s="4" t="s">
        <v>1621</v>
      </c>
      <c r="N222" s="4" t="str">
        <f t="array" ref="N222">XLOOKUP(M222,Product_Dim!A:A,Product_Dim!C:C)</f>
        <v>Beauty</v>
      </c>
      <c r="O222" s="4" t="str">
        <f t="array" ref="O222">XLOOKUP(M222,Product_Dim!A:A,Product_Dim!D:D)</f>
        <v>Grooming</v>
      </c>
      <c r="P222" s="4" t="s">
        <v>1624</v>
      </c>
      <c r="Q222" s="4" t="s">
        <v>1945</v>
      </c>
      <c r="R222" s="4" t="str">
        <f t="array" ref="R222">XLOOKUP(Q222,Store_Dim!A:A,Store_Dim!B:B)</f>
        <v>Guerrero-Schmitt</v>
      </c>
      <c r="S222" s="4" t="str">
        <f t="array" ref="S222">XLOOKUP(Q222,Store_Dim!A:A,Store_Dim!E:E)</f>
        <v>Flagship</v>
      </c>
      <c r="T222" s="4">
        <v>3.0</v>
      </c>
      <c r="U222" s="13">
        <v>434.55</v>
      </c>
      <c r="V222" s="14">
        <v>0.08</v>
      </c>
      <c r="W222" s="15">
        <v>256.0</v>
      </c>
      <c r="X222" s="4" t="s">
        <v>1964</v>
      </c>
      <c r="Y222" s="16">
        <v>1199.358</v>
      </c>
      <c r="Z222" s="4" t="str">
        <f t="array" ref="Z222">XLOOKUP(M222,Product_Dim!A:A,Product_Dim!B:B)</f>
        <v>Beard Grooming Kit</v>
      </c>
    </row>
    <row r="223" ht="14.25" customHeight="1">
      <c r="A223" s="4" t="s">
        <v>2182</v>
      </c>
      <c r="B223" s="5">
        <v>45729.0</v>
      </c>
      <c r="C223" s="12" t="s">
        <v>3977</v>
      </c>
      <c r="D223" s="4">
        <f t="shared" si="1"/>
        <v>2025</v>
      </c>
      <c r="E223" s="4" t="s">
        <v>369</v>
      </c>
      <c r="F223" s="4">
        <v>35.0</v>
      </c>
      <c r="G223" s="4" t="str">
        <f t="shared" si="2"/>
        <v>26-35</v>
      </c>
      <c r="H223" s="4" t="str">
        <f t="array" ref="H223">XLOOKUP(E223,Customer_Dim!A:A,Customer_Dim!D:D)</f>
        <v>Male</v>
      </c>
      <c r="I223" s="4" t="str">
        <f t="array" ref="I223">XLOOKUP(E223,Customer_Dim!A:A,Customer_Dim!H:H)</f>
        <v>Silver</v>
      </c>
      <c r="J223" s="4" t="str">
        <f t="array" ref="J223">XLOOKUP(E223,Customer_Dim!A:A,Customer_Dim!E:E)</f>
        <v>South Dustin</v>
      </c>
      <c r="K223" s="4" t="str">
        <f t="array" ref="K223">XLOOKUP(E223,Customer_Dim!A:A,Customer_Dim!F:F)</f>
        <v>Tennessee</v>
      </c>
      <c r="L223" s="4" t="str">
        <f t="array" ref="L223">XLOOKUP(Q223,Store_Dim!A:A,Store_Dim!C:C)</f>
        <v>South</v>
      </c>
      <c r="M223" s="4" t="s">
        <v>1655</v>
      </c>
      <c r="N223" s="4" t="str">
        <f t="array" ref="N223">XLOOKUP(M223,Product_Dim!A:A,Product_Dim!C:C)</f>
        <v>Electronics</v>
      </c>
      <c r="O223" s="4" t="str">
        <f t="array" ref="O223">XLOOKUP(M223,Product_Dim!A:A,Product_Dim!D:D)</f>
        <v>Audio</v>
      </c>
      <c r="P223" s="4" t="s">
        <v>1657</v>
      </c>
      <c r="Q223" s="4" t="s">
        <v>1934</v>
      </c>
      <c r="R223" s="4" t="str">
        <f t="array" ref="R223">XLOOKUP(Q223,Store_Dim!A:A,Store_Dim!B:B)</f>
        <v>Mcdonald Inc</v>
      </c>
      <c r="S223" s="4" t="str">
        <f t="array" ref="S223">XLOOKUP(Q223,Store_Dim!A:A,Store_Dim!E:E)</f>
        <v>Outlet</v>
      </c>
      <c r="T223" s="4">
        <v>4.0</v>
      </c>
      <c r="U223" s="13">
        <v>652.28</v>
      </c>
      <c r="V223" s="14">
        <v>0.15</v>
      </c>
      <c r="W223" s="15">
        <v>213.0</v>
      </c>
      <c r="X223" s="4" t="s">
        <v>1959</v>
      </c>
      <c r="Y223" s="16">
        <v>2217.752</v>
      </c>
      <c r="Z223" s="4" t="str">
        <f t="array" ref="Z223">XLOOKUP(M223,Product_Dim!A:A,Product_Dim!B:B)</f>
        <v>Wireless Bluetooth Speaker</v>
      </c>
    </row>
    <row r="224" ht="14.25" customHeight="1">
      <c r="A224" s="4" t="s">
        <v>2183</v>
      </c>
      <c r="B224" s="5">
        <v>45480.0</v>
      </c>
      <c r="C224" s="12" t="s">
        <v>3968</v>
      </c>
      <c r="D224" s="4">
        <f t="shared" si="1"/>
        <v>2024</v>
      </c>
      <c r="E224" s="4" t="s">
        <v>880</v>
      </c>
      <c r="F224" s="4">
        <v>45.0</v>
      </c>
      <c r="G224" s="4" t="str">
        <f t="shared" si="2"/>
        <v>36-45</v>
      </c>
      <c r="H224" s="4" t="str">
        <f t="array" ref="H224">XLOOKUP(E224,Customer_Dim!A:A,Customer_Dim!D:D)</f>
        <v>Female</v>
      </c>
      <c r="I224" s="4" t="str">
        <f t="array" ref="I224">XLOOKUP(E224,Customer_Dim!A:A,Customer_Dim!H:H)</f>
        <v>Silver</v>
      </c>
      <c r="J224" s="4" t="str">
        <f t="array" ref="J224">XLOOKUP(E224,Customer_Dim!A:A,Customer_Dim!E:E)</f>
        <v>Emilytown</v>
      </c>
      <c r="K224" s="4" t="str">
        <f t="array" ref="K224">XLOOKUP(E224,Customer_Dim!A:A,Customer_Dim!F:F)</f>
        <v>California</v>
      </c>
      <c r="L224" s="4" t="str">
        <f t="array" ref="L224">XLOOKUP(Q224,Store_Dim!A:A,Store_Dim!C:C)</f>
        <v>North</v>
      </c>
      <c r="M224" s="4" t="s">
        <v>1811</v>
      </c>
      <c r="N224" s="4" t="str">
        <f t="array" ref="N224">XLOOKUP(M224,Product_Dim!A:A,Product_Dim!C:C)</f>
        <v>Electronics</v>
      </c>
      <c r="O224" s="4" t="str">
        <f t="array" ref="O224">XLOOKUP(M224,Product_Dim!A:A,Product_Dim!D:D)</f>
        <v>Computer</v>
      </c>
      <c r="P224" s="4" t="s">
        <v>1813</v>
      </c>
      <c r="Q224" s="4" t="s">
        <v>1942</v>
      </c>
      <c r="R224" s="4" t="str">
        <f t="array" ref="R224">XLOOKUP(Q224,Store_Dim!A:A,Store_Dim!B:B)</f>
        <v>Holloway Ltd</v>
      </c>
      <c r="S224" s="4" t="str">
        <f t="array" ref="S224">XLOOKUP(Q224,Store_Dim!A:A,Store_Dim!E:E)</f>
        <v>Flagship</v>
      </c>
      <c r="T224" s="4">
        <v>3.0</v>
      </c>
      <c r="U224" s="13">
        <v>207.8</v>
      </c>
      <c r="V224" s="14">
        <v>0.15</v>
      </c>
      <c r="W224" s="15">
        <v>320.0</v>
      </c>
      <c r="X224" s="4" t="s">
        <v>1959</v>
      </c>
      <c r="Y224" s="16">
        <v>529.8900000000001</v>
      </c>
      <c r="Z224" s="4" t="str">
        <f t="array" ref="Z224">XLOOKUP(M224,Product_Dim!A:A,Product_Dim!B:B)</f>
        <v>Wireless Mouse</v>
      </c>
    </row>
    <row r="225" ht="14.25" customHeight="1">
      <c r="A225" s="4" t="s">
        <v>2184</v>
      </c>
      <c r="B225" s="5">
        <v>45361.0</v>
      </c>
      <c r="C225" s="12" t="s">
        <v>3977</v>
      </c>
      <c r="D225" s="4">
        <f t="shared" si="1"/>
        <v>2024</v>
      </c>
      <c r="E225" s="4" t="s">
        <v>1536</v>
      </c>
      <c r="F225" s="4">
        <v>23.0</v>
      </c>
      <c r="G225" s="4" t="str">
        <f t="shared" si="2"/>
        <v>18-25</v>
      </c>
      <c r="H225" s="4" t="str">
        <f t="array" ref="H225">XLOOKUP(E225,Customer_Dim!A:A,Customer_Dim!D:D)</f>
        <v>Female</v>
      </c>
      <c r="I225" s="4" t="str">
        <f t="array" ref="I225">XLOOKUP(E225,Customer_Dim!A:A,Customer_Dim!H:H)</f>
        <v>Bronze</v>
      </c>
      <c r="J225" s="4" t="str">
        <f t="array" ref="J225">XLOOKUP(E225,Customer_Dim!A:A,Customer_Dim!E:E)</f>
        <v>Bryanmouth</v>
      </c>
      <c r="K225" s="4" t="str">
        <f t="array" ref="K225">XLOOKUP(E225,Customer_Dim!A:A,Customer_Dim!F:F)</f>
        <v>Delaware</v>
      </c>
      <c r="L225" s="4" t="str">
        <f t="array" ref="L225">XLOOKUP(Q225,Store_Dim!A:A,Store_Dim!C:C)</f>
        <v>North</v>
      </c>
      <c r="M225" s="4" t="s">
        <v>1765</v>
      </c>
      <c r="N225" s="4" t="str">
        <f t="array" ref="N225">XLOOKUP(M225,Product_Dim!A:A,Product_Dim!C:C)</f>
        <v>Sports</v>
      </c>
      <c r="O225" s="4" t="str">
        <f t="array" ref="O225">XLOOKUP(M225,Product_Dim!A:A,Product_Dim!D:D)</f>
        <v>Equipment</v>
      </c>
      <c r="P225" s="4" t="s">
        <v>1767</v>
      </c>
      <c r="Q225" s="4" t="s">
        <v>1936</v>
      </c>
      <c r="R225" s="4" t="str">
        <f t="array" ref="R225">XLOOKUP(Q225,Store_Dim!A:A,Store_Dim!B:B)</f>
        <v>Shelton PLC</v>
      </c>
      <c r="S225" s="4" t="str">
        <f t="array" ref="S225">XLOOKUP(Q225,Store_Dim!A:A,Store_Dim!E:E)</f>
        <v>Flagship</v>
      </c>
      <c r="T225" s="4">
        <v>4.0</v>
      </c>
      <c r="U225" s="13">
        <v>385.5</v>
      </c>
      <c r="V225" s="14">
        <v>0.03</v>
      </c>
      <c r="W225" s="15">
        <v>465.0</v>
      </c>
      <c r="X225" s="4" t="s">
        <v>1961</v>
      </c>
      <c r="Y225" s="16">
        <v>1495.74</v>
      </c>
      <c r="Z225" s="4" t="str">
        <f t="array" ref="Z225">XLOOKUP(M225,Product_Dim!A:A,Product_Dim!B:B)</f>
        <v>Tennis Ball 3-Pack</v>
      </c>
    </row>
    <row r="226" ht="14.25" customHeight="1">
      <c r="A226" s="4" t="s">
        <v>2185</v>
      </c>
      <c r="B226" s="5">
        <v>45915.0</v>
      </c>
      <c r="C226" s="12" t="s">
        <v>3976</v>
      </c>
      <c r="D226" s="4">
        <f t="shared" si="1"/>
        <v>2025</v>
      </c>
      <c r="E226" s="4" t="s">
        <v>360</v>
      </c>
      <c r="F226" s="4">
        <v>30.0</v>
      </c>
      <c r="G226" s="4" t="str">
        <f t="shared" si="2"/>
        <v>26-35</v>
      </c>
      <c r="H226" s="4" t="str">
        <f t="array" ref="H226">XLOOKUP(E226,Customer_Dim!A:A,Customer_Dim!D:D)</f>
        <v>Female</v>
      </c>
      <c r="I226" s="4" t="str">
        <f t="array" ref="I226">XLOOKUP(E226,Customer_Dim!A:A,Customer_Dim!H:H)</f>
        <v>Platinum</v>
      </c>
      <c r="J226" s="4" t="str">
        <f t="array" ref="J226">XLOOKUP(E226,Customer_Dim!A:A,Customer_Dim!E:E)</f>
        <v>Timothyburgh</v>
      </c>
      <c r="K226" s="4" t="str">
        <f t="array" ref="K226">XLOOKUP(E226,Customer_Dim!A:A,Customer_Dim!F:F)</f>
        <v>Louisiana</v>
      </c>
      <c r="L226" s="4" t="str">
        <f t="array" ref="L226">XLOOKUP(Q226,Store_Dim!A:A,Store_Dim!C:C)</f>
        <v>East</v>
      </c>
      <c r="M226" s="4" t="s">
        <v>1777</v>
      </c>
      <c r="N226" s="4" t="str">
        <f t="array" ref="N226">XLOOKUP(M226,Product_Dim!A:A,Product_Dim!C:C)</f>
        <v>Sports</v>
      </c>
      <c r="O226" s="4" t="str">
        <f t="array" ref="O226">XLOOKUP(M226,Product_Dim!A:A,Product_Dim!D:D)</f>
        <v>Fitness</v>
      </c>
      <c r="P226" s="4" t="s">
        <v>1779</v>
      </c>
      <c r="Q226" s="4" t="s">
        <v>1911</v>
      </c>
      <c r="R226" s="4" t="str">
        <f t="array" ref="R226">XLOOKUP(Q226,Store_Dim!A:A,Store_Dim!B:B)</f>
        <v>Benson-Elliott</v>
      </c>
      <c r="S226" s="4" t="str">
        <f t="array" ref="S226">XLOOKUP(Q226,Store_Dim!A:A,Store_Dim!E:E)</f>
        <v>Online</v>
      </c>
      <c r="T226" s="4">
        <v>3.0</v>
      </c>
      <c r="U226" s="13">
        <v>548.19</v>
      </c>
      <c r="V226" s="14">
        <v>0.12</v>
      </c>
      <c r="W226" s="15">
        <v>423.0</v>
      </c>
      <c r="X226" s="4" t="s">
        <v>1959</v>
      </c>
      <c r="Y226" s="16">
        <v>1447.2216</v>
      </c>
      <c r="Z226" s="4" t="str">
        <f t="array" ref="Z226">XLOOKUP(M226,Product_Dim!A:A,Product_Dim!B:B)</f>
        <v>Adjustable Dumbbells 20kg</v>
      </c>
    </row>
    <row r="227" ht="14.25" customHeight="1">
      <c r="A227" s="4" t="s">
        <v>2186</v>
      </c>
      <c r="B227" s="5">
        <v>45607.0</v>
      </c>
      <c r="C227" s="12" t="s">
        <v>3971</v>
      </c>
      <c r="D227" s="4">
        <f t="shared" si="1"/>
        <v>2024</v>
      </c>
      <c r="E227" s="4" t="s">
        <v>271</v>
      </c>
      <c r="F227" s="4">
        <v>24.0</v>
      </c>
      <c r="G227" s="4" t="str">
        <f t="shared" si="2"/>
        <v>18-25</v>
      </c>
      <c r="H227" s="4" t="str">
        <f t="array" ref="H227">XLOOKUP(E227,Customer_Dim!A:A,Customer_Dim!D:D)</f>
        <v>Female</v>
      </c>
      <c r="I227" s="4" t="str">
        <f t="array" ref="I227">XLOOKUP(E227,Customer_Dim!A:A,Customer_Dim!H:H)</f>
        <v>Platinum</v>
      </c>
      <c r="J227" s="4" t="str">
        <f t="array" ref="J227">XLOOKUP(E227,Customer_Dim!A:A,Customer_Dim!E:E)</f>
        <v>North Cynthiatown</v>
      </c>
      <c r="K227" s="4" t="str">
        <f t="array" ref="K227">XLOOKUP(E227,Customer_Dim!A:A,Customer_Dim!F:F)</f>
        <v>New Jersey</v>
      </c>
      <c r="L227" s="4" t="str">
        <f t="array" ref="L227">XLOOKUP(Q227,Store_Dim!A:A,Store_Dim!C:C)</f>
        <v>South</v>
      </c>
      <c r="M227" s="4" t="s">
        <v>1802</v>
      </c>
      <c r="N227" s="4" t="str">
        <f t="array" ref="N227">XLOOKUP(M227,Product_Dim!A:A,Product_Dim!C:C)</f>
        <v>Sports</v>
      </c>
      <c r="O227" s="4" t="str">
        <f t="array" ref="O227">XLOOKUP(M227,Product_Dim!A:A,Product_Dim!D:D)</f>
        <v>Team Sports</v>
      </c>
      <c r="P227" s="4" t="s">
        <v>1804</v>
      </c>
      <c r="Q227" s="4" t="s">
        <v>1921</v>
      </c>
      <c r="R227" s="4" t="str">
        <f t="array" ref="R227">XLOOKUP(Q227,Store_Dim!A:A,Store_Dim!B:B)</f>
        <v>Moore, Padilla and Butler</v>
      </c>
      <c r="S227" s="4" t="str">
        <f t="array" ref="S227">XLOOKUP(Q227,Store_Dim!A:A,Store_Dim!E:E)</f>
        <v>Flagship</v>
      </c>
      <c r="T227" s="4">
        <v>3.0</v>
      </c>
      <c r="U227" s="13">
        <v>927.6</v>
      </c>
      <c r="V227" s="14">
        <v>0.09</v>
      </c>
      <c r="W227" s="15">
        <v>359.0</v>
      </c>
      <c r="X227" s="4" t="s">
        <v>1959</v>
      </c>
      <c r="Y227" s="16">
        <v>2532.348</v>
      </c>
      <c r="Z227" s="4" t="str">
        <f t="array" ref="Z227">XLOOKUP(M227,Product_Dim!A:A,Product_Dim!B:B)</f>
        <v>Shin Guards – Adult</v>
      </c>
    </row>
    <row r="228" ht="14.25" customHeight="1">
      <c r="A228" s="4" t="s">
        <v>2187</v>
      </c>
      <c r="B228" s="5">
        <v>45666.0</v>
      </c>
      <c r="C228" s="12" t="s">
        <v>3972</v>
      </c>
      <c r="D228" s="4">
        <f t="shared" si="1"/>
        <v>2025</v>
      </c>
      <c r="E228" s="4" t="s">
        <v>872</v>
      </c>
      <c r="F228" s="4">
        <v>32.0</v>
      </c>
      <c r="G228" s="4" t="str">
        <f t="shared" si="2"/>
        <v>26-35</v>
      </c>
      <c r="H228" s="4" t="str">
        <f t="array" ref="H228">XLOOKUP(E228,Customer_Dim!A:A,Customer_Dim!D:D)</f>
        <v>Female</v>
      </c>
      <c r="I228" s="4" t="str">
        <f t="array" ref="I228">XLOOKUP(E228,Customer_Dim!A:A,Customer_Dim!H:H)</f>
        <v>Bronze</v>
      </c>
      <c r="J228" s="4" t="str">
        <f t="array" ref="J228">XLOOKUP(E228,Customer_Dim!A:A,Customer_Dim!E:E)</f>
        <v>South Gina</v>
      </c>
      <c r="K228" s="4" t="str">
        <f t="array" ref="K228">XLOOKUP(E228,Customer_Dim!A:A,Customer_Dim!F:F)</f>
        <v>Kentucky</v>
      </c>
      <c r="L228" s="4" t="str">
        <f t="array" ref="L228">XLOOKUP(Q228,Store_Dim!A:A,Store_Dim!C:C)</f>
        <v>North</v>
      </c>
      <c r="M228" s="4" t="s">
        <v>1765</v>
      </c>
      <c r="N228" s="4" t="str">
        <f t="array" ref="N228">XLOOKUP(M228,Product_Dim!A:A,Product_Dim!C:C)</f>
        <v>Sports</v>
      </c>
      <c r="O228" s="4" t="str">
        <f t="array" ref="O228">XLOOKUP(M228,Product_Dim!A:A,Product_Dim!D:D)</f>
        <v>Equipment</v>
      </c>
      <c r="P228" s="4" t="s">
        <v>1767</v>
      </c>
      <c r="Q228" s="4" t="s">
        <v>1901</v>
      </c>
      <c r="R228" s="4" t="str">
        <f t="array" ref="R228">XLOOKUP(Q228,Store_Dim!A:A,Store_Dim!B:B)</f>
        <v>Johnson-Wright</v>
      </c>
      <c r="S228" s="4" t="str">
        <f t="array" ref="S228">XLOOKUP(Q228,Store_Dim!A:A,Store_Dim!E:E)</f>
        <v>Outlet</v>
      </c>
      <c r="T228" s="4">
        <v>4.0</v>
      </c>
      <c r="U228" s="13">
        <v>585.04</v>
      </c>
      <c r="V228" s="14">
        <v>0.22</v>
      </c>
      <c r="W228" s="15">
        <v>465.0</v>
      </c>
      <c r="X228" s="4" t="s">
        <v>1961</v>
      </c>
      <c r="Y228" s="16">
        <v>1825.3248</v>
      </c>
      <c r="Z228" s="4" t="str">
        <f t="array" ref="Z228">XLOOKUP(M228,Product_Dim!A:A,Product_Dim!B:B)</f>
        <v>Tennis Ball 3-Pack</v>
      </c>
    </row>
    <row r="229" ht="14.25" customHeight="1">
      <c r="A229" s="4" t="s">
        <v>2188</v>
      </c>
      <c r="B229" s="5">
        <v>45406.0</v>
      </c>
      <c r="C229" s="12" t="s">
        <v>3978</v>
      </c>
      <c r="D229" s="4">
        <f t="shared" si="1"/>
        <v>2024</v>
      </c>
      <c r="E229" s="4" t="s">
        <v>25</v>
      </c>
      <c r="F229" s="17">
        <v>41.57684529828109</v>
      </c>
      <c r="G229" s="4" t="str">
        <f t="shared" si="2"/>
        <v>36-45</v>
      </c>
      <c r="H229" s="4" t="str">
        <f t="array" ref="H229">XLOOKUP(E229,Customer_Dim!A:A,Customer_Dim!D:D)</f>
        <v>Female</v>
      </c>
      <c r="I229" s="4" t="str">
        <f t="array" ref="I229">XLOOKUP(E229,Customer_Dim!A:A,Customer_Dim!H:H)</f>
        <v>Platinum</v>
      </c>
      <c r="J229" s="4" t="str">
        <f t="array" ref="J229">XLOOKUP(E229,Customer_Dim!A:A,Customer_Dim!E:E)</f>
        <v>East Valerieview</v>
      </c>
      <c r="K229" s="4" t="str">
        <f t="array" ref="K229">XLOOKUP(E229,Customer_Dim!A:A,Customer_Dim!F:F)</f>
        <v>Oregon</v>
      </c>
      <c r="L229" s="4" t="str">
        <f t="array" ref="L229">XLOOKUP(Q229,Store_Dim!A:A,Store_Dim!C:C)</f>
        <v>South</v>
      </c>
      <c r="M229" s="4" t="s">
        <v>1696</v>
      </c>
      <c r="N229" s="4" t="str">
        <f t="array" ref="N229">XLOOKUP(M229,Product_Dim!A:A,Product_Dim!C:C)</f>
        <v>Electronics</v>
      </c>
      <c r="O229" s="4" t="str">
        <f t="array" ref="O229">XLOOKUP(M229,Product_Dim!A:A,Product_Dim!D:D)</f>
        <v>Mobile</v>
      </c>
      <c r="P229" s="4" t="s">
        <v>1699</v>
      </c>
      <c r="Q229" s="4" t="s">
        <v>1896</v>
      </c>
      <c r="R229" s="4" t="str">
        <f t="array" ref="R229">XLOOKUP(Q229,Store_Dim!A:A,Store_Dim!B:B)</f>
        <v>Black-Horn</v>
      </c>
      <c r="S229" s="4" t="str">
        <f t="array" ref="S229">XLOOKUP(Q229,Store_Dim!A:A,Store_Dim!E:E)</f>
        <v>Outlet</v>
      </c>
      <c r="T229" s="4">
        <v>2.0</v>
      </c>
      <c r="U229" s="13">
        <v>999.89</v>
      </c>
      <c r="V229" s="14">
        <v>0.09</v>
      </c>
      <c r="W229" s="15">
        <v>301.0</v>
      </c>
      <c r="X229" s="4" t="s">
        <v>1959</v>
      </c>
      <c r="Y229" s="16">
        <v>1819.7998</v>
      </c>
      <c r="Z229" s="4" t="str">
        <f t="array" ref="Z229">XLOOKUP(M229,Product_Dim!A:A,Product_Dim!B:B)</f>
        <v>Portable Power Bank</v>
      </c>
    </row>
    <row r="230" ht="14.25" customHeight="1">
      <c r="A230" s="4" t="s">
        <v>2189</v>
      </c>
      <c r="B230" s="5">
        <v>45284.0</v>
      </c>
      <c r="C230" s="12" t="s">
        <v>3969</v>
      </c>
      <c r="D230" s="4">
        <f t="shared" si="1"/>
        <v>2023</v>
      </c>
      <c r="E230" s="4" t="s">
        <v>394</v>
      </c>
      <c r="F230" s="4">
        <v>62.0</v>
      </c>
      <c r="G230" s="4" t="str">
        <f t="shared" si="2"/>
        <v>56-65</v>
      </c>
      <c r="H230" s="4" t="str">
        <f t="array" ref="H230">XLOOKUP(E230,Customer_Dim!A:A,Customer_Dim!D:D)</f>
        <v>Female</v>
      </c>
      <c r="I230" s="4" t="str">
        <f t="array" ref="I230">XLOOKUP(E230,Customer_Dim!A:A,Customer_Dim!H:H)</f>
        <v>Platinum</v>
      </c>
      <c r="J230" s="4" t="str">
        <f t="array" ref="J230">XLOOKUP(E230,Customer_Dim!A:A,Customer_Dim!E:E)</f>
        <v>North Justin</v>
      </c>
      <c r="K230" s="4" t="str">
        <f t="array" ref="K230">XLOOKUP(E230,Customer_Dim!A:A,Customer_Dim!F:F)</f>
        <v>North Dakota</v>
      </c>
      <c r="L230" s="4" t="str">
        <f t="array" ref="L230">XLOOKUP(Q230,Store_Dim!A:A,Store_Dim!C:C)</f>
        <v>North</v>
      </c>
      <c r="M230" s="4" t="s">
        <v>1808</v>
      </c>
      <c r="N230" s="4" t="str">
        <f t="array" ref="N230">XLOOKUP(M230,Product_Dim!A:A,Product_Dim!C:C)</f>
        <v>Clothing</v>
      </c>
      <c r="O230" s="4" t="str">
        <f t="array" ref="O230">XLOOKUP(M230,Product_Dim!A:A,Product_Dim!D:D)</f>
        <v>Footwear</v>
      </c>
      <c r="P230" s="4" t="s">
        <v>1810</v>
      </c>
      <c r="Q230" s="4" t="s">
        <v>1901</v>
      </c>
      <c r="R230" s="4" t="str">
        <f t="array" ref="R230">XLOOKUP(Q230,Store_Dim!A:A,Store_Dim!B:B)</f>
        <v>Johnson-Wright</v>
      </c>
      <c r="S230" s="4" t="str">
        <f t="array" ref="S230">XLOOKUP(Q230,Store_Dim!A:A,Store_Dim!E:E)</f>
        <v>Outlet</v>
      </c>
      <c r="T230" s="4">
        <v>2.0</v>
      </c>
      <c r="U230" s="13">
        <v>848.98</v>
      </c>
      <c r="V230" s="14">
        <v>0.04</v>
      </c>
      <c r="W230" s="15">
        <v>82.0</v>
      </c>
      <c r="X230" s="4" t="s">
        <v>1961</v>
      </c>
      <c r="Y230" s="16">
        <v>1630.0416</v>
      </c>
      <c r="Z230" s="4" t="str">
        <f t="array" ref="Z230">XLOOKUP(M230,Product_Dim!A:A,Product_Dim!B:B)</f>
        <v>Women's Ankle Boots</v>
      </c>
    </row>
    <row r="231" ht="14.25" customHeight="1">
      <c r="A231" s="4" t="s">
        <v>2190</v>
      </c>
      <c r="B231" s="5">
        <v>45348.0</v>
      </c>
      <c r="C231" s="12" t="s">
        <v>3974</v>
      </c>
      <c r="D231" s="4">
        <f t="shared" si="1"/>
        <v>2024</v>
      </c>
      <c r="E231" s="4" t="s">
        <v>500</v>
      </c>
      <c r="F231" s="4">
        <v>37.0</v>
      </c>
      <c r="G231" s="4" t="str">
        <f t="shared" si="2"/>
        <v>36-45</v>
      </c>
      <c r="H231" s="4" t="str">
        <f t="array" ref="H231">XLOOKUP(E231,Customer_Dim!A:A,Customer_Dim!D:D)</f>
        <v>Male</v>
      </c>
      <c r="I231" s="4" t="str">
        <f t="array" ref="I231">XLOOKUP(E231,Customer_Dim!A:A,Customer_Dim!H:H)</f>
        <v>Bronze</v>
      </c>
      <c r="J231" s="4" t="str">
        <f t="array" ref="J231">XLOOKUP(E231,Customer_Dim!A:A,Customer_Dim!E:E)</f>
        <v>West Brandon</v>
      </c>
      <c r="K231" s="4" t="str">
        <f t="array" ref="K231">XLOOKUP(E231,Customer_Dim!A:A,Customer_Dim!F:F)</f>
        <v>Montana</v>
      </c>
      <c r="L231" s="4" t="str">
        <f t="array" ref="L231">XLOOKUP(Q231,Store_Dim!A:A,Store_Dim!C:C)</f>
        <v>South</v>
      </c>
      <c r="M231" s="4" t="s">
        <v>1762</v>
      </c>
      <c r="N231" s="4" t="str">
        <f t="array" ref="N231">XLOOKUP(M231,Product_Dim!A:A,Product_Dim!C:C)</f>
        <v>Beauty</v>
      </c>
      <c r="O231" s="4" t="str">
        <f t="array" ref="O231">XLOOKUP(M231,Product_Dim!A:A,Product_Dim!D:D)</f>
        <v>Fragrance</v>
      </c>
      <c r="P231" s="4" t="s">
        <v>1764</v>
      </c>
      <c r="Q231" s="4" t="s">
        <v>1934</v>
      </c>
      <c r="R231" s="4" t="str">
        <f t="array" ref="R231">XLOOKUP(Q231,Store_Dim!A:A,Store_Dim!B:B)</f>
        <v>Mcdonald Inc</v>
      </c>
      <c r="S231" s="4" t="str">
        <f t="array" ref="S231">XLOOKUP(Q231,Store_Dim!A:A,Store_Dim!E:E)</f>
        <v>Outlet</v>
      </c>
      <c r="T231" s="4">
        <v>3.0</v>
      </c>
      <c r="U231" s="13">
        <v>769.56</v>
      </c>
      <c r="V231" s="14">
        <v>0.08</v>
      </c>
      <c r="W231" s="15">
        <v>444.0</v>
      </c>
      <c r="X231" s="4" t="s">
        <v>1959</v>
      </c>
      <c r="Y231" s="16">
        <v>2123.9856</v>
      </c>
      <c r="Z231" s="4" t="str">
        <f t="array" ref="Z231">XLOOKUP(M231,Product_Dim!A:A,Product_Dim!B:B)</f>
        <v>Luxury Perfume Spray</v>
      </c>
    </row>
    <row r="232" ht="14.25" customHeight="1">
      <c r="A232" s="4" t="s">
        <v>2191</v>
      </c>
      <c r="B232" s="5">
        <v>45676.0</v>
      </c>
      <c r="C232" s="12" t="s">
        <v>3972</v>
      </c>
      <c r="D232" s="4">
        <f t="shared" si="1"/>
        <v>2025</v>
      </c>
      <c r="E232" s="4" t="s">
        <v>204</v>
      </c>
      <c r="F232" s="4">
        <v>45.0</v>
      </c>
      <c r="G232" s="4" t="str">
        <f t="shared" si="2"/>
        <v>36-45</v>
      </c>
      <c r="H232" s="4" t="str">
        <f t="array" ref="H232">XLOOKUP(E232,Customer_Dim!A:A,Customer_Dim!D:D)</f>
        <v>Female</v>
      </c>
      <c r="I232" s="4" t="str">
        <f t="array" ref="I232">XLOOKUP(E232,Customer_Dim!A:A,Customer_Dim!H:H)</f>
        <v>Gold</v>
      </c>
      <c r="J232" s="4" t="str">
        <f t="array" ref="J232">XLOOKUP(E232,Customer_Dim!A:A,Customer_Dim!E:E)</f>
        <v>New Amy</v>
      </c>
      <c r="K232" s="4" t="str">
        <f t="array" ref="K232">XLOOKUP(E232,Customer_Dim!A:A,Customer_Dim!F:F)</f>
        <v>Ohio</v>
      </c>
      <c r="L232" s="4" t="str">
        <f t="array" ref="L232">XLOOKUP(Q232,Store_Dim!A:A,Store_Dim!C:C)</f>
        <v>East</v>
      </c>
      <c r="M232" s="4" t="s">
        <v>1725</v>
      </c>
      <c r="N232" s="4" t="str">
        <f t="array" ref="N232">XLOOKUP(M232,Product_Dim!A:A,Product_Dim!C:C)</f>
        <v>Electronics</v>
      </c>
      <c r="O232" s="4" t="str">
        <f t="array" ref="O232">XLOOKUP(M232,Product_Dim!A:A,Product_Dim!D:D)</f>
        <v>Accessories</v>
      </c>
      <c r="P232" s="4" t="s">
        <v>1727</v>
      </c>
      <c r="Q232" s="4" t="s">
        <v>1932</v>
      </c>
      <c r="R232" s="4" t="str">
        <f t="array" ref="R232">XLOOKUP(Q232,Store_Dim!A:A,Store_Dim!B:B)</f>
        <v>Gardner, Humphrey and Contreras</v>
      </c>
      <c r="S232" s="4" t="str">
        <f t="array" ref="S232">XLOOKUP(Q232,Store_Dim!A:A,Store_Dim!E:E)</f>
        <v>Flagship</v>
      </c>
      <c r="T232" s="4">
        <v>3.0</v>
      </c>
      <c r="U232" s="13">
        <v>449.88</v>
      </c>
      <c r="V232" s="14">
        <v>0.1</v>
      </c>
      <c r="W232" s="15">
        <v>103.0</v>
      </c>
      <c r="X232" s="4" t="s">
        <v>1961</v>
      </c>
      <c r="Y232" s="16">
        <v>1214.676</v>
      </c>
      <c r="Z232" s="4" t="str">
        <f t="array" ref="Z232">XLOOKUP(M232,Product_Dim!A:A,Product_Dim!B:B)</f>
        <v>Car Dashboard Phone Holder</v>
      </c>
    </row>
    <row r="233" ht="14.25" customHeight="1">
      <c r="A233" s="4" t="s">
        <v>2192</v>
      </c>
      <c r="B233" s="5">
        <v>45863.0</v>
      </c>
      <c r="C233" s="12" t="s">
        <v>3968</v>
      </c>
      <c r="D233" s="4">
        <f t="shared" si="1"/>
        <v>2025</v>
      </c>
      <c r="E233" s="4" t="s">
        <v>898</v>
      </c>
      <c r="F233" s="4">
        <v>22.0</v>
      </c>
      <c r="G233" s="4" t="str">
        <f t="shared" si="2"/>
        <v>18-25</v>
      </c>
      <c r="H233" s="4" t="str">
        <f t="array" ref="H233">XLOOKUP(E233,Customer_Dim!A:A,Customer_Dim!D:D)</f>
        <v>Male</v>
      </c>
      <c r="I233" s="4" t="str">
        <f t="array" ref="I233">XLOOKUP(E233,Customer_Dim!A:A,Customer_Dim!H:H)</f>
        <v>Gold</v>
      </c>
      <c r="J233" s="4" t="str">
        <f t="array" ref="J233">XLOOKUP(E233,Customer_Dim!A:A,Customer_Dim!E:E)</f>
        <v>North Austinport</v>
      </c>
      <c r="K233" s="4" t="str">
        <f t="array" ref="K233">XLOOKUP(E233,Customer_Dim!A:A,Customer_Dim!F:F)</f>
        <v>Kentucky</v>
      </c>
      <c r="L233" s="4" t="str">
        <f t="array" ref="L233">XLOOKUP(Q233,Store_Dim!A:A,Store_Dim!C:C)</f>
        <v>North</v>
      </c>
      <c r="M233" s="4" t="s">
        <v>1790</v>
      </c>
      <c r="N233" s="4" t="str">
        <f t="array" ref="N233">XLOOKUP(M233,Product_Dim!A:A,Product_Dim!C:C)</f>
        <v>Clothing</v>
      </c>
      <c r="O233" s="4" t="str">
        <f t="array" ref="O233">XLOOKUP(M233,Product_Dim!A:A,Product_Dim!D:D)</f>
        <v>Bottoms</v>
      </c>
      <c r="P233" s="4" t="s">
        <v>1792</v>
      </c>
      <c r="Q233" s="4" t="s">
        <v>1929</v>
      </c>
      <c r="R233" s="4" t="str">
        <f t="array" ref="R233">XLOOKUP(Q233,Store_Dim!A:A,Store_Dim!B:B)</f>
        <v>Thomas, Bridges and Harris</v>
      </c>
      <c r="S233" s="4" t="str">
        <f t="array" ref="S233">XLOOKUP(Q233,Store_Dim!A:A,Store_Dim!E:E)</f>
        <v>Online</v>
      </c>
      <c r="T233" s="4">
        <v>4.0</v>
      </c>
      <c r="U233" s="13">
        <v>383.74</v>
      </c>
      <c r="V233" s="14">
        <v>0.01</v>
      </c>
      <c r="W233" s="15">
        <v>224.0</v>
      </c>
      <c r="X233" s="4" t="s">
        <v>1959</v>
      </c>
      <c r="Y233" s="16">
        <v>1519.6104</v>
      </c>
      <c r="Z233" s="4" t="str">
        <f t="array" ref="Z233">XLOOKUP(M233,Product_Dim!A:A,Product_Dim!B:B)</f>
        <v>Men's Sports Shorts</v>
      </c>
    </row>
    <row r="234" ht="14.25" customHeight="1">
      <c r="A234" s="4" t="s">
        <v>2193</v>
      </c>
      <c r="B234" s="5">
        <v>45409.0</v>
      </c>
      <c r="C234" s="12" t="s">
        <v>3978</v>
      </c>
      <c r="D234" s="4">
        <f t="shared" si="1"/>
        <v>2024</v>
      </c>
      <c r="E234" s="4" t="s">
        <v>518</v>
      </c>
      <c r="F234" s="4">
        <v>42.0</v>
      </c>
      <c r="G234" s="4" t="str">
        <f t="shared" si="2"/>
        <v>36-45</v>
      </c>
      <c r="H234" s="4" t="str">
        <f t="array" ref="H234">XLOOKUP(E234,Customer_Dim!A:A,Customer_Dim!D:D)</f>
        <v>Female</v>
      </c>
      <c r="I234" s="4" t="str">
        <f t="array" ref="I234">XLOOKUP(E234,Customer_Dim!A:A,Customer_Dim!H:H)</f>
        <v>Bronze</v>
      </c>
      <c r="J234" s="4" t="str">
        <f t="array" ref="J234">XLOOKUP(E234,Customer_Dim!A:A,Customer_Dim!E:E)</f>
        <v>New Brian</v>
      </c>
      <c r="K234" s="4" t="str">
        <f t="array" ref="K234">XLOOKUP(E234,Customer_Dim!A:A,Customer_Dim!F:F)</f>
        <v>Wisconsin</v>
      </c>
      <c r="L234" s="4" t="str">
        <f t="array" ref="L234">XLOOKUP(Q234,Store_Dim!A:A,Store_Dim!C:C)</f>
        <v>East</v>
      </c>
      <c r="M234" s="4" t="s">
        <v>1756</v>
      </c>
      <c r="N234" s="4" t="str">
        <f t="array" ref="N234">XLOOKUP(M234,Product_Dim!A:A,Product_Dim!C:C)</f>
        <v>Clothing</v>
      </c>
      <c r="O234" s="4" t="str">
        <f t="array" ref="O234">XLOOKUP(M234,Product_Dim!A:A,Product_Dim!D:D)</f>
        <v>Accessories</v>
      </c>
      <c r="P234" s="4" t="s">
        <v>1758</v>
      </c>
      <c r="Q234" s="4" t="s">
        <v>1924</v>
      </c>
      <c r="R234" s="4" t="str">
        <f t="array" ref="R234">XLOOKUP(Q234,Store_Dim!A:A,Store_Dim!B:B)</f>
        <v>Hill, Wagner and Ballard</v>
      </c>
      <c r="S234" s="4" t="str">
        <f t="array" ref="S234">XLOOKUP(Q234,Store_Dim!A:A,Store_Dim!E:E)</f>
        <v>Online</v>
      </c>
      <c r="T234" s="4">
        <v>4.0</v>
      </c>
      <c r="U234" s="13">
        <v>794.97</v>
      </c>
      <c r="V234" s="14">
        <v>0.24</v>
      </c>
      <c r="W234" s="15">
        <v>485.0</v>
      </c>
      <c r="X234" s="4" t="s">
        <v>1961</v>
      </c>
      <c r="Y234" s="16">
        <v>2416.7088</v>
      </c>
      <c r="Z234" s="4" t="str">
        <f t="array" ref="Z234">XLOOKUP(M234,Product_Dim!A:A,Product_Dim!B:B)</f>
        <v>Womens Cotton Scarf</v>
      </c>
    </row>
    <row r="235" ht="14.25" customHeight="1">
      <c r="A235" s="4" t="s">
        <v>2194</v>
      </c>
      <c r="B235" s="5">
        <v>45880.0</v>
      </c>
      <c r="C235" s="12" t="s">
        <v>3975</v>
      </c>
      <c r="D235" s="4">
        <f t="shared" si="1"/>
        <v>2025</v>
      </c>
      <c r="E235" s="4" t="s">
        <v>69</v>
      </c>
      <c r="F235" s="4">
        <v>53.0</v>
      </c>
      <c r="G235" s="4" t="str">
        <f t="shared" si="2"/>
        <v>46-55</v>
      </c>
      <c r="H235" s="4" t="str">
        <f t="array" ref="H235">XLOOKUP(E235,Customer_Dim!A:A,Customer_Dim!D:D)</f>
        <v>Male</v>
      </c>
      <c r="I235" s="4" t="str">
        <f t="array" ref="I235">XLOOKUP(E235,Customer_Dim!A:A,Customer_Dim!H:H)</f>
        <v>Bronze</v>
      </c>
      <c r="J235" s="4" t="str">
        <f t="array" ref="J235">XLOOKUP(E235,Customer_Dim!A:A,Customer_Dim!E:E)</f>
        <v>Port Michaelburgh</v>
      </c>
      <c r="K235" s="4" t="str">
        <f t="array" ref="K235">XLOOKUP(E235,Customer_Dim!A:A,Customer_Dim!F:F)</f>
        <v>Pennsylvania</v>
      </c>
      <c r="L235" s="4" t="str">
        <f t="array" ref="L235">XLOOKUP(Q235,Store_Dim!A:A,Store_Dim!C:C)</f>
        <v>North</v>
      </c>
      <c r="M235" s="4" t="s">
        <v>1820</v>
      </c>
      <c r="N235" s="4" t="str">
        <f t="array" ref="N235">XLOOKUP(M235,Product_Dim!A:A,Product_Dim!C:C)</f>
        <v>Home</v>
      </c>
      <c r="O235" s="4" t="str">
        <f t="array" ref="O235">XLOOKUP(M235,Product_Dim!A:A,Product_Dim!D:D)</f>
        <v>Lighting</v>
      </c>
      <c r="P235" s="4" t="s">
        <v>1822</v>
      </c>
      <c r="Q235" s="4" t="s">
        <v>1908</v>
      </c>
      <c r="R235" s="4" t="str">
        <f t="array" ref="R235">XLOOKUP(Q235,Store_Dim!A:A,Store_Dim!B:B)</f>
        <v>Gray Ltd</v>
      </c>
      <c r="S235" s="4" t="str">
        <f t="array" ref="S235">XLOOKUP(Q235,Store_Dim!A:A,Store_Dim!E:E)</f>
        <v>Outlet</v>
      </c>
      <c r="T235" s="4">
        <v>1.0</v>
      </c>
      <c r="U235" s="13">
        <v>989.63</v>
      </c>
      <c r="V235" s="14">
        <v>0.05</v>
      </c>
      <c r="W235" s="15">
        <v>469.0</v>
      </c>
      <c r="X235" s="4" t="s">
        <v>1961</v>
      </c>
      <c r="Y235" s="16">
        <v>940.1484999999999</v>
      </c>
      <c r="Z235" s="4" t="str">
        <f t="array" ref="Z235">XLOOKUP(M235,Product_Dim!A:A,Product_Dim!B:B)</f>
        <v>Decorative Lamp Shade</v>
      </c>
    </row>
    <row r="236" ht="14.25" customHeight="1">
      <c r="A236" s="4" t="s">
        <v>2195</v>
      </c>
      <c r="B236" s="5">
        <v>45731.0</v>
      </c>
      <c r="C236" s="12" t="s">
        <v>3977</v>
      </c>
      <c r="D236" s="4">
        <f t="shared" si="1"/>
        <v>2025</v>
      </c>
      <c r="E236" s="4" t="s">
        <v>1076</v>
      </c>
      <c r="F236" s="4">
        <v>37.0</v>
      </c>
      <c r="G236" s="4" t="str">
        <f t="shared" si="2"/>
        <v>36-45</v>
      </c>
      <c r="H236" s="4" t="str">
        <f t="array" ref="H236">XLOOKUP(E236,Customer_Dim!A:A,Customer_Dim!D:D)</f>
        <v>Male</v>
      </c>
      <c r="I236" s="4" t="str">
        <f t="array" ref="I236">XLOOKUP(E236,Customer_Dim!A:A,Customer_Dim!H:H)</f>
        <v>Platinum</v>
      </c>
      <c r="J236" s="4" t="str">
        <f t="array" ref="J236">XLOOKUP(E236,Customer_Dim!A:A,Customer_Dim!E:E)</f>
        <v>West Brendamouth</v>
      </c>
      <c r="K236" s="4" t="str">
        <f t="array" ref="K236">XLOOKUP(E236,Customer_Dim!A:A,Customer_Dim!F:F)</f>
        <v>North Carolina</v>
      </c>
      <c r="L236" s="4" t="str">
        <f t="array" ref="L236">XLOOKUP(Q236,Store_Dim!A:A,Store_Dim!C:C)</f>
        <v>East</v>
      </c>
      <c r="M236" s="4" t="s">
        <v>1744</v>
      </c>
      <c r="N236" s="4" t="str">
        <f t="array" ref="N236">XLOOKUP(M236,Product_Dim!A:A,Product_Dim!C:C)</f>
        <v>Sports</v>
      </c>
      <c r="O236" s="4" t="str">
        <f t="array" ref="O236">XLOOKUP(M236,Product_Dim!A:A,Product_Dim!D:D)</f>
        <v>Accessories</v>
      </c>
      <c r="P236" s="4" t="s">
        <v>1746</v>
      </c>
      <c r="Q236" s="4" t="s">
        <v>1887</v>
      </c>
      <c r="R236" s="4" t="str">
        <f t="array" ref="R236">XLOOKUP(Q236,Store_Dim!A:A,Store_Dim!B:B)</f>
        <v>Rivera-Warner</v>
      </c>
      <c r="S236" s="4" t="str">
        <f t="array" ref="S236">XLOOKUP(Q236,Store_Dim!A:A,Store_Dim!E:E)</f>
        <v>Flagship</v>
      </c>
      <c r="T236" s="4">
        <v>1.0</v>
      </c>
      <c r="U236" s="13">
        <v>447.16</v>
      </c>
      <c r="V236" s="14">
        <v>0.22</v>
      </c>
      <c r="W236" s="15">
        <v>185.0</v>
      </c>
      <c r="X236" s="4" t="s">
        <v>1964</v>
      </c>
      <c r="Y236" s="16">
        <v>348.7848</v>
      </c>
      <c r="Z236" s="4" t="str">
        <f t="array" ref="Z236">XLOOKUP(M236,Product_Dim!A:A,Product_Dim!B:B)</f>
        <v>Sports Stopwatch Pro</v>
      </c>
    </row>
    <row r="237" ht="14.25" customHeight="1">
      <c r="A237" s="4" t="s">
        <v>2196</v>
      </c>
      <c r="B237" s="5">
        <v>45671.0</v>
      </c>
      <c r="C237" s="12" t="s">
        <v>3972</v>
      </c>
      <c r="D237" s="4">
        <f t="shared" si="1"/>
        <v>2025</v>
      </c>
      <c r="E237" s="4" t="s">
        <v>61</v>
      </c>
      <c r="F237" s="4">
        <v>53.0</v>
      </c>
      <c r="G237" s="4" t="str">
        <f t="shared" si="2"/>
        <v>46-55</v>
      </c>
      <c r="H237" s="4" t="str">
        <f t="array" ref="H237">XLOOKUP(E237,Customer_Dim!A:A,Customer_Dim!D:D)</f>
        <v>Female</v>
      </c>
      <c r="I237" s="4" t="str">
        <f t="array" ref="I237">XLOOKUP(E237,Customer_Dim!A:A,Customer_Dim!H:H)</f>
        <v>Gold</v>
      </c>
      <c r="J237" s="4" t="str">
        <f t="array" ref="J237">XLOOKUP(E237,Customer_Dim!A:A,Customer_Dim!E:E)</f>
        <v>Maynardton</v>
      </c>
      <c r="K237" s="4" t="str">
        <f t="array" ref="K237">XLOOKUP(E237,Customer_Dim!A:A,Customer_Dim!F:F)</f>
        <v>New Hampshire</v>
      </c>
      <c r="L237" s="4" t="str">
        <f t="array" ref="L237">XLOOKUP(Q237,Store_Dim!A:A,Store_Dim!C:C)</f>
        <v>East</v>
      </c>
      <c r="M237" s="4" t="s">
        <v>1865</v>
      </c>
      <c r="N237" s="4" t="str">
        <f t="array" ref="N237">XLOOKUP(M237,Product_Dim!A:A,Product_Dim!C:C)</f>
        <v>Beauty</v>
      </c>
      <c r="O237" s="4" t="str">
        <f t="array" ref="O237">XLOOKUP(M237,Product_Dim!A:A,Product_Dim!D:D)</f>
        <v>Skincare</v>
      </c>
      <c r="P237" s="4" t="s">
        <v>1867</v>
      </c>
      <c r="Q237" s="4" t="s">
        <v>1911</v>
      </c>
      <c r="R237" s="4" t="str">
        <f t="array" ref="R237">XLOOKUP(Q237,Store_Dim!A:A,Store_Dim!B:B)</f>
        <v>Benson-Elliott</v>
      </c>
      <c r="S237" s="4" t="str">
        <f t="array" ref="S237">XLOOKUP(Q237,Store_Dim!A:A,Store_Dim!E:E)</f>
        <v>Online</v>
      </c>
      <c r="T237" s="4">
        <v>1.0</v>
      </c>
      <c r="U237" s="13">
        <v>946.9</v>
      </c>
      <c r="V237" s="14">
        <v>0.29</v>
      </c>
      <c r="W237" s="15">
        <v>213.0</v>
      </c>
      <c r="X237" s="4" t="s">
        <v>1964</v>
      </c>
      <c r="Y237" s="16">
        <v>672.299</v>
      </c>
      <c r="Z237" s="4" t="str">
        <f t="array" ref="Z237">XLOOKUP(M237,Product_Dim!A:A,Product_Dim!B:B)</f>
        <v>Vitamin E Body Lotion</v>
      </c>
    </row>
    <row r="238" ht="14.25" customHeight="1">
      <c r="A238" s="4" t="s">
        <v>2197</v>
      </c>
      <c r="B238" s="5">
        <v>45809.0</v>
      </c>
      <c r="C238" s="12" t="s">
        <v>3970</v>
      </c>
      <c r="D238" s="4">
        <f t="shared" si="1"/>
        <v>2025</v>
      </c>
      <c r="E238" s="4" t="s">
        <v>581</v>
      </c>
      <c r="F238" s="4">
        <v>64.0</v>
      </c>
      <c r="G238" s="4" t="str">
        <f t="shared" si="2"/>
        <v>56-65</v>
      </c>
      <c r="H238" s="4" t="str">
        <f t="array" ref="H238">XLOOKUP(E238,Customer_Dim!A:A,Customer_Dim!D:D)</f>
        <v>Male</v>
      </c>
      <c r="I238" s="4" t="str">
        <f t="array" ref="I238">XLOOKUP(E238,Customer_Dim!A:A,Customer_Dim!H:H)</f>
        <v>Bronze</v>
      </c>
      <c r="J238" s="4" t="str">
        <f t="array" ref="J238">XLOOKUP(E238,Customer_Dim!A:A,Customer_Dim!E:E)</f>
        <v>Josephmouth</v>
      </c>
      <c r="K238" s="4" t="str">
        <f t="array" ref="K238">XLOOKUP(E238,Customer_Dim!A:A,Customer_Dim!F:F)</f>
        <v>New Hampshire</v>
      </c>
      <c r="L238" s="4" t="str">
        <f t="array" ref="L238">XLOOKUP(Q238,Store_Dim!A:A,Store_Dim!C:C)</f>
        <v>East</v>
      </c>
      <c r="M238" s="4" t="s">
        <v>1625</v>
      </c>
      <c r="N238" s="4" t="str">
        <f t="array" ref="N238">XLOOKUP(M238,Product_Dim!A:A,Product_Dim!C:C)</f>
        <v>Sports</v>
      </c>
      <c r="O238" s="4" t="str">
        <f t="array" ref="O238">XLOOKUP(M238,Product_Dim!A:A,Product_Dim!D:D)</f>
        <v>Accessories</v>
      </c>
      <c r="P238" s="4" t="s">
        <v>1627</v>
      </c>
      <c r="Q238" s="4" t="s">
        <v>1887</v>
      </c>
      <c r="R238" s="4" t="str">
        <f t="array" ref="R238">XLOOKUP(Q238,Store_Dim!A:A,Store_Dim!B:B)</f>
        <v>Rivera-Warner</v>
      </c>
      <c r="S238" s="4" t="str">
        <f t="array" ref="S238">XLOOKUP(Q238,Store_Dim!A:A,Store_Dim!E:E)</f>
        <v>Flagship</v>
      </c>
      <c r="T238" s="4">
        <v>4.0</v>
      </c>
      <c r="U238" s="13">
        <v>469.68</v>
      </c>
      <c r="V238" s="14">
        <v>0.19</v>
      </c>
      <c r="W238" s="15">
        <v>367.0</v>
      </c>
      <c r="X238" s="4" t="s">
        <v>1959</v>
      </c>
      <c r="Y238" s="16">
        <v>1521.7632</v>
      </c>
      <c r="Z238" s="4" t="str">
        <f t="array" ref="Z238">XLOOKUP(M238,Product_Dim!A:A,Product_Dim!B:B)</f>
        <v>Soccer Training Cone Set</v>
      </c>
    </row>
    <row r="239" ht="14.25" customHeight="1">
      <c r="A239" s="4" t="s">
        <v>2198</v>
      </c>
      <c r="B239" s="5">
        <v>45559.0</v>
      </c>
      <c r="C239" s="12" t="s">
        <v>3976</v>
      </c>
      <c r="D239" s="4">
        <f t="shared" si="1"/>
        <v>2024</v>
      </c>
      <c r="E239" s="4" t="s">
        <v>1533</v>
      </c>
      <c r="F239" s="4">
        <v>21.0</v>
      </c>
      <c r="G239" s="4" t="str">
        <f t="shared" si="2"/>
        <v>18-25</v>
      </c>
      <c r="H239" s="4" t="str">
        <f t="array" ref="H239">XLOOKUP(E239,Customer_Dim!A:A,Customer_Dim!D:D)</f>
        <v>Male</v>
      </c>
      <c r="I239" s="4" t="str">
        <f t="array" ref="I239">XLOOKUP(E239,Customer_Dim!A:A,Customer_Dim!H:H)</f>
        <v>Gold</v>
      </c>
      <c r="J239" s="4" t="str">
        <f t="array" ref="J239">XLOOKUP(E239,Customer_Dim!A:A,Customer_Dim!E:E)</f>
        <v>Port Cheryl</v>
      </c>
      <c r="K239" s="4" t="str">
        <f t="array" ref="K239">XLOOKUP(E239,Customer_Dim!A:A,Customer_Dim!F:F)</f>
        <v>Texas</v>
      </c>
      <c r="L239" s="4" t="str">
        <f t="array" ref="L239">XLOOKUP(Q239,Store_Dim!A:A,Store_Dim!C:C)</f>
        <v>North</v>
      </c>
      <c r="M239" s="4" t="s">
        <v>1661</v>
      </c>
      <c r="N239" s="4" t="str">
        <f t="array" ref="N239">XLOOKUP(M239,Product_Dim!A:A,Product_Dim!C:C)</f>
        <v>Sports</v>
      </c>
      <c r="O239" s="4" t="str">
        <f t="array" ref="O239">XLOOKUP(M239,Product_Dim!A:A,Product_Dim!D:D)</f>
        <v>Accessories</v>
      </c>
      <c r="P239" s="4" t="s">
        <v>1663</v>
      </c>
      <c r="Q239" s="4" t="s">
        <v>1942</v>
      </c>
      <c r="R239" s="4" t="str">
        <f t="array" ref="R239">XLOOKUP(Q239,Store_Dim!A:A,Store_Dim!B:B)</f>
        <v>Holloway Ltd</v>
      </c>
      <c r="S239" s="4" t="str">
        <f t="array" ref="S239">XLOOKUP(Q239,Store_Dim!A:A,Store_Dim!E:E)</f>
        <v>Flagship</v>
      </c>
      <c r="T239" s="4">
        <v>4.0</v>
      </c>
      <c r="U239" s="13">
        <v>320.64</v>
      </c>
      <c r="V239" s="14">
        <v>0.2</v>
      </c>
      <c r="W239" s="15">
        <v>137.0</v>
      </c>
      <c r="X239" s="4" t="s">
        <v>1964</v>
      </c>
      <c r="Y239" s="16">
        <v>1026.048</v>
      </c>
      <c r="Z239" s="4" t="str">
        <f t="array" ref="Z239">XLOOKUP(M239,Product_Dim!A:A,Product_Dim!B:B)</f>
        <v>Sports Stopwatch Timer</v>
      </c>
    </row>
    <row r="240" ht="14.25" customHeight="1">
      <c r="A240" s="4" t="s">
        <v>2199</v>
      </c>
      <c r="B240" s="5">
        <v>45253.0</v>
      </c>
      <c r="C240" s="12" t="s">
        <v>3971</v>
      </c>
      <c r="D240" s="4">
        <f t="shared" si="1"/>
        <v>2023</v>
      </c>
      <c r="E240" s="4" t="s">
        <v>480</v>
      </c>
      <c r="F240" s="4">
        <v>33.0</v>
      </c>
      <c r="G240" s="4" t="str">
        <f t="shared" si="2"/>
        <v>26-35</v>
      </c>
      <c r="H240" s="4" t="str">
        <f t="array" ref="H240">XLOOKUP(E240,Customer_Dim!A:A,Customer_Dim!D:D)</f>
        <v>Female</v>
      </c>
      <c r="I240" s="4" t="str">
        <f t="array" ref="I240">XLOOKUP(E240,Customer_Dim!A:A,Customer_Dim!H:H)</f>
        <v>Platinum</v>
      </c>
      <c r="J240" s="4" t="str">
        <f t="array" ref="J240">XLOOKUP(E240,Customer_Dim!A:A,Customer_Dim!E:E)</f>
        <v>Gonzalezbury</v>
      </c>
      <c r="K240" s="4" t="str">
        <f t="array" ref="K240">XLOOKUP(E240,Customer_Dim!A:A,Customer_Dim!F:F)</f>
        <v>Michigan</v>
      </c>
      <c r="L240" s="4" t="str">
        <f t="array" ref="L240">XLOOKUP(Q240,Store_Dim!A:A,Store_Dim!C:C)</f>
        <v>North</v>
      </c>
      <c r="M240" s="4" t="s">
        <v>1617</v>
      </c>
      <c r="N240" s="4" t="str">
        <f t="array" ref="N240">XLOOKUP(M240,Product_Dim!A:A,Product_Dim!C:C)</f>
        <v>Electronics</v>
      </c>
      <c r="O240" s="4" t="str">
        <f t="array" ref="O240">XLOOKUP(M240,Product_Dim!A:A,Product_Dim!D:D)</f>
        <v>Appliances</v>
      </c>
      <c r="P240" s="4" t="s">
        <v>1620</v>
      </c>
      <c r="Q240" s="4" t="s">
        <v>1908</v>
      </c>
      <c r="R240" s="4" t="str">
        <f t="array" ref="R240">XLOOKUP(Q240,Store_Dim!A:A,Store_Dim!B:B)</f>
        <v>Gray Ltd</v>
      </c>
      <c r="S240" s="4" t="str">
        <f t="array" ref="S240">XLOOKUP(Q240,Store_Dim!A:A,Store_Dim!E:E)</f>
        <v>Outlet</v>
      </c>
      <c r="T240" s="4">
        <v>1.0</v>
      </c>
      <c r="U240" s="13">
        <v>594.44</v>
      </c>
      <c r="V240" s="14">
        <v>0.21</v>
      </c>
      <c r="W240" s="15">
        <v>301.0</v>
      </c>
      <c r="X240" s="4" t="s">
        <v>1959</v>
      </c>
      <c r="Y240" s="16">
        <v>469.6076</v>
      </c>
      <c r="Z240" s="4" t="str">
        <f t="array" ref="Z240">XLOOKUP(M240,Product_Dim!A:A,Product_Dim!B:B)</f>
        <v>4K Home Projector</v>
      </c>
    </row>
    <row r="241" ht="14.25" customHeight="1">
      <c r="A241" s="4" t="s">
        <v>2200</v>
      </c>
      <c r="B241" s="5">
        <v>45861.0</v>
      </c>
      <c r="C241" s="12" t="s">
        <v>3968</v>
      </c>
      <c r="D241" s="4">
        <f t="shared" si="1"/>
        <v>2025</v>
      </c>
      <c r="E241" s="4" t="s">
        <v>722</v>
      </c>
      <c r="F241" s="4">
        <v>44.0</v>
      </c>
      <c r="G241" s="4" t="str">
        <f t="shared" si="2"/>
        <v>36-45</v>
      </c>
      <c r="H241" s="4" t="str">
        <f t="array" ref="H241">XLOOKUP(E241,Customer_Dim!A:A,Customer_Dim!D:D)</f>
        <v>Male</v>
      </c>
      <c r="I241" s="4" t="str">
        <f t="array" ref="I241">XLOOKUP(E241,Customer_Dim!A:A,Customer_Dim!H:H)</f>
        <v>Platinum</v>
      </c>
      <c r="J241" s="4" t="str">
        <f t="array" ref="J241">XLOOKUP(E241,Customer_Dim!A:A,Customer_Dim!E:E)</f>
        <v>Morrismouth</v>
      </c>
      <c r="K241" s="4" t="str">
        <f t="array" ref="K241">XLOOKUP(E241,Customer_Dim!A:A,Customer_Dim!F:F)</f>
        <v>California</v>
      </c>
      <c r="L241" s="4" t="str">
        <f t="array" ref="L241">XLOOKUP(Q241,Store_Dim!A:A,Store_Dim!C:C)</f>
        <v>West</v>
      </c>
      <c r="M241" s="4" t="s">
        <v>1841</v>
      </c>
      <c r="N241" s="4" t="str">
        <f t="array" ref="N241">XLOOKUP(M241,Product_Dim!A:A,Product_Dim!C:C)</f>
        <v>Home</v>
      </c>
      <c r="O241" s="4" t="str">
        <f t="array" ref="O241">XLOOKUP(M241,Product_Dim!A:A,Product_Dim!D:D)</f>
        <v>Kitchen</v>
      </c>
      <c r="P241" s="4" t="s">
        <v>1843</v>
      </c>
      <c r="Q241" s="4" t="s">
        <v>1917</v>
      </c>
      <c r="R241" s="4" t="str">
        <f t="array" ref="R241">XLOOKUP(Q241,Store_Dim!A:A,Store_Dim!B:B)</f>
        <v>Bean, Jones and Park</v>
      </c>
      <c r="S241" s="4" t="str">
        <f t="array" ref="S241">XLOOKUP(Q241,Store_Dim!A:A,Store_Dim!E:E)</f>
        <v>Online</v>
      </c>
      <c r="T241" s="4">
        <v>3.0</v>
      </c>
      <c r="U241" s="13">
        <v>91.7</v>
      </c>
      <c r="V241" s="14">
        <v>0.08</v>
      </c>
      <c r="W241" s="15">
        <v>82.0</v>
      </c>
      <c r="X241" s="4" t="s">
        <v>1964</v>
      </c>
      <c r="Y241" s="16">
        <v>253.092</v>
      </c>
      <c r="Z241" s="4" t="str">
        <f t="array" ref="Z241">XLOOKUP(M241,Product_Dim!A:A,Product_Dim!B:B)</f>
        <v>Kitchen Cutting Board</v>
      </c>
    </row>
    <row r="242" ht="14.25" customHeight="1">
      <c r="A242" s="4" t="s">
        <v>2201</v>
      </c>
      <c r="B242" s="5">
        <v>45917.0</v>
      </c>
      <c r="C242" s="12" t="s">
        <v>3976</v>
      </c>
      <c r="D242" s="4">
        <f t="shared" si="1"/>
        <v>2025</v>
      </c>
      <c r="E242" s="4" t="s">
        <v>144</v>
      </c>
      <c r="F242" s="4">
        <v>41.0</v>
      </c>
      <c r="G242" s="4" t="str">
        <f t="shared" si="2"/>
        <v>36-45</v>
      </c>
      <c r="H242" s="4" t="str">
        <f t="array" ref="H242">XLOOKUP(E242,Customer_Dim!A:A,Customer_Dim!D:D)</f>
        <v>Male</v>
      </c>
      <c r="I242" s="4" t="str">
        <f t="array" ref="I242">XLOOKUP(E242,Customer_Dim!A:A,Customer_Dim!H:H)</f>
        <v>Silver</v>
      </c>
      <c r="J242" s="4" t="str">
        <f t="array" ref="J242">XLOOKUP(E242,Customer_Dim!A:A,Customer_Dim!E:E)</f>
        <v>Johnsonville</v>
      </c>
      <c r="K242" s="4" t="str">
        <f t="array" ref="K242">XLOOKUP(E242,Customer_Dim!A:A,Customer_Dim!F:F)</f>
        <v>Oregon</v>
      </c>
      <c r="L242" s="4" t="str">
        <f t="array" ref="L242">XLOOKUP(Q242,Store_Dim!A:A,Store_Dim!C:C)</f>
        <v>North</v>
      </c>
      <c r="M242" s="4" t="s">
        <v>1768</v>
      </c>
      <c r="N242" s="4" t="str">
        <f t="array" ref="N242">XLOOKUP(M242,Product_Dim!A:A,Product_Dim!C:C)</f>
        <v>Electronics</v>
      </c>
      <c r="O242" s="4" t="str">
        <f t="array" ref="O242">XLOOKUP(M242,Product_Dim!A:A,Product_Dim!D:D)</f>
        <v>Computer</v>
      </c>
      <c r="P242" s="4" t="s">
        <v>1770</v>
      </c>
      <c r="Q242" s="4" t="s">
        <v>1929</v>
      </c>
      <c r="R242" s="4" t="str">
        <f t="array" ref="R242">XLOOKUP(Q242,Store_Dim!A:A,Store_Dim!B:B)</f>
        <v>Thomas, Bridges and Harris</v>
      </c>
      <c r="S242" s="4" t="str">
        <f t="array" ref="S242">XLOOKUP(Q242,Store_Dim!A:A,Store_Dim!E:E)</f>
        <v>Online</v>
      </c>
      <c r="T242" s="4">
        <v>3.0</v>
      </c>
      <c r="U242" s="13">
        <v>741.33</v>
      </c>
      <c r="V242" s="14">
        <v>0.03</v>
      </c>
      <c r="W242" s="15">
        <v>222.0</v>
      </c>
      <c r="X242" s="4" t="s">
        <v>1959</v>
      </c>
      <c r="Y242" s="16">
        <v>2157.2703</v>
      </c>
      <c r="Z242" s="4" t="str">
        <f t="array" ref="Z242">XLOOKUP(M242,Product_Dim!A:A,Product_Dim!B:B)</f>
        <v>Laptop Cooling Pad</v>
      </c>
    </row>
    <row r="243" ht="14.25" customHeight="1">
      <c r="A243" s="4" t="s">
        <v>2202</v>
      </c>
      <c r="B243" s="5">
        <v>45754.0</v>
      </c>
      <c r="C243" s="12" t="s">
        <v>3978</v>
      </c>
      <c r="D243" s="4">
        <f t="shared" si="1"/>
        <v>2025</v>
      </c>
      <c r="E243" s="4" t="s">
        <v>1487</v>
      </c>
      <c r="F243" s="4">
        <v>33.0</v>
      </c>
      <c r="G243" s="4" t="str">
        <f t="shared" si="2"/>
        <v>26-35</v>
      </c>
      <c r="H243" s="4" t="str">
        <f t="array" ref="H243">XLOOKUP(E243,Customer_Dim!A:A,Customer_Dim!D:D)</f>
        <v>Female</v>
      </c>
      <c r="I243" s="4" t="str">
        <f t="array" ref="I243">XLOOKUP(E243,Customer_Dim!A:A,Customer_Dim!H:H)</f>
        <v>Gold</v>
      </c>
      <c r="J243" s="4" t="str">
        <f t="array" ref="J243">XLOOKUP(E243,Customer_Dim!A:A,Customer_Dim!E:E)</f>
        <v>Anthonymouth</v>
      </c>
      <c r="K243" s="4" t="str">
        <f t="array" ref="K243">XLOOKUP(E243,Customer_Dim!A:A,Customer_Dim!F:F)</f>
        <v>Oklahoma</v>
      </c>
      <c r="L243" s="4" t="str">
        <f t="array" ref="L243">XLOOKUP(Q243,Store_Dim!A:A,Store_Dim!C:C)</f>
        <v>East</v>
      </c>
      <c r="M243" s="4" t="s">
        <v>1621</v>
      </c>
      <c r="N243" s="4" t="str">
        <f t="array" ref="N243">XLOOKUP(M243,Product_Dim!A:A,Product_Dim!C:C)</f>
        <v>Beauty</v>
      </c>
      <c r="O243" s="4" t="str">
        <f t="array" ref="O243">XLOOKUP(M243,Product_Dim!A:A,Product_Dim!D:D)</f>
        <v>Grooming</v>
      </c>
      <c r="P243" s="4" t="s">
        <v>1624</v>
      </c>
      <c r="Q243" s="4" t="s">
        <v>1948</v>
      </c>
      <c r="R243" s="4" t="str">
        <f t="array" ref="R243">XLOOKUP(Q243,Store_Dim!A:A,Store_Dim!B:B)</f>
        <v>Mann-Austin</v>
      </c>
      <c r="S243" s="4" t="str">
        <f t="array" ref="S243">XLOOKUP(Q243,Store_Dim!A:A,Store_Dim!E:E)</f>
        <v>Online</v>
      </c>
      <c r="T243" s="4">
        <v>1.0</v>
      </c>
      <c r="U243" s="13">
        <v>922.78</v>
      </c>
      <c r="V243" s="14">
        <v>0.29</v>
      </c>
      <c r="W243" s="15">
        <v>256.0</v>
      </c>
      <c r="X243" s="4" t="s">
        <v>1964</v>
      </c>
      <c r="Y243" s="16">
        <v>655.1737999999999</v>
      </c>
      <c r="Z243" s="4" t="str">
        <f t="array" ref="Z243">XLOOKUP(M243,Product_Dim!A:A,Product_Dim!B:B)</f>
        <v>Beard Grooming Kit</v>
      </c>
    </row>
    <row r="244" ht="14.25" customHeight="1">
      <c r="A244" s="4" t="s">
        <v>2203</v>
      </c>
      <c r="B244" s="5">
        <v>45312.0</v>
      </c>
      <c r="C244" s="12" t="s">
        <v>3972</v>
      </c>
      <c r="D244" s="4">
        <f t="shared" si="1"/>
        <v>2024</v>
      </c>
      <c r="E244" s="4" t="s">
        <v>1046</v>
      </c>
      <c r="F244" s="4">
        <v>60.0</v>
      </c>
      <c r="G244" s="4" t="str">
        <f t="shared" si="2"/>
        <v>56-65</v>
      </c>
      <c r="H244" s="4" t="str">
        <f t="array" ref="H244">XLOOKUP(E244,Customer_Dim!A:A,Customer_Dim!D:D)</f>
        <v>Male</v>
      </c>
      <c r="I244" s="4" t="str">
        <f t="array" ref="I244">XLOOKUP(E244,Customer_Dim!A:A,Customer_Dim!H:H)</f>
        <v>Bronze</v>
      </c>
      <c r="J244" s="4" t="str">
        <f t="array" ref="J244">XLOOKUP(E244,Customer_Dim!A:A,Customer_Dim!E:E)</f>
        <v>East Matthew</v>
      </c>
      <c r="K244" s="4" t="str">
        <f t="array" ref="K244">XLOOKUP(E244,Customer_Dim!A:A,Customer_Dim!F:F)</f>
        <v>Wisconsin</v>
      </c>
      <c r="L244" s="4" t="str">
        <f t="array" ref="L244">XLOOKUP(Q244,Store_Dim!A:A,Store_Dim!C:C)</f>
        <v>West</v>
      </c>
      <c r="M244" s="4" t="s">
        <v>1590</v>
      </c>
      <c r="N244" s="4" t="str">
        <f t="array" ref="N244">XLOOKUP(M244,Product_Dim!A:A,Product_Dim!C:C)</f>
        <v>Electronics</v>
      </c>
      <c r="O244" s="4" t="str">
        <f t="array" ref="O244">XLOOKUP(M244,Product_Dim!A:A,Product_Dim!D:D)</f>
        <v>Audio</v>
      </c>
      <c r="P244" s="4" t="s">
        <v>1593</v>
      </c>
      <c r="Q244" s="4" t="s">
        <v>1939</v>
      </c>
      <c r="R244" s="4" t="str">
        <f t="array" ref="R244">XLOOKUP(Q244,Store_Dim!A:A,Store_Dim!B:B)</f>
        <v>Frederick-Wright</v>
      </c>
      <c r="S244" s="4" t="str">
        <f t="array" ref="S244">XLOOKUP(Q244,Store_Dim!A:A,Store_Dim!E:E)</f>
        <v>Flagship</v>
      </c>
      <c r="T244" s="4">
        <v>1.0</v>
      </c>
      <c r="U244" s="13">
        <v>394.35</v>
      </c>
      <c r="V244" s="14">
        <v>0.09</v>
      </c>
      <c r="W244" s="15">
        <v>142.0</v>
      </c>
      <c r="X244" s="4" t="s">
        <v>1961</v>
      </c>
      <c r="Y244" s="16">
        <v>358.8585</v>
      </c>
      <c r="Z244" s="4" t="str">
        <f t="array" ref="Z244">XLOOKUP(M244,Product_Dim!A:A,Product_Dim!B:B)</f>
        <v>Wireless Bluetooth Earbuds</v>
      </c>
    </row>
    <row r="245" ht="14.25" customHeight="1">
      <c r="A245" s="4" t="s">
        <v>2204</v>
      </c>
      <c r="B245" s="5">
        <v>45480.0</v>
      </c>
      <c r="C245" s="12" t="s">
        <v>3968</v>
      </c>
      <c r="D245" s="4">
        <f t="shared" si="1"/>
        <v>2024</v>
      </c>
      <c r="E245" s="4" t="s">
        <v>1163</v>
      </c>
      <c r="F245" s="4">
        <v>58.0</v>
      </c>
      <c r="G245" s="4" t="str">
        <f t="shared" si="2"/>
        <v>56-65</v>
      </c>
      <c r="H245" s="4" t="str">
        <f t="array" ref="H245">XLOOKUP(E245,Customer_Dim!A:A,Customer_Dim!D:D)</f>
        <v>Male</v>
      </c>
      <c r="I245" s="4" t="str">
        <f t="array" ref="I245">XLOOKUP(E245,Customer_Dim!A:A,Customer_Dim!H:H)</f>
        <v>Bronze</v>
      </c>
      <c r="J245" s="4" t="str">
        <f t="array" ref="J245">XLOOKUP(E245,Customer_Dim!A:A,Customer_Dim!E:E)</f>
        <v>Lake Johnside</v>
      </c>
      <c r="K245" s="4" t="str">
        <f t="array" ref="K245">XLOOKUP(E245,Customer_Dim!A:A,Customer_Dim!F:F)</f>
        <v>Arizona</v>
      </c>
      <c r="L245" s="4" t="str">
        <f t="array" ref="L245">XLOOKUP(Q245,Store_Dim!A:A,Store_Dim!C:C)</f>
        <v>South</v>
      </c>
      <c r="M245" s="4" t="s">
        <v>1777</v>
      </c>
      <c r="N245" s="4" t="str">
        <f t="array" ref="N245">XLOOKUP(M245,Product_Dim!A:A,Product_Dim!C:C)</f>
        <v>Sports</v>
      </c>
      <c r="O245" s="4" t="str">
        <f t="array" ref="O245">XLOOKUP(M245,Product_Dim!A:A,Product_Dim!D:D)</f>
        <v>Fitness</v>
      </c>
      <c r="P245" s="4" t="s">
        <v>1779</v>
      </c>
      <c r="Q245" s="4" t="s">
        <v>1927</v>
      </c>
      <c r="R245" s="4" t="str">
        <f t="array" ref="R245">XLOOKUP(Q245,Store_Dim!A:A,Store_Dim!B:B)</f>
        <v>Aguirre-Keller</v>
      </c>
      <c r="S245" s="4" t="str">
        <f t="array" ref="S245">XLOOKUP(Q245,Store_Dim!A:A,Store_Dim!E:E)</f>
        <v>Online</v>
      </c>
      <c r="T245" s="4">
        <v>2.0</v>
      </c>
      <c r="U245" s="13">
        <v>703.95</v>
      </c>
      <c r="V245" s="14">
        <v>0.03</v>
      </c>
      <c r="W245" s="15">
        <v>423.0</v>
      </c>
      <c r="X245" s="4" t="s">
        <v>1959</v>
      </c>
      <c r="Y245" s="16">
        <v>1365.663</v>
      </c>
      <c r="Z245" s="4" t="str">
        <f t="array" ref="Z245">XLOOKUP(M245,Product_Dim!A:A,Product_Dim!B:B)</f>
        <v>Adjustable Dumbbells 20kg</v>
      </c>
    </row>
    <row r="246" ht="14.25" customHeight="1">
      <c r="A246" s="4" t="s">
        <v>2205</v>
      </c>
      <c r="B246" s="5">
        <v>45780.0</v>
      </c>
      <c r="C246" s="12" t="s">
        <v>3973</v>
      </c>
      <c r="D246" s="4">
        <f t="shared" si="1"/>
        <v>2025</v>
      </c>
      <c r="E246" s="4" t="s">
        <v>674</v>
      </c>
      <c r="F246" s="4">
        <v>30.0</v>
      </c>
      <c r="G246" s="4" t="str">
        <f t="shared" si="2"/>
        <v>26-35</v>
      </c>
      <c r="H246" s="4" t="str">
        <f t="array" ref="H246">XLOOKUP(E246,Customer_Dim!A:A,Customer_Dim!D:D)</f>
        <v>Male</v>
      </c>
      <c r="I246" s="4" t="str">
        <f t="array" ref="I246">XLOOKUP(E246,Customer_Dim!A:A,Customer_Dim!H:H)</f>
        <v>Platinum</v>
      </c>
      <c r="J246" s="4" t="str">
        <f t="array" ref="J246">XLOOKUP(E246,Customer_Dim!A:A,Customer_Dim!E:E)</f>
        <v>South Jerry</v>
      </c>
      <c r="K246" s="4" t="str">
        <f t="array" ref="K246">XLOOKUP(E246,Customer_Dim!A:A,Customer_Dim!F:F)</f>
        <v>Maine</v>
      </c>
      <c r="L246" s="4" t="str">
        <f t="array" ref="L246">XLOOKUP(Q246,Store_Dim!A:A,Store_Dim!C:C)</f>
        <v>East</v>
      </c>
      <c r="M246" s="4" t="s">
        <v>1613</v>
      </c>
      <c r="N246" s="4" t="str">
        <f t="array" ref="N246">XLOOKUP(M246,Product_Dim!A:A,Product_Dim!C:C)</f>
        <v>Home</v>
      </c>
      <c r="O246" s="4" t="str">
        <f t="array" ref="O246">XLOOKUP(M246,Product_Dim!A:A,Product_Dim!D:D)</f>
        <v>Decor</v>
      </c>
      <c r="P246" s="4" t="s">
        <v>1616</v>
      </c>
      <c r="Q246" s="4" t="s">
        <v>1887</v>
      </c>
      <c r="R246" s="4" t="str">
        <f t="array" ref="R246">XLOOKUP(Q246,Store_Dim!A:A,Store_Dim!B:B)</f>
        <v>Rivera-Warner</v>
      </c>
      <c r="S246" s="4" t="str">
        <f t="array" ref="S246">XLOOKUP(Q246,Store_Dim!A:A,Store_Dim!E:E)</f>
        <v>Flagship</v>
      </c>
      <c r="T246" s="4">
        <v>4.0</v>
      </c>
      <c r="U246" s="13">
        <v>452.67</v>
      </c>
      <c r="V246" s="14">
        <v>0.28</v>
      </c>
      <c r="W246" s="15">
        <v>439.0</v>
      </c>
      <c r="X246" s="4" t="s">
        <v>1961</v>
      </c>
      <c r="Y246" s="16">
        <v>1303.6896</v>
      </c>
      <c r="Z246" s="4" t="str">
        <f t="array" ref="Z246">XLOOKUP(M246,Product_Dim!A:A,Product_Dim!B:B)</f>
        <v>Decorative Wall Mirror</v>
      </c>
    </row>
    <row r="247" ht="14.25" customHeight="1">
      <c r="A247" s="4" t="s">
        <v>2206</v>
      </c>
      <c r="B247" s="5">
        <v>45349.0</v>
      </c>
      <c r="C247" s="12" t="s">
        <v>3974</v>
      </c>
      <c r="D247" s="4">
        <f t="shared" si="1"/>
        <v>2024</v>
      </c>
      <c r="E247" s="4" t="s">
        <v>1452</v>
      </c>
      <c r="F247" s="4">
        <v>36.0</v>
      </c>
      <c r="G247" s="4" t="str">
        <f t="shared" si="2"/>
        <v>36-45</v>
      </c>
      <c r="H247" s="4" t="str">
        <f t="array" ref="H247">XLOOKUP(E247,Customer_Dim!A:A,Customer_Dim!D:D)</f>
        <v>Female</v>
      </c>
      <c r="I247" s="4" t="str">
        <f t="array" ref="I247">XLOOKUP(E247,Customer_Dim!A:A,Customer_Dim!H:H)</f>
        <v>Bronze</v>
      </c>
      <c r="J247" s="4" t="str">
        <f t="array" ref="J247">XLOOKUP(E247,Customer_Dim!A:A,Customer_Dim!E:E)</f>
        <v>Port Anthony</v>
      </c>
      <c r="K247" s="4" t="str">
        <f t="array" ref="K247">XLOOKUP(E247,Customer_Dim!A:A,Customer_Dim!F:F)</f>
        <v>Connecticut</v>
      </c>
      <c r="L247" s="4" t="str">
        <f t="array" ref="L247">XLOOKUP(Q247,Store_Dim!A:A,Store_Dim!C:C)</f>
        <v>South</v>
      </c>
      <c r="M247" s="4" t="s">
        <v>1590</v>
      </c>
      <c r="N247" s="4" t="str">
        <f t="array" ref="N247">XLOOKUP(M247,Product_Dim!A:A,Product_Dim!C:C)</f>
        <v>Electronics</v>
      </c>
      <c r="O247" s="4" t="str">
        <f t="array" ref="O247">XLOOKUP(M247,Product_Dim!A:A,Product_Dim!D:D)</f>
        <v>Audio</v>
      </c>
      <c r="P247" s="4" t="s">
        <v>1593</v>
      </c>
      <c r="Q247" s="4" t="s">
        <v>1914</v>
      </c>
      <c r="R247" s="4" t="str">
        <f t="array" ref="R247">XLOOKUP(Q247,Store_Dim!A:A,Store_Dim!B:B)</f>
        <v>Martinez-Mullins</v>
      </c>
      <c r="S247" s="4" t="str">
        <f t="array" ref="S247">XLOOKUP(Q247,Store_Dim!A:A,Store_Dim!E:E)</f>
        <v>Online</v>
      </c>
      <c r="T247" s="4">
        <v>2.0</v>
      </c>
      <c r="U247" s="13">
        <v>377.3</v>
      </c>
      <c r="V247" s="14">
        <v>0.15</v>
      </c>
      <c r="W247" s="15">
        <v>142.0</v>
      </c>
      <c r="X247" s="4" t="s">
        <v>1961</v>
      </c>
      <c r="Y247" s="16">
        <v>641.41</v>
      </c>
      <c r="Z247" s="4" t="str">
        <f t="array" ref="Z247">XLOOKUP(M247,Product_Dim!A:A,Product_Dim!B:B)</f>
        <v>Wireless Bluetooth Earbuds</v>
      </c>
    </row>
    <row r="248" ht="14.25" customHeight="1">
      <c r="A248" s="4" t="s">
        <v>2207</v>
      </c>
      <c r="B248" s="5">
        <v>45846.0</v>
      </c>
      <c r="C248" s="12" t="s">
        <v>3968</v>
      </c>
      <c r="D248" s="4">
        <f t="shared" si="1"/>
        <v>2025</v>
      </c>
      <c r="E248" s="4" t="s">
        <v>1103</v>
      </c>
      <c r="F248" s="4">
        <v>39.0</v>
      </c>
      <c r="G248" s="4" t="str">
        <f t="shared" si="2"/>
        <v>36-45</v>
      </c>
      <c r="H248" s="4" t="str">
        <f t="array" ref="H248">XLOOKUP(E248,Customer_Dim!A:A,Customer_Dim!D:D)</f>
        <v>Male</v>
      </c>
      <c r="I248" s="4" t="str">
        <f t="array" ref="I248">XLOOKUP(E248,Customer_Dim!A:A,Customer_Dim!H:H)</f>
        <v>Gold</v>
      </c>
      <c r="J248" s="4" t="str">
        <f t="array" ref="J248">XLOOKUP(E248,Customer_Dim!A:A,Customer_Dim!E:E)</f>
        <v>West Victoriaborough</v>
      </c>
      <c r="K248" s="4" t="str">
        <f t="array" ref="K248">XLOOKUP(E248,Customer_Dim!A:A,Customer_Dim!F:F)</f>
        <v>New Mexico</v>
      </c>
      <c r="L248" s="4" t="str">
        <f t="array" ref="L248">XLOOKUP(Q248,Store_Dim!A:A,Store_Dim!C:C)</f>
        <v>South</v>
      </c>
      <c r="M248" s="4" t="s">
        <v>1805</v>
      </c>
      <c r="N248" s="4" t="str">
        <f t="array" ref="N248">XLOOKUP(M248,Product_Dim!A:A,Product_Dim!C:C)</f>
        <v>Electronics</v>
      </c>
      <c r="O248" s="4" t="str">
        <f t="array" ref="O248">XLOOKUP(M248,Product_Dim!A:A,Product_Dim!D:D)</f>
        <v>Audio</v>
      </c>
      <c r="P248" s="4" t="s">
        <v>1807</v>
      </c>
      <c r="Q248" s="4" t="s">
        <v>1914</v>
      </c>
      <c r="R248" s="4" t="str">
        <f t="array" ref="R248">XLOOKUP(Q248,Store_Dim!A:A,Store_Dim!B:B)</f>
        <v>Martinez-Mullins</v>
      </c>
      <c r="S248" s="4" t="str">
        <f t="array" ref="S248">XLOOKUP(Q248,Store_Dim!A:A,Store_Dim!E:E)</f>
        <v>Online</v>
      </c>
      <c r="T248" s="4">
        <v>2.0</v>
      </c>
      <c r="U248" s="13">
        <v>130.48</v>
      </c>
      <c r="V248" s="14">
        <v>0.23</v>
      </c>
      <c r="W248" s="15">
        <v>159.0</v>
      </c>
      <c r="X248" s="4" t="s">
        <v>1961</v>
      </c>
      <c r="Y248" s="16">
        <v>200.9392</v>
      </c>
      <c r="Z248" s="4" t="str">
        <f t="array" ref="Z248">XLOOKUP(M248,Product_Dim!A:A,Product_Dim!B:B)</f>
        <v>Bluetooth Car Audio System</v>
      </c>
    </row>
    <row r="249" ht="14.25" customHeight="1">
      <c r="A249" s="4" t="s">
        <v>2208</v>
      </c>
      <c r="B249" s="5">
        <v>45729.0</v>
      </c>
      <c r="C249" s="12" t="s">
        <v>3977</v>
      </c>
      <c r="D249" s="4">
        <f t="shared" si="1"/>
        <v>2025</v>
      </c>
      <c r="E249" s="4" t="s">
        <v>1373</v>
      </c>
      <c r="F249" s="4">
        <v>37.0</v>
      </c>
      <c r="G249" s="4" t="str">
        <f t="shared" si="2"/>
        <v>36-45</v>
      </c>
      <c r="H249" s="4" t="str">
        <f t="array" ref="H249">XLOOKUP(E249,Customer_Dim!A:A,Customer_Dim!D:D)</f>
        <v>Female</v>
      </c>
      <c r="I249" s="4" t="str">
        <f t="array" ref="I249">XLOOKUP(E249,Customer_Dim!A:A,Customer_Dim!H:H)</f>
        <v>Silver</v>
      </c>
      <c r="J249" s="4" t="str">
        <f t="array" ref="J249">XLOOKUP(E249,Customer_Dim!A:A,Customer_Dim!E:E)</f>
        <v>Wesleyhaven</v>
      </c>
      <c r="K249" s="4" t="str">
        <f t="array" ref="K249">XLOOKUP(E249,Customer_Dim!A:A,Customer_Dim!F:F)</f>
        <v>Idaho</v>
      </c>
      <c r="L249" s="4" t="str">
        <f t="array" ref="L249">XLOOKUP(Q249,Store_Dim!A:A,Store_Dim!C:C)</f>
        <v>North</v>
      </c>
      <c r="M249" s="4" t="s">
        <v>1865</v>
      </c>
      <c r="N249" s="4" t="str">
        <f t="array" ref="N249">XLOOKUP(M249,Product_Dim!A:A,Product_Dim!C:C)</f>
        <v>Beauty</v>
      </c>
      <c r="O249" s="4" t="str">
        <f t="array" ref="O249">XLOOKUP(M249,Product_Dim!A:A,Product_Dim!D:D)</f>
        <v>Skincare</v>
      </c>
      <c r="P249" s="4" t="s">
        <v>1867</v>
      </c>
      <c r="Q249" s="4" t="s">
        <v>1929</v>
      </c>
      <c r="R249" s="4" t="str">
        <f t="array" ref="R249">XLOOKUP(Q249,Store_Dim!A:A,Store_Dim!B:B)</f>
        <v>Thomas, Bridges and Harris</v>
      </c>
      <c r="S249" s="4" t="str">
        <f t="array" ref="S249">XLOOKUP(Q249,Store_Dim!A:A,Store_Dim!E:E)</f>
        <v>Online</v>
      </c>
      <c r="T249" s="4">
        <v>1.0</v>
      </c>
      <c r="U249" s="13">
        <v>809.45</v>
      </c>
      <c r="V249" s="14">
        <v>0.09</v>
      </c>
      <c r="W249" s="15">
        <v>213.0</v>
      </c>
      <c r="X249" s="4" t="s">
        <v>1964</v>
      </c>
      <c r="Y249" s="16">
        <v>736.5995</v>
      </c>
      <c r="Z249" s="4" t="str">
        <f t="array" ref="Z249">XLOOKUP(M249,Product_Dim!A:A,Product_Dim!B:B)</f>
        <v>Vitamin E Body Lotion</v>
      </c>
    </row>
    <row r="250" ht="14.25" customHeight="1">
      <c r="A250" s="4" t="s">
        <v>2209</v>
      </c>
      <c r="B250" s="5">
        <v>45768.0</v>
      </c>
      <c r="C250" s="12" t="s">
        <v>3978</v>
      </c>
      <c r="D250" s="4">
        <f t="shared" si="1"/>
        <v>2025</v>
      </c>
      <c r="E250" s="4" t="s">
        <v>317</v>
      </c>
      <c r="F250" s="4">
        <v>48.0</v>
      </c>
      <c r="G250" s="4" t="str">
        <f t="shared" si="2"/>
        <v>46-55</v>
      </c>
      <c r="H250" s="4" t="str">
        <f t="array" ref="H250">XLOOKUP(E250,Customer_Dim!A:A,Customer_Dim!D:D)</f>
        <v>Female</v>
      </c>
      <c r="I250" s="4" t="str">
        <f t="array" ref="I250">XLOOKUP(E250,Customer_Dim!A:A,Customer_Dim!H:H)</f>
        <v>Bronze</v>
      </c>
      <c r="J250" s="4" t="str">
        <f t="array" ref="J250">XLOOKUP(E250,Customer_Dim!A:A,Customer_Dim!E:E)</f>
        <v>Nicholastown</v>
      </c>
      <c r="K250" s="4" t="str">
        <f t="array" ref="K250">XLOOKUP(E250,Customer_Dim!A:A,Customer_Dim!F:F)</f>
        <v>Georgia</v>
      </c>
      <c r="L250" s="4" t="str">
        <f t="array" ref="L250">XLOOKUP(Q250,Store_Dim!A:A,Store_Dim!C:C)</f>
        <v>South</v>
      </c>
      <c r="M250" s="4" t="s">
        <v>1715</v>
      </c>
      <c r="N250" s="4" t="str">
        <f t="array" ref="N250">XLOOKUP(M250,Product_Dim!A:A,Product_Dim!C:C)</f>
        <v>Sports</v>
      </c>
      <c r="O250" s="4" t="str">
        <f t="array" ref="O250">XLOOKUP(M250,Product_Dim!A:A,Product_Dim!D:D)</f>
        <v>Team Sports</v>
      </c>
      <c r="P250" s="4" t="s">
        <v>1717</v>
      </c>
      <c r="Q250" s="4" t="s">
        <v>1921</v>
      </c>
      <c r="R250" s="4" t="str">
        <f t="array" ref="R250">XLOOKUP(Q250,Store_Dim!A:A,Store_Dim!B:B)</f>
        <v>Moore, Padilla and Butler</v>
      </c>
      <c r="S250" s="4" t="str">
        <f t="array" ref="S250">XLOOKUP(Q250,Store_Dim!A:A,Store_Dim!E:E)</f>
        <v>Flagship</v>
      </c>
      <c r="T250" s="4">
        <v>3.0</v>
      </c>
      <c r="U250" s="13">
        <v>499.12</v>
      </c>
      <c r="V250" s="14">
        <v>0.05</v>
      </c>
      <c r="W250" s="15">
        <v>114.0</v>
      </c>
      <c r="X250" s="4" t="s">
        <v>1961</v>
      </c>
      <c r="Y250" s="16">
        <v>1422.492</v>
      </c>
      <c r="Z250" s="4" t="str">
        <f t="array" ref="Z250">XLOOKUP(M250,Product_Dim!A:A,Product_Dim!B:B)</f>
        <v>High-Grip Football</v>
      </c>
    </row>
    <row r="251" ht="14.25" customHeight="1">
      <c r="A251" s="4" t="s">
        <v>2210</v>
      </c>
      <c r="B251" s="5">
        <v>45606.0</v>
      </c>
      <c r="C251" s="12" t="s">
        <v>3971</v>
      </c>
      <c r="D251" s="4">
        <f t="shared" si="1"/>
        <v>2024</v>
      </c>
      <c r="E251" s="4" t="s">
        <v>117</v>
      </c>
      <c r="F251" s="4">
        <v>52.0</v>
      </c>
      <c r="G251" s="4" t="str">
        <f t="shared" si="2"/>
        <v>46-55</v>
      </c>
      <c r="H251" s="4" t="str">
        <f t="array" ref="H251">XLOOKUP(E251,Customer_Dim!A:A,Customer_Dim!D:D)</f>
        <v>Female</v>
      </c>
      <c r="I251" s="4" t="str">
        <f t="array" ref="I251">XLOOKUP(E251,Customer_Dim!A:A,Customer_Dim!H:H)</f>
        <v>Silver</v>
      </c>
      <c r="J251" s="4" t="str">
        <f t="array" ref="J251">XLOOKUP(E251,Customer_Dim!A:A,Customer_Dim!E:E)</f>
        <v>Molinabury</v>
      </c>
      <c r="K251" s="4" t="str">
        <f t="array" ref="K251">XLOOKUP(E251,Customer_Dim!A:A,Customer_Dim!F:F)</f>
        <v>Oregon</v>
      </c>
      <c r="L251" s="4" t="str">
        <f t="array" ref="L251">XLOOKUP(Q251,Store_Dim!A:A,Store_Dim!C:C)</f>
        <v>North</v>
      </c>
      <c r="M251" s="4" t="s">
        <v>1786</v>
      </c>
      <c r="N251" s="4" t="str">
        <f t="array" ref="N251">XLOOKUP(M251,Product_Dim!A:A,Product_Dim!C:C)</f>
        <v>Home</v>
      </c>
      <c r="O251" s="4" t="str">
        <f t="array" ref="O251">XLOOKUP(M251,Product_Dim!A:A,Product_Dim!D:D)</f>
        <v>Furniture</v>
      </c>
      <c r="P251" s="4" t="s">
        <v>1789</v>
      </c>
      <c r="Q251" s="4" t="s">
        <v>1901</v>
      </c>
      <c r="R251" s="4" t="str">
        <f t="array" ref="R251">XLOOKUP(Q251,Store_Dim!A:A,Store_Dim!B:B)</f>
        <v>Johnson-Wright</v>
      </c>
      <c r="S251" s="4" t="str">
        <f t="array" ref="S251">XLOOKUP(Q251,Store_Dim!A:A,Store_Dim!E:E)</f>
        <v>Outlet</v>
      </c>
      <c r="T251" s="4">
        <v>2.0</v>
      </c>
      <c r="U251" s="13">
        <v>894.58</v>
      </c>
      <c r="V251" s="14">
        <v>0.25</v>
      </c>
      <c r="W251" s="15">
        <v>130.0</v>
      </c>
      <c r="X251" s="4" t="s">
        <v>1959</v>
      </c>
      <c r="Y251" s="16">
        <v>1341.87</v>
      </c>
      <c r="Z251" s="4" t="str">
        <f t="array" ref="Z251">XLOOKUP(M251,Product_Dim!A:A,Product_Dim!B:B)</f>
        <v>Wooden Nightstand</v>
      </c>
    </row>
    <row r="252" ht="14.25" customHeight="1">
      <c r="A252" s="4" t="s">
        <v>2211</v>
      </c>
      <c r="B252" s="5">
        <v>45513.0</v>
      </c>
      <c r="C252" s="12" t="s">
        <v>3975</v>
      </c>
      <c r="D252" s="4">
        <f t="shared" si="1"/>
        <v>2024</v>
      </c>
      <c r="E252" s="4" t="s">
        <v>468</v>
      </c>
      <c r="F252" s="4">
        <v>34.0</v>
      </c>
      <c r="G252" s="4" t="str">
        <f t="shared" si="2"/>
        <v>26-35</v>
      </c>
      <c r="H252" s="4" t="str">
        <f t="array" ref="H252">XLOOKUP(E252,Customer_Dim!A:A,Customer_Dim!D:D)</f>
        <v>Female</v>
      </c>
      <c r="I252" s="4" t="str">
        <f t="array" ref="I252">XLOOKUP(E252,Customer_Dim!A:A,Customer_Dim!H:H)</f>
        <v>Bronze</v>
      </c>
      <c r="J252" s="4" t="str">
        <f t="array" ref="J252">XLOOKUP(E252,Customer_Dim!A:A,Customer_Dim!E:E)</f>
        <v>Wigginsville</v>
      </c>
      <c r="K252" s="4" t="str">
        <f t="array" ref="K252">XLOOKUP(E252,Customer_Dim!A:A,Customer_Dim!F:F)</f>
        <v>Alabama</v>
      </c>
      <c r="L252" s="4" t="str">
        <f t="array" ref="L252">XLOOKUP(Q252,Store_Dim!A:A,Store_Dim!C:C)</f>
        <v>South</v>
      </c>
      <c r="M252" s="4" t="s">
        <v>1808</v>
      </c>
      <c r="N252" s="4" t="str">
        <f t="array" ref="N252">XLOOKUP(M252,Product_Dim!A:A,Product_Dim!C:C)</f>
        <v>Clothing</v>
      </c>
      <c r="O252" s="4" t="str">
        <f t="array" ref="O252">XLOOKUP(M252,Product_Dim!A:A,Product_Dim!D:D)</f>
        <v>Footwear</v>
      </c>
      <c r="P252" s="4" t="s">
        <v>1810</v>
      </c>
      <c r="Q252" s="4" t="s">
        <v>1921</v>
      </c>
      <c r="R252" s="4" t="str">
        <f t="array" ref="R252">XLOOKUP(Q252,Store_Dim!A:A,Store_Dim!B:B)</f>
        <v>Moore, Padilla and Butler</v>
      </c>
      <c r="S252" s="4" t="str">
        <f t="array" ref="S252">XLOOKUP(Q252,Store_Dim!A:A,Store_Dim!E:E)</f>
        <v>Flagship</v>
      </c>
      <c r="T252" s="4">
        <v>4.0</v>
      </c>
      <c r="U252" s="13">
        <v>578.39</v>
      </c>
      <c r="V252" s="14">
        <v>0.01</v>
      </c>
      <c r="W252" s="15">
        <v>82.0</v>
      </c>
      <c r="X252" s="4" t="s">
        <v>1959</v>
      </c>
      <c r="Y252" s="16">
        <v>2290.4244</v>
      </c>
      <c r="Z252" s="4" t="str">
        <f t="array" ref="Z252">XLOOKUP(M252,Product_Dim!A:A,Product_Dim!B:B)</f>
        <v>Women's Ankle Boots</v>
      </c>
    </row>
    <row r="253" ht="14.25" customHeight="1">
      <c r="A253" s="4" t="s">
        <v>2212</v>
      </c>
      <c r="B253" s="5">
        <v>45356.0</v>
      </c>
      <c r="C253" s="12" t="s">
        <v>3977</v>
      </c>
      <c r="D253" s="4">
        <f t="shared" si="1"/>
        <v>2024</v>
      </c>
      <c r="E253" s="4" t="s">
        <v>1513</v>
      </c>
      <c r="F253" s="4">
        <v>46.0</v>
      </c>
      <c r="G253" s="4" t="str">
        <f t="shared" si="2"/>
        <v>46-55</v>
      </c>
      <c r="H253" s="4" t="str">
        <f t="array" ref="H253">XLOOKUP(E253,Customer_Dim!A:A,Customer_Dim!D:D)</f>
        <v>Female</v>
      </c>
      <c r="I253" s="4" t="str">
        <f t="array" ref="I253">XLOOKUP(E253,Customer_Dim!A:A,Customer_Dim!H:H)</f>
        <v>Bronze</v>
      </c>
      <c r="J253" s="4" t="str">
        <f t="array" ref="J253">XLOOKUP(E253,Customer_Dim!A:A,Customer_Dim!E:E)</f>
        <v>East Dillonview</v>
      </c>
      <c r="K253" s="4" t="str">
        <f t="array" ref="K253">XLOOKUP(E253,Customer_Dim!A:A,Customer_Dim!F:F)</f>
        <v>Virginia</v>
      </c>
      <c r="L253" s="4" t="str">
        <f t="array" ref="L253">XLOOKUP(Q253,Store_Dim!A:A,Store_Dim!C:C)</f>
        <v>North</v>
      </c>
      <c r="M253" s="4" t="s">
        <v>1703</v>
      </c>
      <c r="N253" s="4" t="str">
        <f t="array" ref="N253">XLOOKUP(M253,Product_Dim!A:A,Product_Dim!C:C)</f>
        <v>Sports</v>
      </c>
      <c r="O253" s="4" t="str">
        <f t="array" ref="O253">XLOOKUP(M253,Product_Dim!A:A,Product_Dim!D:D)</f>
        <v>Fitness</v>
      </c>
      <c r="P253" s="4" t="s">
        <v>1705</v>
      </c>
      <c r="Q253" s="4" t="s">
        <v>1942</v>
      </c>
      <c r="R253" s="4" t="str">
        <f t="array" ref="R253">XLOOKUP(Q253,Store_Dim!A:A,Store_Dim!B:B)</f>
        <v>Holloway Ltd</v>
      </c>
      <c r="S253" s="4" t="str">
        <f t="array" ref="S253">XLOOKUP(Q253,Store_Dim!A:A,Store_Dim!E:E)</f>
        <v>Flagship</v>
      </c>
      <c r="T253" s="4">
        <v>4.0</v>
      </c>
      <c r="U253" s="13">
        <v>982.45</v>
      </c>
      <c r="V253" s="14">
        <v>0.2</v>
      </c>
      <c r="W253" s="15">
        <v>369.0</v>
      </c>
      <c r="X253" s="4" t="s">
        <v>1961</v>
      </c>
      <c r="Y253" s="16">
        <v>3143.84</v>
      </c>
      <c r="Z253" s="4" t="str">
        <f t="array" ref="Z253">XLOOKUP(M253,Product_Dim!A:A,Product_Dim!B:B)</f>
        <v>Yoga Exercise Mat</v>
      </c>
    </row>
    <row r="254" ht="14.25" customHeight="1">
      <c r="A254" s="4" t="s">
        <v>2213</v>
      </c>
      <c r="B254" s="5">
        <v>45925.0</v>
      </c>
      <c r="C254" s="12" t="s">
        <v>3976</v>
      </c>
      <c r="D254" s="4">
        <f t="shared" si="1"/>
        <v>2025</v>
      </c>
      <c r="E254" s="4" t="s">
        <v>1413</v>
      </c>
      <c r="F254" s="4">
        <v>29.0</v>
      </c>
      <c r="G254" s="4" t="str">
        <f t="shared" si="2"/>
        <v>26-35</v>
      </c>
      <c r="H254" s="4" t="str">
        <f t="array" ref="H254">XLOOKUP(E254,Customer_Dim!A:A,Customer_Dim!D:D)</f>
        <v>Male</v>
      </c>
      <c r="I254" s="4" t="str">
        <f t="array" ref="I254">XLOOKUP(E254,Customer_Dim!A:A,Customer_Dim!H:H)</f>
        <v>Bronze</v>
      </c>
      <c r="J254" s="4" t="str">
        <f t="array" ref="J254">XLOOKUP(E254,Customer_Dim!A:A,Customer_Dim!E:E)</f>
        <v>Port Hannahport</v>
      </c>
      <c r="K254" s="4" t="str">
        <f t="array" ref="K254">XLOOKUP(E254,Customer_Dim!A:A,Customer_Dim!F:F)</f>
        <v>Ohio</v>
      </c>
      <c r="L254" s="4" t="str">
        <f t="array" ref="L254">XLOOKUP(Q254,Store_Dim!A:A,Store_Dim!C:C)</f>
        <v>East</v>
      </c>
      <c r="M254" s="4" t="s">
        <v>1877</v>
      </c>
      <c r="N254" s="4" t="str">
        <f t="array" ref="N254">XLOOKUP(M254,Product_Dim!A:A,Product_Dim!C:C)</f>
        <v>Electronics</v>
      </c>
      <c r="O254" s="4" t="str">
        <f t="array" ref="O254">XLOOKUP(M254,Product_Dim!A:A,Product_Dim!D:D)</f>
        <v>Audio</v>
      </c>
      <c r="P254" s="4" t="s">
        <v>1879</v>
      </c>
      <c r="Q254" s="4" t="s">
        <v>1948</v>
      </c>
      <c r="R254" s="4" t="str">
        <f t="array" ref="R254">XLOOKUP(Q254,Store_Dim!A:A,Store_Dim!B:B)</f>
        <v>Mann-Austin</v>
      </c>
      <c r="S254" s="4" t="str">
        <f t="array" ref="S254">XLOOKUP(Q254,Store_Dim!A:A,Store_Dim!E:E)</f>
        <v>Online</v>
      </c>
      <c r="T254" s="4">
        <v>1.0</v>
      </c>
      <c r="U254" s="13">
        <v>549.52</v>
      </c>
      <c r="V254" s="14">
        <v>0.1</v>
      </c>
      <c r="W254" s="15">
        <v>73.0</v>
      </c>
      <c r="X254" s="4" t="s">
        <v>1961</v>
      </c>
      <c r="Y254" s="16">
        <v>494.568</v>
      </c>
      <c r="Z254" s="4" t="str">
        <f t="array" ref="Z254">XLOOKUP(M254,Product_Dim!A:A,Product_Dim!B:B)</f>
        <v>Portable Bluetooth Speaker</v>
      </c>
    </row>
    <row r="255" ht="14.25" customHeight="1">
      <c r="A255" s="4" t="s">
        <v>2214</v>
      </c>
      <c r="B255" s="5">
        <v>45876.0</v>
      </c>
      <c r="C255" s="12" t="s">
        <v>3975</v>
      </c>
      <c r="D255" s="4">
        <f t="shared" si="1"/>
        <v>2025</v>
      </c>
      <c r="E255" s="4" t="s">
        <v>793</v>
      </c>
      <c r="F255" s="4">
        <v>59.0</v>
      </c>
      <c r="G255" s="4" t="str">
        <f t="shared" si="2"/>
        <v>56-65</v>
      </c>
      <c r="H255" s="4" t="str">
        <f t="array" ref="H255">XLOOKUP(E255,Customer_Dim!A:A,Customer_Dim!D:D)</f>
        <v>Female</v>
      </c>
      <c r="I255" s="4" t="str">
        <f t="array" ref="I255">XLOOKUP(E255,Customer_Dim!A:A,Customer_Dim!H:H)</f>
        <v>Platinum</v>
      </c>
      <c r="J255" s="4" t="str">
        <f t="array" ref="J255">XLOOKUP(E255,Customer_Dim!A:A,Customer_Dim!E:E)</f>
        <v>Heathfort</v>
      </c>
      <c r="K255" s="4" t="str">
        <f t="array" ref="K255">XLOOKUP(E255,Customer_Dim!A:A,Customer_Dim!F:F)</f>
        <v>Michigan</v>
      </c>
      <c r="L255" s="4" t="str">
        <f t="array" ref="L255">XLOOKUP(Q255,Store_Dim!A:A,Store_Dim!C:C)</f>
        <v>East</v>
      </c>
      <c r="M255" s="4" t="s">
        <v>1859</v>
      </c>
      <c r="N255" s="4" t="str">
        <f t="array" ref="N255">XLOOKUP(M255,Product_Dim!A:A,Product_Dim!C:C)</f>
        <v>Home</v>
      </c>
      <c r="O255" s="4" t="str">
        <f t="array" ref="O255">XLOOKUP(M255,Product_Dim!A:A,Product_Dim!D:D)</f>
        <v>Appliances</v>
      </c>
      <c r="P255" s="4" t="s">
        <v>1861</v>
      </c>
      <c r="Q255" s="4" t="s">
        <v>1945</v>
      </c>
      <c r="R255" s="4" t="str">
        <f t="array" ref="R255">XLOOKUP(Q255,Store_Dim!A:A,Store_Dim!B:B)</f>
        <v>Guerrero-Schmitt</v>
      </c>
      <c r="S255" s="4" t="str">
        <f t="array" ref="S255">XLOOKUP(Q255,Store_Dim!A:A,Store_Dim!E:E)</f>
        <v>Flagship</v>
      </c>
      <c r="T255" s="4">
        <v>2.0</v>
      </c>
      <c r="U255" s="13">
        <v>239.92</v>
      </c>
      <c r="V255" s="14">
        <v>0.16</v>
      </c>
      <c r="W255" s="15">
        <v>191.0</v>
      </c>
      <c r="X255" s="4" t="s">
        <v>1959</v>
      </c>
      <c r="Y255" s="16">
        <v>403.0656</v>
      </c>
      <c r="Z255" s="4" t="str">
        <f t="array" ref="Z255">XLOOKUP(M255,Product_Dim!A:A,Product_Dim!B:B)</f>
        <v>Microwave Oven</v>
      </c>
    </row>
    <row r="256" ht="14.25" customHeight="1">
      <c r="A256" s="4" t="s">
        <v>2215</v>
      </c>
      <c r="B256" s="5">
        <v>45338.0</v>
      </c>
      <c r="C256" s="12" t="s">
        <v>3974</v>
      </c>
      <c r="D256" s="4">
        <f t="shared" si="1"/>
        <v>2024</v>
      </c>
      <c r="E256" s="4" t="s">
        <v>314</v>
      </c>
      <c r="F256" s="4">
        <v>53.0</v>
      </c>
      <c r="G256" s="4" t="str">
        <f t="shared" si="2"/>
        <v>46-55</v>
      </c>
      <c r="H256" s="4" t="str">
        <f t="array" ref="H256">XLOOKUP(E256,Customer_Dim!A:A,Customer_Dim!D:D)</f>
        <v>Male</v>
      </c>
      <c r="I256" s="4" t="str">
        <f t="array" ref="I256">XLOOKUP(E256,Customer_Dim!A:A,Customer_Dim!H:H)</f>
        <v>Bronze</v>
      </c>
      <c r="J256" s="4" t="str">
        <f t="array" ref="J256">XLOOKUP(E256,Customer_Dim!A:A,Customer_Dim!E:E)</f>
        <v>Leburgh</v>
      </c>
      <c r="K256" s="4" t="str">
        <f t="array" ref="K256">XLOOKUP(E256,Customer_Dim!A:A,Customer_Dim!F:F)</f>
        <v>Florida</v>
      </c>
      <c r="L256" s="4" t="str">
        <f t="array" ref="L256">XLOOKUP(Q256,Store_Dim!A:A,Store_Dim!C:C)</f>
        <v>East</v>
      </c>
      <c r="M256" s="4" t="s">
        <v>1859</v>
      </c>
      <c r="N256" s="4" t="str">
        <f t="array" ref="N256">XLOOKUP(M256,Product_Dim!A:A,Product_Dim!C:C)</f>
        <v>Home</v>
      </c>
      <c r="O256" s="4" t="str">
        <f t="array" ref="O256">XLOOKUP(M256,Product_Dim!A:A,Product_Dim!D:D)</f>
        <v>Appliances</v>
      </c>
      <c r="P256" s="4" t="s">
        <v>1861</v>
      </c>
      <c r="Q256" s="4" t="s">
        <v>1911</v>
      </c>
      <c r="R256" s="4" t="str">
        <f t="array" ref="R256">XLOOKUP(Q256,Store_Dim!A:A,Store_Dim!B:B)</f>
        <v>Benson-Elliott</v>
      </c>
      <c r="S256" s="4" t="str">
        <f t="array" ref="S256">XLOOKUP(Q256,Store_Dim!A:A,Store_Dim!E:E)</f>
        <v>Online</v>
      </c>
      <c r="T256" s="4">
        <v>2.0</v>
      </c>
      <c r="U256" s="13">
        <v>878.05</v>
      </c>
      <c r="V256" s="14">
        <v>0.11</v>
      </c>
      <c r="W256" s="15">
        <v>191.0</v>
      </c>
      <c r="X256" s="4" t="s">
        <v>1961</v>
      </c>
      <c r="Y256" s="16">
        <v>1562.929</v>
      </c>
      <c r="Z256" s="4" t="str">
        <f t="array" ref="Z256">XLOOKUP(M256,Product_Dim!A:A,Product_Dim!B:B)</f>
        <v>Microwave Oven</v>
      </c>
    </row>
    <row r="257" ht="14.25" customHeight="1">
      <c r="A257" s="4" t="s">
        <v>2216</v>
      </c>
      <c r="B257" s="5">
        <v>45746.0</v>
      </c>
      <c r="C257" s="12" t="s">
        <v>3977</v>
      </c>
      <c r="D257" s="4">
        <f t="shared" si="1"/>
        <v>2025</v>
      </c>
      <c r="E257" s="4" t="s">
        <v>188</v>
      </c>
      <c r="F257" s="4">
        <v>34.0</v>
      </c>
      <c r="G257" s="4" t="str">
        <f t="shared" si="2"/>
        <v>26-35</v>
      </c>
      <c r="H257" s="4" t="str">
        <f t="array" ref="H257">XLOOKUP(E257,Customer_Dim!A:A,Customer_Dim!D:D)</f>
        <v>Male</v>
      </c>
      <c r="I257" s="4" t="str">
        <f t="array" ref="I257">XLOOKUP(E257,Customer_Dim!A:A,Customer_Dim!H:H)</f>
        <v>Bronze</v>
      </c>
      <c r="J257" s="4" t="str">
        <f t="array" ref="J257">XLOOKUP(E257,Customer_Dim!A:A,Customer_Dim!E:E)</f>
        <v>Christianstad</v>
      </c>
      <c r="K257" s="4" t="str">
        <f t="array" ref="K257">XLOOKUP(E257,Customer_Dim!A:A,Customer_Dim!F:F)</f>
        <v>Hawaii</v>
      </c>
      <c r="L257" s="4" t="str">
        <f t="array" ref="L257">XLOOKUP(Q257,Store_Dim!A:A,Store_Dim!C:C)</f>
        <v>South</v>
      </c>
      <c r="M257" s="4" t="s">
        <v>1560</v>
      </c>
      <c r="N257" s="4" t="str">
        <f t="array" ref="N257">XLOOKUP(M257,Product_Dim!A:A,Product_Dim!C:C)</f>
        <v>Clothing</v>
      </c>
      <c r="O257" s="4" t="str">
        <f t="array" ref="O257">XLOOKUP(M257,Product_Dim!A:A,Product_Dim!D:D)</f>
        <v>Tops</v>
      </c>
      <c r="P257" s="4" t="s">
        <v>1564</v>
      </c>
      <c r="Q257" s="4" t="s">
        <v>1921</v>
      </c>
      <c r="R257" s="4" t="str">
        <f t="array" ref="R257">XLOOKUP(Q257,Store_Dim!A:A,Store_Dim!B:B)</f>
        <v>Moore, Padilla and Butler</v>
      </c>
      <c r="S257" s="4" t="str">
        <f t="array" ref="S257">XLOOKUP(Q257,Store_Dim!A:A,Store_Dim!E:E)</f>
        <v>Flagship</v>
      </c>
      <c r="T257" s="4">
        <v>3.0</v>
      </c>
      <c r="U257" s="13">
        <v>546.96</v>
      </c>
      <c r="V257" s="14">
        <v>0.19</v>
      </c>
      <c r="W257" s="15">
        <v>181.0</v>
      </c>
      <c r="X257" s="4" t="s">
        <v>1959</v>
      </c>
      <c r="Y257" s="16">
        <v>1329.1128</v>
      </c>
      <c r="Z257" s="4" t="str">
        <f t="array" ref="Z257">XLOOKUP(M257,Product_Dim!A:A,Product_Dim!B:B)</f>
        <v>Men's Graphic T-Shirt</v>
      </c>
    </row>
    <row r="258" ht="14.25" customHeight="1">
      <c r="A258" s="4" t="s">
        <v>2217</v>
      </c>
      <c r="B258" s="5">
        <v>45706.0</v>
      </c>
      <c r="C258" s="12" t="s">
        <v>3974</v>
      </c>
      <c r="D258" s="4">
        <f t="shared" si="1"/>
        <v>2025</v>
      </c>
      <c r="E258" s="4" t="s">
        <v>1473</v>
      </c>
      <c r="F258" s="4">
        <v>42.0</v>
      </c>
      <c r="G258" s="4" t="str">
        <f t="shared" si="2"/>
        <v>36-45</v>
      </c>
      <c r="H258" s="4" t="str">
        <f t="array" ref="H258">XLOOKUP(E258,Customer_Dim!A:A,Customer_Dim!D:D)</f>
        <v>Male</v>
      </c>
      <c r="I258" s="4" t="str">
        <f t="array" ref="I258">XLOOKUP(E258,Customer_Dim!A:A,Customer_Dim!H:H)</f>
        <v>Platinum</v>
      </c>
      <c r="J258" s="4" t="str">
        <f t="array" ref="J258">XLOOKUP(E258,Customer_Dim!A:A,Customer_Dim!E:E)</f>
        <v>Mcdanielfurt</v>
      </c>
      <c r="K258" s="4" t="str">
        <f t="array" ref="K258">XLOOKUP(E258,Customer_Dim!A:A,Customer_Dim!F:F)</f>
        <v>Montana</v>
      </c>
      <c r="L258" s="4" t="str">
        <f t="array" ref="L258">XLOOKUP(Q258,Store_Dim!A:A,Store_Dim!C:C)</f>
        <v>East</v>
      </c>
      <c r="M258" s="4" t="s">
        <v>1625</v>
      </c>
      <c r="N258" s="4" t="str">
        <f t="array" ref="N258">XLOOKUP(M258,Product_Dim!A:A,Product_Dim!C:C)</f>
        <v>Sports</v>
      </c>
      <c r="O258" s="4" t="str">
        <f t="array" ref="O258">XLOOKUP(M258,Product_Dim!A:A,Product_Dim!D:D)</f>
        <v>Accessories</v>
      </c>
      <c r="P258" s="4" t="s">
        <v>1627</v>
      </c>
      <c r="Q258" s="4" t="s">
        <v>1924</v>
      </c>
      <c r="R258" s="4" t="str">
        <f t="array" ref="R258">XLOOKUP(Q258,Store_Dim!A:A,Store_Dim!B:B)</f>
        <v>Hill, Wagner and Ballard</v>
      </c>
      <c r="S258" s="4" t="str">
        <f t="array" ref="S258">XLOOKUP(Q258,Store_Dim!A:A,Store_Dim!E:E)</f>
        <v>Online</v>
      </c>
      <c r="T258" s="4">
        <v>2.0</v>
      </c>
      <c r="U258" s="13">
        <v>71.77</v>
      </c>
      <c r="V258" s="14">
        <v>0.22</v>
      </c>
      <c r="W258" s="15">
        <v>367.0</v>
      </c>
      <c r="X258" s="4" t="s">
        <v>1959</v>
      </c>
      <c r="Y258" s="16">
        <v>111.9612</v>
      </c>
      <c r="Z258" s="4" t="str">
        <f t="array" ref="Z258">XLOOKUP(M258,Product_Dim!A:A,Product_Dim!B:B)</f>
        <v>Soccer Training Cone Set</v>
      </c>
    </row>
    <row r="259" ht="14.25" customHeight="1">
      <c r="A259" s="4" t="s">
        <v>2218</v>
      </c>
      <c r="B259" s="5">
        <v>45717.0</v>
      </c>
      <c r="C259" s="12" t="s">
        <v>3977</v>
      </c>
      <c r="D259" s="4">
        <f t="shared" si="1"/>
        <v>2025</v>
      </c>
      <c r="E259" s="4" t="s">
        <v>80</v>
      </c>
      <c r="F259" s="4">
        <v>32.0</v>
      </c>
      <c r="G259" s="4" t="str">
        <f t="shared" si="2"/>
        <v>26-35</v>
      </c>
      <c r="H259" s="4" t="str">
        <f t="array" ref="H259">XLOOKUP(E259,Customer_Dim!A:A,Customer_Dim!D:D)</f>
        <v>Female</v>
      </c>
      <c r="I259" s="4" t="str">
        <f t="array" ref="I259">XLOOKUP(E259,Customer_Dim!A:A,Customer_Dim!H:H)</f>
        <v>Silver</v>
      </c>
      <c r="J259" s="4" t="str">
        <f t="array" ref="J259">XLOOKUP(E259,Customer_Dim!A:A,Customer_Dim!E:E)</f>
        <v>New Becky</v>
      </c>
      <c r="K259" s="4" t="str">
        <f t="array" ref="K259">XLOOKUP(E259,Customer_Dim!A:A,Customer_Dim!F:F)</f>
        <v>Montana</v>
      </c>
      <c r="L259" s="4" t="str">
        <f t="array" ref="L259">XLOOKUP(Q259,Store_Dim!A:A,Store_Dim!C:C)</f>
        <v>North</v>
      </c>
      <c r="M259" s="4" t="s">
        <v>1648</v>
      </c>
      <c r="N259" s="4" t="str">
        <f t="array" ref="N259">XLOOKUP(M259,Product_Dim!A:A,Product_Dim!C:C)</f>
        <v>Sports</v>
      </c>
      <c r="O259" s="4" t="str">
        <f t="array" ref="O259">XLOOKUP(M259,Product_Dim!A:A,Product_Dim!D:D)</f>
        <v>Outdoor</v>
      </c>
      <c r="P259" s="4" t="s">
        <v>1651</v>
      </c>
      <c r="Q259" s="4" t="s">
        <v>1892</v>
      </c>
      <c r="R259" s="4" t="str">
        <f t="array" ref="R259">XLOOKUP(Q259,Store_Dim!A:A,Store_Dim!B:B)</f>
        <v>Martinez, Adkins and Johnson</v>
      </c>
      <c r="S259" s="4" t="str">
        <f t="array" ref="S259">XLOOKUP(Q259,Store_Dim!A:A,Store_Dim!E:E)</f>
        <v>Flagship</v>
      </c>
      <c r="T259" s="4">
        <v>2.0</v>
      </c>
      <c r="U259" s="13">
        <v>679.86</v>
      </c>
      <c r="V259" s="14">
        <v>0.22</v>
      </c>
      <c r="W259" s="15">
        <v>340.0</v>
      </c>
      <c r="X259" s="4" t="s">
        <v>1964</v>
      </c>
      <c r="Y259" s="16">
        <v>1060.5816</v>
      </c>
      <c r="Z259" s="4" t="str">
        <f t="array" ref="Z259">XLOOKUP(M259,Product_Dim!A:A,Product_Dim!B:B)</f>
        <v>Foldable Camping Chair</v>
      </c>
    </row>
    <row r="260" ht="14.25" customHeight="1">
      <c r="A260" s="4" t="s">
        <v>2219</v>
      </c>
      <c r="B260" s="5">
        <v>45300.0</v>
      </c>
      <c r="C260" s="12" t="s">
        <v>3972</v>
      </c>
      <c r="D260" s="4">
        <f t="shared" si="1"/>
        <v>2024</v>
      </c>
      <c r="E260" s="4" t="s">
        <v>483</v>
      </c>
      <c r="F260" s="4">
        <v>29.0</v>
      </c>
      <c r="G260" s="4" t="str">
        <f t="shared" si="2"/>
        <v>26-35</v>
      </c>
      <c r="H260" s="4" t="str">
        <f t="array" ref="H260">XLOOKUP(E260,Customer_Dim!A:A,Customer_Dim!D:D)</f>
        <v>Male</v>
      </c>
      <c r="I260" s="4" t="str">
        <f t="array" ref="I260">XLOOKUP(E260,Customer_Dim!A:A,Customer_Dim!H:H)</f>
        <v>Silver</v>
      </c>
      <c r="J260" s="4" t="str">
        <f t="array" ref="J260">XLOOKUP(E260,Customer_Dim!A:A,Customer_Dim!E:E)</f>
        <v>New Jeffrey</v>
      </c>
      <c r="K260" s="4" t="str">
        <f t="array" ref="K260">XLOOKUP(E260,Customer_Dim!A:A,Customer_Dim!F:F)</f>
        <v>Nebraska</v>
      </c>
      <c r="L260" s="4" t="str">
        <f t="array" ref="L260">XLOOKUP(Q260,Store_Dim!A:A,Store_Dim!C:C)</f>
        <v>North</v>
      </c>
      <c r="M260" s="4" t="s">
        <v>1683</v>
      </c>
      <c r="N260" s="4" t="str">
        <f t="array" ref="N260">XLOOKUP(M260,Product_Dim!A:A,Product_Dim!C:C)</f>
        <v>Home</v>
      </c>
      <c r="O260" s="4" t="str">
        <f t="array" ref="O260">XLOOKUP(M260,Product_Dim!A:A,Product_Dim!D:D)</f>
        <v>Lighting</v>
      </c>
      <c r="P260" s="4" t="s">
        <v>1685</v>
      </c>
      <c r="Q260" s="4" t="s">
        <v>1942</v>
      </c>
      <c r="R260" s="4" t="str">
        <f t="array" ref="R260">XLOOKUP(Q260,Store_Dim!A:A,Store_Dim!B:B)</f>
        <v>Holloway Ltd</v>
      </c>
      <c r="S260" s="4" t="str">
        <f t="array" ref="S260">XLOOKUP(Q260,Store_Dim!A:A,Store_Dim!E:E)</f>
        <v>Flagship</v>
      </c>
      <c r="T260" s="4">
        <v>1.0</v>
      </c>
      <c r="U260" s="13">
        <v>222.94</v>
      </c>
      <c r="V260" s="14">
        <v>0.19</v>
      </c>
      <c r="W260" s="15">
        <v>329.0</v>
      </c>
      <c r="X260" s="4" t="s">
        <v>1959</v>
      </c>
      <c r="Y260" s="16">
        <v>180.5814</v>
      </c>
      <c r="Z260" s="4" t="str">
        <f t="array" ref="Z260">XLOOKUP(M260,Product_Dim!A:A,Product_Dim!B:B)</f>
        <v>Bedroom Table Lamp</v>
      </c>
    </row>
    <row r="261" ht="14.25" customHeight="1">
      <c r="A261" s="4" t="s">
        <v>2220</v>
      </c>
      <c r="B261" s="5">
        <v>45773.0</v>
      </c>
      <c r="C261" s="12" t="s">
        <v>3978</v>
      </c>
      <c r="D261" s="4">
        <f t="shared" si="1"/>
        <v>2025</v>
      </c>
      <c r="E261" s="4" t="s">
        <v>817</v>
      </c>
      <c r="F261" s="4">
        <v>19.0</v>
      </c>
      <c r="G261" s="4" t="str">
        <f t="shared" si="2"/>
        <v>18-25</v>
      </c>
      <c r="H261" s="4" t="str">
        <f t="array" ref="H261">XLOOKUP(E261,Customer_Dim!A:A,Customer_Dim!D:D)</f>
        <v>Male</v>
      </c>
      <c r="I261" s="4" t="str">
        <f t="array" ref="I261">XLOOKUP(E261,Customer_Dim!A:A,Customer_Dim!H:H)</f>
        <v>Gold</v>
      </c>
      <c r="J261" s="4" t="str">
        <f t="array" ref="J261">XLOOKUP(E261,Customer_Dim!A:A,Customer_Dim!E:E)</f>
        <v>Lake Timothy</v>
      </c>
      <c r="K261" s="4" t="str">
        <f t="array" ref="K261">XLOOKUP(E261,Customer_Dim!A:A,Customer_Dim!F:F)</f>
        <v>Nevada</v>
      </c>
      <c r="L261" s="4" t="str">
        <f t="array" ref="L261">XLOOKUP(Q261,Store_Dim!A:A,Store_Dim!C:C)</f>
        <v>South</v>
      </c>
      <c r="M261" s="4" t="s">
        <v>1683</v>
      </c>
      <c r="N261" s="4" t="str">
        <f t="array" ref="N261">XLOOKUP(M261,Product_Dim!A:A,Product_Dim!C:C)</f>
        <v>Home</v>
      </c>
      <c r="O261" s="4" t="str">
        <f t="array" ref="O261">XLOOKUP(M261,Product_Dim!A:A,Product_Dim!D:D)</f>
        <v>Lighting</v>
      </c>
      <c r="P261" s="4" t="s">
        <v>1685</v>
      </c>
      <c r="Q261" s="4" t="s">
        <v>1896</v>
      </c>
      <c r="R261" s="4" t="str">
        <f t="array" ref="R261">XLOOKUP(Q261,Store_Dim!A:A,Store_Dim!B:B)</f>
        <v>Black-Horn</v>
      </c>
      <c r="S261" s="4" t="str">
        <f t="array" ref="S261">XLOOKUP(Q261,Store_Dim!A:A,Store_Dim!E:E)</f>
        <v>Outlet</v>
      </c>
      <c r="T261" s="4">
        <v>2.0</v>
      </c>
      <c r="U261" s="13">
        <v>355.3</v>
      </c>
      <c r="V261" s="14">
        <f>1-Y261/(U261*T261)</f>
        <v>0.17</v>
      </c>
      <c r="W261" s="15">
        <v>329.0</v>
      </c>
      <c r="X261" s="4" t="s">
        <v>1961</v>
      </c>
      <c r="Y261" s="16">
        <v>589.798</v>
      </c>
      <c r="Z261" s="4" t="str">
        <f t="array" ref="Z261">XLOOKUP(M261,Product_Dim!A:A,Product_Dim!B:B)</f>
        <v>Bedroom Table Lamp</v>
      </c>
    </row>
    <row r="262" ht="14.25" customHeight="1">
      <c r="A262" s="4" t="s">
        <v>2221</v>
      </c>
      <c r="B262" s="5">
        <v>45497.0</v>
      </c>
      <c r="C262" s="12" t="s">
        <v>3968</v>
      </c>
      <c r="D262" s="4">
        <f t="shared" si="1"/>
        <v>2024</v>
      </c>
      <c r="E262" s="4" t="s">
        <v>382</v>
      </c>
      <c r="F262" s="4">
        <v>21.0</v>
      </c>
      <c r="G262" s="4" t="str">
        <f t="shared" si="2"/>
        <v>18-25</v>
      </c>
      <c r="H262" s="4" t="str">
        <f t="array" ref="H262">XLOOKUP(E262,Customer_Dim!A:A,Customer_Dim!D:D)</f>
        <v>Male</v>
      </c>
      <c r="I262" s="4" t="str">
        <f t="array" ref="I262">XLOOKUP(E262,Customer_Dim!A:A,Customer_Dim!H:H)</f>
        <v>Bronze</v>
      </c>
      <c r="J262" s="4" t="str">
        <f t="array" ref="J262">XLOOKUP(E262,Customer_Dim!A:A,Customer_Dim!E:E)</f>
        <v>West Lauren</v>
      </c>
      <c r="K262" s="4" t="str">
        <f t="array" ref="K262">XLOOKUP(E262,Customer_Dim!A:A,Customer_Dim!F:F)</f>
        <v>Connecticut</v>
      </c>
      <c r="L262" s="4" t="str">
        <f t="array" ref="L262">XLOOKUP(Q262,Store_Dim!A:A,Store_Dim!C:C)</f>
        <v>East</v>
      </c>
      <c r="M262" s="4" t="s">
        <v>1850</v>
      </c>
      <c r="N262" s="4" t="str">
        <f t="array" ref="N262">XLOOKUP(M262,Product_Dim!A:A,Product_Dim!C:C)</f>
        <v>Beauty</v>
      </c>
      <c r="O262" s="4" t="str">
        <f t="array" ref="O262">XLOOKUP(M262,Product_Dim!A:A,Product_Dim!D:D)</f>
        <v>Makeup</v>
      </c>
      <c r="P262" s="4" t="s">
        <v>1852</v>
      </c>
      <c r="Q262" s="4" t="s">
        <v>1948</v>
      </c>
      <c r="R262" s="4" t="str">
        <f t="array" ref="R262">XLOOKUP(Q262,Store_Dim!A:A,Store_Dim!B:B)</f>
        <v>Mann-Austin</v>
      </c>
      <c r="S262" s="4" t="str">
        <f t="array" ref="S262">XLOOKUP(Q262,Store_Dim!A:A,Store_Dim!E:E)</f>
        <v>Online</v>
      </c>
      <c r="T262" s="4">
        <v>4.0</v>
      </c>
      <c r="U262" s="13">
        <v>611.3</v>
      </c>
      <c r="V262" s="14">
        <v>0.11</v>
      </c>
      <c r="W262" s="15">
        <v>457.0</v>
      </c>
      <c r="X262" s="4" t="s">
        <v>1961</v>
      </c>
      <c r="Y262" s="16">
        <v>2176.228</v>
      </c>
      <c r="Z262" s="4" t="str">
        <f t="array" ref="Z262">XLOOKUP(M262,Product_Dim!A:A,Product_Dim!B:B)</f>
        <v>Face Foundation Kit</v>
      </c>
    </row>
    <row r="263" ht="14.25" customHeight="1">
      <c r="A263" s="4" t="s">
        <v>2222</v>
      </c>
      <c r="B263" s="5">
        <v>45742.0</v>
      </c>
      <c r="C263" s="12" t="s">
        <v>3977</v>
      </c>
      <c r="D263" s="4">
        <f t="shared" si="1"/>
        <v>2025</v>
      </c>
      <c r="E263" s="4" t="s">
        <v>1070</v>
      </c>
      <c r="F263" s="4">
        <v>64.0</v>
      </c>
      <c r="G263" s="4" t="str">
        <f t="shared" si="2"/>
        <v>56-65</v>
      </c>
      <c r="H263" s="4" t="str">
        <f t="array" ref="H263">XLOOKUP(E263,Customer_Dim!A:A,Customer_Dim!D:D)</f>
        <v>Female</v>
      </c>
      <c r="I263" s="4" t="str">
        <f t="array" ref="I263">XLOOKUP(E263,Customer_Dim!A:A,Customer_Dim!H:H)</f>
        <v>Gold</v>
      </c>
      <c r="J263" s="4" t="str">
        <f t="array" ref="J263">XLOOKUP(E263,Customer_Dim!A:A,Customer_Dim!E:E)</f>
        <v>Johnsonbury</v>
      </c>
      <c r="K263" s="4" t="str">
        <f t="array" ref="K263">XLOOKUP(E263,Customer_Dim!A:A,Customer_Dim!F:F)</f>
        <v>Georgia</v>
      </c>
      <c r="L263" s="4" t="str">
        <f t="array" ref="L263">XLOOKUP(Q263,Store_Dim!A:A,Store_Dim!C:C)</f>
        <v>West</v>
      </c>
      <c r="M263" s="4" t="s">
        <v>1555</v>
      </c>
      <c r="N263" s="4" t="str">
        <f t="array" ref="N263">XLOOKUP(M263,Product_Dim!A:A,Product_Dim!C:C)</f>
        <v>Electronics</v>
      </c>
      <c r="O263" s="4" t="str">
        <f t="array" ref="O263">XLOOKUP(M263,Product_Dim!A:A,Product_Dim!D:D)</f>
        <v>Computer</v>
      </c>
      <c r="P263" s="4" t="s">
        <v>1559</v>
      </c>
      <c r="Q263" s="4" t="s">
        <v>1917</v>
      </c>
      <c r="R263" s="4" t="str">
        <f t="array" ref="R263">XLOOKUP(Q263,Store_Dim!A:A,Store_Dim!B:B)</f>
        <v>Bean, Jones and Park</v>
      </c>
      <c r="S263" s="4" t="str">
        <f t="array" ref="S263">XLOOKUP(Q263,Store_Dim!A:A,Store_Dim!E:E)</f>
        <v>Online</v>
      </c>
      <c r="T263" s="4">
        <v>4.0</v>
      </c>
      <c r="U263" s="13">
        <v>849.21</v>
      </c>
      <c r="V263" s="14">
        <v>0.07</v>
      </c>
      <c r="W263" s="15">
        <v>416.0</v>
      </c>
      <c r="X263" s="4" t="s">
        <v>1959</v>
      </c>
      <c r="Y263" s="16">
        <v>3159.0612</v>
      </c>
      <c r="Z263" s="4" t="str">
        <f t="array" ref="Z263">XLOOKUP(M263,Product_Dim!A:A,Product_Dim!B:B)</f>
        <v>Brother Laser Printer</v>
      </c>
    </row>
    <row r="264" ht="14.25" customHeight="1">
      <c r="A264" s="4" t="s">
        <v>2223</v>
      </c>
      <c r="B264" s="5">
        <v>45713.0</v>
      </c>
      <c r="C264" s="12" t="s">
        <v>3974</v>
      </c>
      <c r="D264" s="4">
        <f t="shared" si="1"/>
        <v>2025</v>
      </c>
      <c r="E264" s="4" t="s">
        <v>701</v>
      </c>
      <c r="F264" s="4">
        <v>50.0</v>
      </c>
      <c r="G264" s="4" t="str">
        <f t="shared" si="2"/>
        <v>46-55</v>
      </c>
      <c r="H264" s="4" t="str">
        <f t="array" ref="H264">XLOOKUP(E264,Customer_Dim!A:A,Customer_Dim!D:D)</f>
        <v>Female</v>
      </c>
      <c r="I264" s="4" t="str">
        <f t="array" ref="I264">XLOOKUP(E264,Customer_Dim!A:A,Customer_Dim!H:H)</f>
        <v>Platinum</v>
      </c>
      <c r="J264" s="4" t="str">
        <f t="array" ref="J264">XLOOKUP(E264,Customer_Dim!A:A,Customer_Dim!E:E)</f>
        <v>Lake Josephport</v>
      </c>
      <c r="K264" s="4" t="str">
        <f t="array" ref="K264">XLOOKUP(E264,Customer_Dim!A:A,Customer_Dim!F:F)</f>
        <v>Maine</v>
      </c>
      <c r="L264" s="4" t="str">
        <f t="array" ref="L264">XLOOKUP(Q264,Store_Dim!A:A,Store_Dim!C:C)</f>
        <v>South</v>
      </c>
      <c r="M264" s="4" t="s">
        <v>1706</v>
      </c>
      <c r="N264" s="4" t="str">
        <f t="array" ref="N264">XLOOKUP(M264,Product_Dim!A:A,Product_Dim!C:C)</f>
        <v>Electronics</v>
      </c>
      <c r="O264" s="4" t="str">
        <f t="array" ref="O264">XLOOKUP(M264,Product_Dim!A:A,Product_Dim!D:D)</f>
        <v>Accessories</v>
      </c>
      <c r="P264" s="4" t="s">
        <v>1708</v>
      </c>
      <c r="Q264" s="4" t="s">
        <v>1914</v>
      </c>
      <c r="R264" s="4" t="str">
        <f t="array" ref="R264">XLOOKUP(Q264,Store_Dim!A:A,Store_Dim!B:B)</f>
        <v>Martinez-Mullins</v>
      </c>
      <c r="S264" s="4" t="str">
        <f t="array" ref="S264">XLOOKUP(Q264,Store_Dim!A:A,Store_Dim!E:E)</f>
        <v>Online</v>
      </c>
      <c r="T264" s="4">
        <v>3.0</v>
      </c>
      <c r="U264" s="13">
        <v>553.12</v>
      </c>
      <c r="V264" s="14">
        <v>0.28</v>
      </c>
      <c r="W264" s="15">
        <v>389.0</v>
      </c>
      <c r="X264" s="4" t="s">
        <v>1964</v>
      </c>
      <c r="Y264" s="16">
        <v>1194.7392</v>
      </c>
      <c r="Z264" s="4" t="str">
        <f t="array" ref="Z264">XLOOKUP(M264,Product_Dim!A:A,Product_Dim!B:B)</f>
        <v>Smart Home WiFi Camera</v>
      </c>
    </row>
    <row r="265" ht="14.25" customHeight="1">
      <c r="A265" s="4" t="s">
        <v>2224</v>
      </c>
      <c r="B265" s="5">
        <v>45826.0</v>
      </c>
      <c r="C265" s="12" t="s">
        <v>3970</v>
      </c>
      <c r="D265" s="4">
        <f t="shared" si="1"/>
        <v>2025</v>
      </c>
      <c r="E265" s="4" t="s">
        <v>919</v>
      </c>
      <c r="F265" s="4">
        <v>46.0</v>
      </c>
      <c r="G265" s="4" t="str">
        <f t="shared" si="2"/>
        <v>46-55</v>
      </c>
      <c r="H265" s="4" t="str">
        <f t="array" ref="H265">XLOOKUP(E265,Customer_Dim!A:A,Customer_Dim!D:D)</f>
        <v>Female</v>
      </c>
      <c r="I265" s="4" t="str">
        <f t="array" ref="I265">XLOOKUP(E265,Customer_Dim!A:A,Customer_Dim!H:H)</f>
        <v>Gold</v>
      </c>
      <c r="J265" s="4" t="str">
        <f t="array" ref="J265">XLOOKUP(E265,Customer_Dim!A:A,Customer_Dim!E:E)</f>
        <v>Spencermouth</v>
      </c>
      <c r="K265" s="4" t="str">
        <f t="array" ref="K265">XLOOKUP(E265,Customer_Dim!A:A,Customer_Dim!F:F)</f>
        <v>New Jersey</v>
      </c>
      <c r="L265" s="4" t="str">
        <f t="array" ref="L265">XLOOKUP(Q265,Store_Dim!A:A,Store_Dim!C:C)</f>
        <v>South</v>
      </c>
      <c r="M265" s="4" t="s">
        <v>1856</v>
      </c>
      <c r="N265" s="4" t="str">
        <f t="array" ref="N265">XLOOKUP(M265,Product_Dim!A:A,Product_Dim!C:C)</f>
        <v>Clothing</v>
      </c>
      <c r="O265" s="4" t="str">
        <f t="array" ref="O265">XLOOKUP(M265,Product_Dim!A:A,Product_Dim!D:D)</f>
        <v>Footwear</v>
      </c>
      <c r="P265" s="4" t="s">
        <v>1858</v>
      </c>
      <c r="Q265" s="4" t="s">
        <v>1921</v>
      </c>
      <c r="R265" s="4" t="str">
        <f t="array" ref="R265">XLOOKUP(Q265,Store_Dim!A:A,Store_Dim!B:B)</f>
        <v>Moore, Padilla and Butler</v>
      </c>
      <c r="S265" s="4" t="str">
        <f t="array" ref="S265">XLOOKUP(Q265,Store_Dim!A:A,Store_Dim!E:E)</f>
        <v>Flagship</v>
      </c>
      <c r="T265" s="4">
        <v>2.0</v>
      </c>
      <c r="U265" s="13">
        <v>903.08</v>
      </c>
      <c r="V265" s="14">
        <v>0.18</v>
      </c>
      <c r="W265" s="15">
        <v>496.0</v>
      </c>
      <c r="X265" s="4" t="s">
        <v>1964</v>
      </c>
      <c r="Y265" s="16">
        <v>1481.0512</v>
      </c>
      <c r="Z265" s="4" t="str">
        <f t="array" ref="Z265">XLOOKUP(M265,Product_Dim!A:A,Product_Dim!B:B)</f>
        <v>Women's High Heels</v>
      </c>
    </row>
    <row r="266" ht="14.25" customHeight="1">
      <c r="A266" s="4" t="s">
        <v>2225</v>
      </c>
      <c r="B266" s="5">
        <v>45648.0</v>
      </c>
      <c r="C266" s="12" t="s">
        <v>3969</v>
      </c>
      <c r="D266" s="4">
        <f t="shared" si="1"/>
        <v>2024</v>
      </c>
      <c r="E266" s="4" t="s">
        <v>1493</v>
      </c>
      <c r="F266" s="4">
        <v>59.0</v>
      </c>
      <c r="G266" s="4" t="str">
        <f t="shared" si="2"/>
        <v>56-65</v>
      </c>
      <c r="H266" s="4" t="str">
        <f t="array" ref="H266">XLOOKUP(E266,Customer_Dim!A:A,Customer_Dim!D:D)</f>
        <v>Male</v>
      </c>
      <c r="I266" s="4" t="str">
        <f t="array" ref="I266">XLOOKUP(E266,Customer_Dim!A:A,Customer_Dim!H:H)</f>
        <v>Gold</v>
      </c>
      <c r="J266" s="4" t="str">
        <f t="array" ref="J266">XLOOKUP(E266,Customer_Dim!A:A,Customer_Dim!E:E)</f>
        <v>West Sarah</v>
      </c>
      <c r="K266" s="4" t="str">
        <f t="array" ref="K266">XLOOKUP(E266,Customer_Dim!A:A,Customer_Dim!F:F)</f>
        <v>South Dakota</v>
      </c>
      <c r="L266" s="4" t="str">
        <f t="array" ref="L266">XLOOKUP(Q266,Store_Dim!A:A,Store_Dim!C:C)</f>
        <v>South</v>
      </c>
      <c r="M266" s="4" t="s">
        <v>1621</v>
      </c>
      <c r="N266" s="4" t="str">
        <f t="array" ref="N266">XLOOKUP(M266,Product_Dim!A:A,Product_Dim!C:C)</f>
        <v>Beauty</v>
      </c>
      <c r="O266" s="4" t="str">
        <f t="array" ref="O266">XLOOKUP(M266,Product_Dim!A:A,Product_Dim!D:D)</f>
        <v>Grooming</v>
      </c>
      <c r="P266" s="4" t="s">
        <v>1624</v>
      </c>
      <c r="Q266" s="4" t="s">
        <v>1927</v>
      </c>
      <c r="R266" s="4" t="str">
        <f t="array" ref="R266">XLOOKUP(Q266,Store_Dim!A:A,Store_Dim!B:B)</f>
        <v>Aguirre-Keller</v>
      </c>
      <c r="S266" s="4" t="str">
        <f t="array" ref="S266">XLOOKUP(Q266,Store_Dim!A:A,Store_Dim!E:E)</f>
        <v>Online</v>
      </c>
      <c r="T266" s="4">
        <v>4.0</v>
      </c>
      <c r="U266" s="13">
        <v>640.23</v>
      </c>
      <c r="V266" s="14">
        <v>0.06</v>
      </c>
      <c r="W266" s="15">
        <v>256.0</v>
      </c>
      <c r="X266" s="4" t="s">
        <v>1964</v>
      </c>
      <c r="Y266" s="16">
        <v>2407.2648</v>
      </c>
      <c r="Z266" s="4" t="str">
        <f t="array" ref="Z266">XLOOKUP(M266,Product_Dim!A:A,Product_Dim!B:B)</f>
        <v>Beard Grooming Kit</v>
      </c>
    </row>
    <row r="267" ht="14.25" customHeight="1">
      <c r="A267" s="4" t="s">
        <v>2226</v>
      </c>
      <c r="B267" s="5">
        <v>45836.0</v>
      </c>
      <c r="C267" s="12" t="s">
        <v>3970</v>
      </c>
      <c r="D267" s="4">
        <f t="shared" si="1"/>
        <v>2025</v>
      </c>
      <c r="E267" s="4" t="s">
        <v>497</v>
      </c>
      <c r="F267" s="4">
        <v>30.0</v>
      </c>
      <c r="G267" s="4" t="str">
        <f t="shared" si="2"/>
        <v>26-35</v>
      </c>
      <c r="H267" s="4" t="str">
        <f t="array" ref="H267">XLOOKUP(E267,Customer_Dim!A:A,Customer_Dim!D:D)</f>
        <v>Male</v>
      </c>
      <c r="I267" s="4" t="str">
        <f t="array" ref="I267">XLOOKUP(E267,Customer_Dim!A:A,Customer_Dim!H:H)</f>
        <v>Bronze</v>
      </c>
      <c r="J267" s="4" t="str">
        <f t="array" ref="J267">XLOOKUP(E267,Customer_Dim!A:A,Customer_Dim!E:E)</f>
        <v>Port Denise</v>
      </c>
      <c r="K267" s="4" t="str">
        <f t="array" ref="K267">XLOOKUP(E267,Customer_Dim!A:A,Customer_Dim!F:F)</f>
        <v>California</v>
      </c>
      <c r="L267" s="4" t="str">
        <f t="array" ref="L267">XLOOKUP(Q267,Store_Dim!A:A,Store_Dim!C:C)</f>
        <v>East</v>
      </c>
      <c r="M267" s="4" t="s">
        <v>1638</v>
      </c>
      <c r="N267" s="4" t="str">
        <f t="array" ref="N267">XLOOKUP(M267,Product_Dim!A:A,Product_Dim!C:C)</f>
        <v>Home</v>
      </c>
      <c r="O267" s="4" t="str">
        <f t="array" ref="O267">XLOOKUP(M267,Product_Dim!A:A,Product_Dim!D:D)</f>
        <v>Storage</v>
      </c>
      <c r="P267" s="4" t="s">
        <v>1641</v>
      </c>
      <c r="Q267" s="4" t="s">
        <v>1911</v>
      </c>
      <c r="R267" s="4" t="str">
        <f t="array" ref="R267">XLOOKUP(Q267,Store_Dim!A:A,Store_Dim!B:B)</f>
        <v>Benson-Elliott</v>
      </c>
      <c r="S267" s="4" t="str">
        <f t="array" ref="S267">XLOOKUP(Q267,Store_Dim!A:A,Store_Dim!E:E)</f>
        <v>Online</v>
      </c>
      <c r="T267" s="4">
        <v>1.0</v>
      </c>
      <c r="U267" s="13">
        <v>518.0</v>
      </c>
      <c r="V267" s="14">
        <v>0.25</v>
      </c>
      <c r="W267" s="15">
        <v>76.0</v>
      </c>
      <c r="X267" s="4" t="s">
        <v>1959</v>
      </c>
      <c r="Y267" s="16">
        <v>388.5</v>
      </c>
      <c r="Z267" s="4" t="str">
        <f t="array" ref="Z267">XLOOKUP(M267,Product_Dim!A:A,Product_Dim!B:B)</f>
        <v>Multi-Purpose Storage Box</v>
      </c>
    </row>
    <row r="268" ht="14.25" customHeight="1">
      <c r="A268" s="4" t="s">
        <v>2227</v>
      </c>
      <c r="B268" s="5">
        <v>45437.0</v>
      </c>
      <c r="C268" s="12" t="s">
        <v>3973</v>
      </c>
      <c r="D268" s="4">
        <f t="shared" si="1"/>
        <v>2024</v>
      </c>
      <c r="E268" s="4" t="s">
        <v>1367</v>
      </c>
      <c r="F268" s="4">
        <v>51.0</v>
      </c>
      <c r="G268" s="4" t="str">
        <f t="shared" si="2"/>
        <v>46-55</v>
      </c>
      <c r="H268" s="4" t="str">
        <f t="array" ref="H268">XLOOKUP(E268,Customer_Dim!A:A,Customer_Dim!D:D)</f>
        <v>Female</v>
      </c>
      <c r="I268" s="4" t="str">
        <f t="array" ref="I268">XLOOKUP(E268,Customer_Dim!A:A,Customer_Dim!H:H)</f>
        <v>Silver</v>
      </c>
      <c r="J268" s="4" t="str">
        <f t="array" ref="J268">XLOOKUP(E268,Customer_Dim!A:A,Customer_Dim!E:E)</f>
        <v>Williamsberg</v>
      </c>
      <c r="K268" s="4" t="str">
        <f t="array" ref="K268">XLOOKUP(E268,Customer_Dim!A:A,Customer_Dim!F:F)</f>
        <v>New York</v>
      </c>
      <c r="L268" s="4" t="str">
        <f t="array" ref="L268">XLOOKUP(Q268,Store_Dim!A:A,Store_Dim!C:C)</f>
        <v>South</v>
      </c>
      <c r="M268" s="4" t="s">
        <v>1774</v>
      </c>
      <c r="N268" s="4" t="str">
        <f t="array" ref="N268">XLOOKUP(M268,Product_Dim!A:A,Product_Dim!C:C)</f>
        <v>Beauty</v>
      </c>
      <c r="O268" s="4" t="str">
        <f t="array" ref="O268">XLOOKUP(M268,Product_Dim!A:A,Product_Dim!D:D)</f>
        <v>Makeup</v>
      </c>
      <c r="P268" s="4" t="s">
        <v>1776</v>
      </c>
      <c r="Q268" s="4" t="s">
        <v>1904</v>
      </c>
      <c r="R268" s="4" t="str">
        <f t="array" ref="R268">XLOOKUP(Q268,Store_Dim!A:A,Store_Dim!B:B)</f>
        <v>Alexander Group</v>
      </c>
      <c r="S268" s="4" t="str">
        <f t="array" ref="S268">XLOOKUP(Q268,Store_Dim!A:A,Store_Dim!E:E)</f>
        <v>Online</v>
      </c>
      <c r="T268" s="4">
        <v>4.0</v>
      </c>
      <c r="U268" s="13">
        <v>779.25</v>
      </c>
      <c r="V268" s="14">
        <v>0.25</v>
      </c>
      <c r="W268" s="15">
        <v>118.0</v>
      </c>
      <c r="X268" s="4" t="s">
        <v>1959</v>
      </c>
      <c r="Y268" s="16">
        <v>2337.75</v>
      </c>
      <c r="Z268" s="4" t="str">
        <f t="array" ref="Z268">XLOOKUP(M268,Product_Dim!A:A,Product_Dim!B:B)</f>
        <v>Matte Lipstick Set</v>
      </c>
    </row>
    <row r="269" ht="14.25" customHeight="1">
      <c r="A269" s="4" t="s">
        <v>2228</v>
      </c>
      <c r="B269" s="5">
        <v>45807.0</v>
      </c>
      <c r="C269" s="12" t="s">
        <v>3973</v>
      </c>
      <c r="D269" s="4">
        <f t="shared" si="1"/>
        <v>2025</v>
      </c>
      <c r="E269" s="4" t="s">
        <v>427</v>
      </c>
      <c r="F269" s="4">
        <v>36.0</v>
      </c>
      <c r="G269" s="4" t="str">
        <f t="shared" si="2"/>
        <v>36-45</v>
      </c>
      <c r="H269" s="4" t="str">
        <f t="array" ref="H269">XLOOKUP(E269,Customer_Dim!A:A,Customer_Dim!D:D)</f>
        <v>Male</v>
      </c>
      <c r="I269" s="4" t="str">
        <f t="array" ref="I269">XLOOKUP(E269,Customer_Dim!A:A,Customer_Dim!H:H)</f>
        <v>Platinum</v>
      </c>
      <c r="J269" s="4" t="str">
        <f t="array" ref="J269">XLOOKUP(E269,Customer_Dim!A:A,Customer_Dim!E:E)</f>
        <v>New Jenniferburgh</v>
      </c>
      <c r="K269" s="4" t="str">
        <f t="array" ref="K269">XLOOKUP(E269,Customer_Dim!A:A,Customer_Dim!F:F)</f>
        <v>Nebraska</v>
      </c>
      <c r="L269" s="4" t="str">
        <f t="array" ref="L269">XLOOKUP(Q269,Store_Dim!A:A,Store_Dim!C:C)</f>
        <v>South</v>
      </c>
      <c r="M269" s="4" t="s">
        <v>1832</v>
      </c>
      <c r="N269" s="4" t="str">
        <f t="array" ref="N269">XLOOKUP(M269,Product_Dim!A:A,Product_Dim!C:C)</f>
        <v>Beauty</v>
      </c>
      <c r="O269" s="4" t="str">
        <f t="array" ref="O269">XLOOKUP(M269,Product_Dim!A:A,Product_Dim!D:D)</f>
        <v>Skincare</v>
      </c>
      <c r="P269" s="4" t="s">
        <v>1834</v>
      </c>
      <c r="Q269" s="4" t="s">
        <v>1914</v>
      </c>
      <c r="R269" s="4" t="str">
        <f t="array" ref="R269">XLOOKUP(Q269,Store_Dim!A:A,Store_Dim!B:B)</f>
        <v>Martinez-Mullins</v>
      </c>
      <c r="S269" s="4" t="str">
        <f t="array" ref="S269">XLOOKUP(Q269,Store_Dim!A:A,Store_Dim!E:E)</f>
        <v>Online</v>
      </c>
      <c r="T269" s="4">
        <v>2.0</v>
      </c>
      <c r="U269" s="13">
        <v>467.75</v>
      </c>
      <c r="V269" s="14">
        <v>0.26</v>
      </c>
      <c r="W269" s="15">
        <v>159.0</v>
      </c>
      <c r="X269" s="4" t="s">
        <v>1959</v>
      </c>
      <c r="Y269" s="16">
        <v>692.27</v>
      </c>
      <c r="Z269" s="4" t="str">
        <f t="array" ref="Z269">XLOOKUP(M269,Product_Dim!A:A,Product_Dim!B:B)</f>
        <v>Hydrating Face Cleanser</v>
      </c>
    </row>
    <row r="270" ht="14.25" customHeight="1">
      <c r="A270" s="4" t="s">
        <v>2229</v>
      </c>
      <c r="B270" s="5">
        <v>45555.0</v>
      </c>
      <c r="C270" s="12" t="s">
        <v>3976</v>
      </c>
      <c r="D270" s="4">
        <f t="shared" si="1"/>
        <v>2024</v>
      </c>
      <c r="E270" s="4" t="s">
        <v>1287</v>
      </c>
      <c r="F270" s="4">
        <v>23.0</v>
      </c>
      <c r="G270" s="4" t="str">
        <f t="shared" si="2"/>
        <v>18-25</v>
      </c>
      <c r="H270" s="4" t="str">
        <f t="array" ref="H270">XLOOKUP(E270,Customer_Dim!A:A,Customer_Dim!D:D)</f>
        <v>Female</v>
      </c>
      <c r="I270" s="4" t="str">
        <f t="array" ref="I270">XLOOKUP(E270,Customer_Dim!A:A,Customer_Dim!H:H)</f>
        <v>Gold</v>
      </c>
      <c r="J270" s="4" t="str">
        <f t="array" ref="J270">XLOOKUP(E270,Customer_Dim!A:A,Customer_Dim!E:E)</f>
        <v>North Michaelfurt</v>
      </c>
      <c r="K270" s="4" t="str">
        <f t="array" ref="K270">XLOOKUP(E270,Customer_Dim!A:A,Customer_Dim!F:F)</f>
        <v>Wisconsin</v>
      </c>
      <c r="L270" s="4" t="str">
        <f t="array" ref="L270">XLOOKUP(Q270,Store_Dim!A:A,Store_Dim!C:C)</f>
        <v>East</v>
      </c>
      <c r="M270" s="4" t="s">
        <v>1853</v>
      </c>
      <c r="N270" s="4" t="str">
        <f t="array" ref="N270">XLOOKUP(M270,Product_Dim!A:A,Product_Dim!C:C)</f>
        <v>Electronics</v>
      </c>
      <c r="O270" s="4" t="str">
        <f t="array" ref="O270">XLOOKUP(M270,Product_Dim!A:A,Product_Dim!D:D)</f>
        <v>Accessories</v>
      </c>
      <c r="P270" s="4" t="s">
        <v>1855</v>
      </c>
      <c r="Q270" s="4" t="s">
        <v>1945</v>
      </c>
      <c r="R270" s="4" t="str">
        <f t="array" ref="R270">XLOOKUP(Q270,Store_Dim!A:A,Store_Dim!B:B)</f>
        <v>Guerrero-Schmitt</v>
      </c>
      <c r="S270" s="4" t="str">
        <f t="array" ref="S270">XLOOKUP(Q270,Store_Dim!A:A,Store_Dim!E:E)</f>
        <v>Flagship</v>
      </c>
      <c r="T270" s="4">
        <v>3.0</v>
      </c>
      <c r="U270" s="13">
        <f>Y270/(1-V270)/T270</f>
        <v>111.79</v>
      </c>
      <c r="V270" s="14">
        <v>0.06</v>
      </c>
      <c r="W270" s="15">
        <v>361.0</v>
      </c>
      <c r="X270" s="4" t="s">
        <v>1959</v>
      </c>
      <c r="Y270" s="16">
        <v>315.2478</v>
      </c>
      <c r="Z270" s="4" t="str">
        <f t="array" ref="Z270">XLOOKUP(M270,Product_Dim!A:A,Product_Dim!B:B)</f>
        <v>Gaming Mouse Pad XL</v>
      </c>
    </row>
    <row r="271" ht="14.25" customHeight="1">
      <c r="A271" s="4" t="s">
        <v>2230</v>
      </c>
      <c r="B271" s="5">
        <v>45803.0</v>
      </c>
      <c r="C271" s="12" t="s">
        <v>3973</v>
      </c>
      <c r="D271" s="4">
        <f t="shared" si="1"/>
        <v>2025</v>
      </c>
      <c r="E271" s="4" t="s">
        <v>731</v>
      </c>
      <c r="F271" s="4">
        <v>47.0</v>
      </c>
      <c r="G271" s="4" t="str">
        <f t="shared" si="2"/>
        <v>46-55</v>
      </c>
      <c r="H271" s="4" t="str">
        <f t="array" ref="H271">XLOOKUP(E271,Customer_Dim!A:A,Customer_Dim!D:D)</f>
        <v>Female</v>
      </c>
      <c r="I271" s="4" t="str">
        <f t="array" ref="I271">XLOOKUP(E271,Customer_Dim!A:A,Customer_Dim!H:H)</f>
        <v>Gold</v>
      </c>
      <c r="J271" s="4" t="str">
        <f t="array" ref="J271">XLOOKUP(E271,Customer_Dim!A:A,Customer_Dim!E:E)</f>
        <v>Phillipschester   </v>
      </c>
      <c r="K271" s="4" t="str">
        <f t="array" ref="K271">XLOOKUP(E271,Customer_Dim!A:A,Customer_Dim!F:F)</f>
        <v>New Jersey</v>
      </c>
      <c r="L271" s="4" t="str">
        <f t="array" ref="L271">XLOOKUP(Q271,Store_Dim!A:A,Store_Dim!C:C)</f>
        <v>East</v>
      </c>
      <c r="M271" s="4" t="s">
        <v>1689</v>
      </c>
      <c r="N271" s="4" t="str">
        <f t="array" ref="N271">XLOOKUP(M271,Product_Dim!A:A,Product_Dim!C:C)</f>
        <v>Clothing</v>
      </c>
      <c r="O271" s="4" t="str">
        <f t="array" ref="O271">XLOOKUP(M271,Product_Dim!A:A,Product_Dim!D:D)</f>
        <v>Footwear</v>
      </c>
      <c r="P271" s="4" t="s">
        <v>1692</v>
      </c>
      <c r="Q271" s="4" t="s">
        <v>1887</v>
      </c>
      <c r="R271" s="4" t="str">
        <f t="array" ref="R271">XLOOKUP(Q271,Store_Dim!A:A,Store_Dim!B:B)</f>
        <v>Rivera-Warner</v>
      </c>
      <c r="S271" s="4" t="str">
        <f t="array" ref="S271">XLOOKUP(Q271,Store_Dim!A:A,Store_Dim!E:E)</f>
        <v>Flagship</v>
      </c>
      <c r="T271" s="4">
        <v>4.0</v>
      </c>
      <c r="U271" s="13">
        <v>747.01</v>
      </c>
      <c r="V271" s="14">
        <v>0.13</v>
      </c>
      <c r="W271" s="15">
        <v>214.0</v>
      </c>
      <c r="X271" s="4" t="s">
        <v>1961</v>
      </c>
      <c r="Y271" s="16">
        <v>2599.5948</v>
      </c>
      <c r="Z271" s="4" t="str">
        <f t="array" ref="Z271">XLOOKUP(M271,Product_Dim!A:A,Product_Dim!B:B)</f>
        <v>Men's Casual Sneakers</v>
      </c>
    </row>
    <row r="272" ht="14.25" customHeight="1">
      <c r="A272" s="4" t="s">
        <v>2231</v>
      </c>
      <c r="B272" s="5">
        <v>45735.0</v>
      </c>
      <c r="C272" s="12" t="s">
        <v>3977</v>
      </c>
      <c r="D272" s="4">
        <f t="shared" si="1"/>
        <v>2025</v>
      </c>
      <c r="E272" s="4" t="s">
        <v>376</v>
      </c>
      <c r="F272" s="4">
        <v>29.0</v>
      </c>
      <c r="G272" s="4" t="str">
        <f t="shared" si="2"/>
        <v>26-35</v>
      </c>
      <c r="H272" s="4" t="str">
        <f t="array" ref="H272">XLOOKUP(E272,Customer_Dim!A:A,Customer_Dim!D:D)</f>
        <v>Male</v>
      </c>
      <c r="I272" s="4" t="str">
        <f t="array" ref="I272">XLOOKUP(E272,Customer_Dim!A:A,Customer_Dim!H:H)</f>
        <v>Gold</v>
      </c>
      <c r="J272" s="4" t="str">
        <f t="array" ref="J272">XLOOKUP(E272,Customer_Dim!A:A,Customer_Dim!E:E)</f>
        <v>Singletonmouth</v>
      </c>
      <c r="K272" s="4" t="str">
        <f t="array" ref="K272">XLOOKUP(E272,Customer_Dim!A:A,Customer_Dim!F:F)</f>
        <v>Utah</v>
      </c>
      <c r="L272" s="4" t="str">
        <f t="array" ref="L272">XLOOKUP(Q272,Store_Dim!A:A,Store_Dim!C:C)</f>
        <v>North</v>
      </c>
      <c r="M272" s="4" t="s">
        <v>1850</v>
      </c>
      <c r="N272" s="4" t="str">
        <f t="array" ref="N272">XLOOKUP(M272,Product_Dim!A:A,Product_Dim!C:C)</f>
        <v>Beauty</v>
      </c>
      <c r="O272" s="4" t="str">
        <f t="array" ref="O272">XLOOKUP(M272,Product_Dim!A:A,Product_Dim!D:D)</f>
        <v>Makeup</v>
      </c>
      <c r="P272" s="4" t="s">
        <v>1852</v>
      </c>
      <c r="Q272" s="4" t="s">
        <v>1929</v>
      </c>
      <c r="R272" s="4" t="str">
        <f t="array" ref="R272">XLOOKUP(Q272,Store_Dim!A:A,Store_Dim!B:B)</f>
        <v>Thomas, Bridges and Harris</v>
      </c>
      <c r="S272" s="4" t="str">
        <f t="array" ref="S272">XLOOKUP(Q272,Store_Dim!A:A,Store_Dim!E:E)</f>
        <v>Online</v>
      </c>
      <c r="T272" s="4">
        <v>4.0</v>
      </c>
      <c r="U272" s="13">
        <v>461.83</v>
      </c>
      <c r="V272" s="14">
        <v>0.28</v>
      </c>
      <c r="W272" s="15">
        <v>457.0</v>
      </c>
      <c r="X272" s="4" t="s">
        <v>1961</v>
      </c>
      <c r="Y272" s="16">
        <v>1330.0704</v>
      </c>
      <c r="Z272" s="4" t="str">
        <f t="array" ref="Z272">XLOOKUP(M272,Product_Dim!A:A,Product_Dim!B:B)</f>
        <v>Face Foundation Kit</v>
      </c>
    </row>
    <row r="273" ht="14.25" customHeight="1">
      <c r="A273" s="4" t="s">
        <v>2232</v>
      </c>
      <c r="B273" s="5">
        <v>45750.0</v>
      </c>
      <c r="C273" s="12" t="s">
        <v>3978</v>
      </c>
      <c r="D273" s="4">
        <f t="shared" si="1"/>
        <v>2025</v>
      </c>
      <c r="E273" s="4" t="s">
        <v>477</v>
      </c>
      <c r="F273" s="4">
        <v>54.0</v>
      </c>
      <c r="G273" s="4" t="str">
        <f t="shared" si="2"/>
        <v>46-55</v>
      </c>
      <c r="H273" s="4" t="str">
        <f t="array" ref="H273">XLOOKUP(E273,Customer_Dim!A:A,Customer_Dim!D:D)</f>
        <v>Male</v>
      </c>
      <c r="I273" s="4" t="str">
        <f t="array" ref="I273">XLOOKUP(E273,Customer_Dim!A:A,Customer_Dim!H:H)</f>
        <v>Gold</v>
      </c>
      <c r="J273" s="4" t="str">
        <f t="array" ref="J273">XLOOKUP(E273,Customer_Dim!A:A,Customer_Dim!E:E)</f>
        <v>Parksfort</v>
      </c>
      <c r="K273" s="4" t="str">
        <f t="array" ref="K273">XLOOKUP(E273,Customer_Dim!A:A,Customer_Dim!F:F)</f>
        <v>Washington</v>
      </c>
      <c r="L273" s="4" t="str">
        <f t="array" ref="L273">XLOOKUP(Q273,Store_Dim!A:A,Store_Dim!C:C)</f>
        <v>West</v>
      </c>
      <c r="M273" s="4" t="s">
        <v>1793</v>
      </c>
      <c r="N273" s="4" t="str">
        <f t="array" ref="N273">XLOOKUP(M273,Product_Dim!A:A,Product_Dim!C:C)</f>
        <v>Home</v>
      </c>
      <c r="O273" s="4" t="str">
        <f t="array" ref="O273">XLOOKUP(M273,Product_Dim!A:A,Product_Dim!D:D)</f>
        <v>Storage</v>
      </c>
      <c r="P273" s="4" t="s">
        <v>1795</v>
      </c>
      <c r="Q273" s="4" t="s">
        <v>1917</v>
      </c>
      <c r="R273" s="4" t="str">
        <f t="array" ref="R273">XLOOKUP(Q273,Store_Dim!A:A,Store_Dim!B:B)</f>
        <v>Bean, Jones and Park</v>
      </c>
      <c r="S273" s="4" t="str">
        <f t="array" ref="S273">XLOOKUP(Q273,Store_Dim!A:A,Store_Dim!E:E)</f>
        <v>Online</v>
      </c>
      <c r="T273" s="4">
        <v>2.0</v>
      </c>
      <c r="U273" s="13">
        <v>105.15</v>
      </c>
      <c r="V273" s="14">
        <v>0.06</v>
      </c>
      <c r="W273" s="15">
        <v>89.0</v>
      </c>
      <c r="X273" s="4" t="s">
        <v>1959</v>
      </c>
      <c r="Y273" s="16">
        <v>197.682</v>
      </c>
      <c r="Z273" s="4" t="str">
        <f t="array" ref="Z273">XLOOKUP(M273,Product_Dim!A:A,Product_Dim!B:B)</f>
        <v>Kitchen Storage Rack</v>
      </c>
    </row>
    <row r="274" ht="14.25" customHeight="1">
      <c r="A274" s="4" t="s">
        <v>2233</v>
      </c>
      <c r="B274" s="5">
        <v>45693.0</v>
      </c>
      <c r="C274" s="12" t="s">
        <v>3974</v>
      </c>
      <c r="D274" s="4">
        <f t="shared" si="1"/>
        <v>2025</v>
      </c>
      <c r="E274" s="4" t="s">
        <v>151</v>
      </c>
      <c r="F274" s="4">
        <v>25.0</v>
      </c>
      <c r="G274" s="4" t="str">
        <f t="shared" si="2"/>
        <v>18-25</v>
      </c>
      <c r="H274" s="4" t="str">
        <f t="array" ref="H274">XLOOKUP(E274,Customer_Dim!A:A,Customer_Dim!D:D)</f>
        <v>Male</v>
      </c>
      <c r="I274" s="4" t="str">
        <f t="array" ref="I274">XLOOKUP(E274,Customer_Dim!A:A,Customer_Dim!H:H)</f>
        <v>Platinum</v>
      </c>
      <c r="J274" s="4" t="str">
        <f t="array" ref="J274">XLOOKUP(E274,Customer_Dim!A:A,Customer_Dim!E:E)</f>
        <v>Tristanton</v>
      </c>
      <c r="K274" s="4" t="str">
        <f t="array" ref="K274">XLOOKUP(E274,Customer_Dim!A:A,Customer_Dim!F:F)</f>
        <v>Oklahoma</v>
      </c>
      <c r="L274" s="4" t="str">
        <f t="array" ref="L274">XLOOKUP(Q274,Store_Dim!A:A,Store_Dim!C:C)</f>
        <v>North</v>
      </c>
      <c r="M274" s="4" t="s">
        <v>1645</v>
      </c>
      <c r="N274" s="4" t="str">
        <f t="array" ref="N274">XLOOKUP(M274,Product_Dim!A:A,Product_Dim!C:C)</f>
        <v>Clothing</v>
      </c>
      <c r="O274" s="4" t="str">
        <f t="array" ref="O274">XLOOKUP(M274,Product_Dim!A:A,Product_Dim!D:D)</f>
        <v>Tops</v>
      </c>
      <c r="P274" s="4" t="s">
        <v>1647</v>
      </c>
      <c r="Q274" s="4" t="s">
        <v>1901</v>
      </c>
      <c r="R274" s="4" t="str">
        <f t="array" ref="R274">XLOOKUP(Q274,Store_Dim!A:A,Store_Dim!B:B)</f>
        <v>Johnson-Wright</v>
      </c>
      <c r="S274" s="4" t="str">
        <f t="array" ref="S274">XLOOKUP(Q274,Store_Dim!A:A,Store_Dim!E:E)</f>
        <v>Outlet</v>
      </c>
      <c r="T274" s="4">
        <v>3.0</v>
      </c>
      <c r="U274" s="13">
        <v>610.24</v>
      </c>
      <c r="V274" s="14">
        <v>0.17</v>
      </c>
      <c r="W274" s="15">
        <v>360.0</v>
      </c>
      <c r="X274" s="4" t="s">
        <v>1964</v>
      </c>
      <c r="Y274" s="16">
        <v>1519.4976</v>
      </c>
      <c r="Z274" s="4" t="str">
        <f t="array" ref="Z274">XLOOKUP(M274,Product_Dim!A:A,Product_Dim!B:B)</f>
        <v>Men's Formal Shirt</v>
      </c>
    </row>
    <row r="275" ht="14.25" customHeight="1">
      <c r="A275" s="4" t="s">
        <v>2234</v>
      </c>
      <c r="B275" s="5">
        <v>45667.0</v>
      </c>
      <c r="C275" s="12" t="s">
        <v>3972</v>
      </c>
      <c r="D275" s="4">
        <f t="shared" si="1"/>
        <v>2025</v>
      </c>
      <c r="E275" s="4" t="s">
        <v>1007</v>
      </c>
      <c r="F275" s="4">
        <v>47.0</v>
      </c>
      <c r="G275" s="4" t="str">
        <f t="shared" si="2"/>
        <v>46-55</v>
      </c>
      <c r="H275" s="4" t="str">
        <f t="array" ref="H275">XLOOKUP(E275,Customer_Dim!A:A,Customer_Dim!D:D)</f>
        <v>Female</v>
      </c>
      <c r="I275" s="4" t="str">
        <f t="array" ref="I275">XLOOKUP(E275,Customer_Dim!A:A,Customer_Dim!H:H)</f>
        <v>Silver</v>
      </c>
      <c r="J275" s="4" t="str">
        <f t="array" ref="J275">XLOOKUP(E275,Customer_Dim!A:A,Customer_Dim!E:E)</f>
        <v>Brianchester</v>
      </c>
      <c r="K275" s="4" t="str">
        <f t="array" ref="K275">XLOOKUP(E275,Customer_Dim!A:A,Customer_Dim!F:F)</f>
        <v>Delaware</v>
      </c>
      <c r="L275" s="4" t="str">
        <f t="array" ref="L275">XLOOKUP(Q275,Store_Dim!A:A,Store_Dim!C:C)</f>
        <v>West</v>
      </c>
      <c r="M275" s="4" t="s">
        <v>1805</v>
      </c>
      <c r="N275" s="4" t="str">
        <f t="array" ref="N275">XLOOKUP(M275,Product_Dim!A:A,Product_Dim!C:C)</f>
        <v>Electronics</v>
      </c>
      <c r="O275" s="4" t="str">
        <f t="array" ref="O275">XLOOKUP(M275,Product_Dim!A:A,Product_Dim!D:D)</f>
        <v>Audio</v>
      </c>
      <c r="P275" s="4" t="s">
        <v>1807</v>
      </c>
      <c r="Q275" s="4" t="s">
        <v>1917</v>
      </c>
      <c r="R275" s="4" t="str">
        <f t="array" ref="R275">XLOOKUP(Q275,Store_Dim!A:A,Store_Dim!B:B)</f>
        <v>Bean, Jones and Park</v>
      </c>
      <c r="S275" s="4" t="str">
        <f t="array" ref="S275">XLOOKUP(Q275,Store_Dim!A:A,Store_Dim!E:E)</f>
        <v>Online</v>
      </c>
      <c r="T275" s="4">
        <v>1.0</v>
      </c>
      <c r="U275" s="13">
        <v>872.12</v>
      </c>
      <c r="V275" s="14">
        <v>0.07</v>
      </c>
      <c r="W275" s="15">
        <v>159.0</v>
      </c>
      <c r="X275" s="4" t="s">
        <v>1961</v>
      </c>
      <c r="Y275" s="16">
        <v>811.0716</v>
      </c>
      <c r="Z275" s="4" t="str">
        <f t="array" ref="Z275">XLOOKUP(M275,Product_Dim!A:A,Product_Dim!B:B)</f>
        <v>Bluetooth Car Audio System</v>
      </c>
    </row>
    <row r="276" ht="14.25" customHeight="1">
      <c r="A276" s="4" t="s">
        <v>2235</v>
      </c>
      <c r="B276" s="5">
        <v>45316.0</v>
      </c>
      <c r="C276" s="12" t="s">
        <v>3972</v>
      </c>
      <c r="D276" s="4">
        <f t="shared" si="1"/>
        <v>2024</v>
      </c>
      <c r="E276" s="4" t="s">
        <v>1367</v>
      </c>
      <c r="F276" s="4">
        <v>51.0</v>
      </c>
      <c r="G276" s="4" t="str">
        <f t="shared" si="2"/>
        <v>46-55</v>
      </c>
      <c r="H276" s="4" t="str">
        <f t="array" ref="H276">XLOOKUP(E276,Customer_Dim!A:A,Customer_Dim!D:D)</f>
        <v>Female</v>
      </c>
      <c r="I276" s="4" t="str">
        <f t="array" ref="I276">XLOOKUP(E276,Customer_Dim!A:A,Customer_Dim!H:H)</f>
        <v>Silver</v>
      </c>
      <c r="J276" s="4" t="str">
        <f t="array" ref="J276">XLOOKUP(E276,Customer_Dim!A:A,Customer_Dim!E:E)</f>
        <v>Williamsberg</v>
      </c>
      <c r="K276" s="4" t="str">
        <f t="array" ref="K276">XLOOKUP(E276,Customer_Dim!A:A,Customer_Dim!F:F)</f>
        <v>New York</v>
      </c>
      <c r="L276" s="4" t="str">
        <f t="array" ref="L276">XLOOKUP(Q276,Store_Dim!A:A,Store_Dim!C:C)</f>
        <v>North</v>
      </c>
      <c r="M276" s="4" t="s">
        <v>1599</v>
      </c>
      <c r="N276" s="4" t="str">
        <f t="array" ref="N276">XLOOKUP(M276,Product_Dim!A:A,Product_Dim!C:C)</f>
        <v>Home</v>
      </c>
      <c r="O276" s="4" t="str">
        <f t="array" ref="O276">XLOOKUP(M276,Product_Dim!A:A,Product_Dim!D:D)</f>
        <v>Kitchen</v>
      </c>
      <c r="P276" s="4" t="s">
        <v>1602</v>
      </c>
      <c r="Q276" s="4" t="s">
        <v>1892</v>
      </c>
      <c r="R276" s="4" t="str">
        <f t="array" ref="R276">XLOOKUP(Q276,Store_Dim!A:A,Store_Dim!B:B)</f>
        <v>Martinez, Adkins and Johnson</v>
      </c>
      <c r="S276" s="4" t="str">
        <f t="array" ref="S276">XLOOKUP(Q276,Store_Dim!A:A,Store_Dim!E:E)</f>
        <v>Flagship</v>
      </c>
      <c r="T276" s="4">
        <v>1.0</v>
      </c>
      <c r="U276" s="13">
        <v>406.79</v>
      </c>
      <c r="V276" s="14">
        <v>0.03</v>
      </c>
      <c r="W276" s="15">
        <v>308.0</v>
      </c>
      <c r="X276" s="4" t="s">
        <v>1964</v>
      </c>
      <c r="Y276" s="16">
        <v>394.5863</v>
      </c>
      <c r="Z276" s="4" t="str">
        <f t="array" ref="Z276">XLOOKUP(M276,Product_Dim!A:A,Product_Dim!B:B)</f>
        <v>Ceramic Kitchen Bowl Set</v>
      </c>
    </row>
    <row r="277" ht="14.25" customHeight="1">
      <c r="A277" s="4" t="s">
        <v>2236</v>
      </c>
      <c r="B277" s="5">
        <v>45932.0</v>
      </c>
      <c r="C277" s="12" t="s">
        <v>3979</v>
      </c>
      <c r="D277" s="4">
        <f t="shared" si="1"/>
        <v>2025</v>
      </c>
      <c r="E277" s="4" t="s">
        <v>1187</v>
      </c>
      <c r="F277" s="4">
        <v>28.0</v>
      </c>
      <c r="G277" s="4" t="str">
        <f t="shared" si="2"/>
        <v>26-35</v>
      </c>
      <c r="H277" s="4" t="str">
        <f t="array" ref="H277">XLOOKUP(E277,Customer_Dim!A:A,Customer_Dim!D:D)</f>
        <v>Male</v>
      </c>
      <c r="I277" s="4" t="str">
        <f t="array" ref="I277">XLOOKUP(E277,Customer_Dim!A:A,Customer_Dim!H:H)</f>
        <v>Bronze</v>
      </c>
      <c r="J277" s="4" t="str">
        <f t="array" ref="J277">XLOOKUP(E277,Customer_Dim!A:A,Customer_Dim!E:E)</f>
        <v>Vincentside</v>
      </c>
      <c r="K277" s="4" t="str">
        <f t="array" ref="K277">XLOOKUP(E277,Customer_Dim!A:A,Customer_Dim!F:F)</f>
        <v>Ohio</v>
      </c>
      <c r="L277" s="4" t="str">
        <f t="array" ref="L277">XLOOKUP(Q277,Store_Dim!A:A,Store_Dim!C:C)</f>
        <v>South</v>
      </c>
      <c r="M277" s="4" t="s">
        <v>1744</v>
      </c>
      <c r="N277" s="4" t="str">
        <f t="array" ref="N277">XLOOKUP(M277,Product_Dim!A:A,Product_Dim!C:C)</f>
        <v>Sports</v>
      </c>
      <c r="O277" s="4" t="str">
        <f t="array" ref="O277">XLOOKUP(M277,Product_Dim!A:A,Product_Dim!D:D)</f>
        <v>Accessories</v>
      </c>
      <c r="P277" s="4" t="s">
        <v>1746</v>
      </c>
      <c r="Q277" s="4" t="s">
        <v>1934</v>
      </c>
      <c r="R277" s="4" t="str">
        <f t="array" ref="R277">XLOOKUP(Q277,Store_Dim!A:A,Store_Dim!B:B)</f>
        <v>Mcdonald Inc</v>
      </c>
      <c r="S277" s="4" t="str">
        <f t="array" ref="S277">XLOOKUP(Q277,Store_Dim!A:A,Store_Dim!E:E)</f>
        <v>Outlet</v>
      </c>
      <c r="T277" s="4">
        <v>1.0</v>
      </c>
      <c r="U277" s="13">
        <v>606.01</v>
      </c>
      <c r="V277" s="14">
        <v>0.04</v>
      </c>
      <c r="W277" s="15">
        <v>185.0</v>
      </c>
      <c r="X277" s="4" t="s">
        <v>1961</v>
      </c>
      <c r="Y277" s="16">
        <v>581.7696</v>
      </c>
      <c r="Z277" s="4" t="str">
        <f t="array" ref="Z277">XLOOKUP(M277,Product_Dim!A:A,Product_Dim!B:B)</f>
        <v>Sports Stopwatch Pro</v>
      </c>
    </row>
    <row r="278" ht="14.25" customHeight="1">
      <c r="A278" s="4" t="s">
        <v>2237</v>
      </c>
      <c r="B278" s="5">
        <v>45483.0</v>
      </c>
      <c r="C278" s="12" t="s">
        <v>3968</v>
      </c>
      <c r="D278" s="4">
        <f t="shared" si="1"/>
        <v>2024</v>
      </c>
      <c r="E278" s="4" t="s">
        <v>1118</v>
      </c>
      <c r="F278" s="4">
        <v>31.0</v>
      </c>
      <c r="G278" s="4" t="str">
        <f t="shared" si="2"/>
        <v>26-35</v>
      </c>
      <c r="H278" s="4" t="str">
        <f t="array" ref="H278">XLOOKUP(E278,Customer_Dim!A:A,Customer_Dim!D:D)</f>
        <v>Male</v>
      </c>
      <c r="I278" s="4" t="str">
        <f t="array" ref="I278">XLOOKUP(E278,Customer_Dim!A:A,Customer_Dim!H:H)</f>
        <v>Bronze</v>
      </c>
      <c r="J278" s="4" t="str">
        <f t="array" ref="J278">XLOOKUP(E278,Customer_Dim!A:A,Customer_Dim!E:E)</f>
        <v>New Angiefurt</v>
      </c>
      <c r="K278" s="4" t="str">
        <f t="array" ref="K278">XLOOKUP(E278,Customer_Dim!A:A,Customer_Dim!F:F)</f>
        <v>Alaska</v>
      </c>
      <c r="L278" s="4" t="str">
        <f t="array" ref="L278">XLOOKUP(Q278,Store_Dim!A:A,Store_Dim!C:C)</f>
        <v>North</v>
      </c>
      <c r="M278" s="4" t="s">
        <v>1625</v>
      </c>
      <c r="N278" s="4" t="str">
        <f t="array" ref="N278">XLOOKUP(M278,Product_Dim!A:A,Product_Dim!C:C)</f>
        <v>Sports</v>
      </c>
      <c r="O278" s="4" t="str">
        <f t="array" ref="O278">XLOOKUP(M278,Product_Dim!A:A,Product_Dim!D:D)</f>
        <v>Accessories</v>
      </c>
      <c r="P278" s="4" t="s">
        <v>1627</v>
      </c>
      <c r="Q278" s="4" t="s">
        <v>1908</v>
      </c>
      <c r="R278" s="4" t="str">
        <f t="array" ref="R278">XLOOKUP(Q278,Store_Dim!A:A,Store_Dim!B:B)</f>
        <v>Gray Ltd</v>
      </c>
      <c r="S278" s="4" t="str">
        <f t="array" ref="S278">XLOOKUP(Q278,Store_Dim!A:A,Store_Dim!E:E)</f>
        <v>Outlet</v>
      </c>
      <c r="T278" s="4">
        <v>4.0</v>
      </c>
      <c r="U278" s="13">
        <v>322.58</v>
      </c>
      <c r="V278" s="14">
        <v>0.06</v>
      </c>
      <c r="W278" s="15">
        <v>367.0</v>
      </c>
      <c r="X278" s="4" t="s">
        <v>1959</v>
      </c>
      <c r="Y278" s="16">
        <v>1212.9008</v>
      </c>
      <c r="Z278" s="4" t="str">
        <f t="array" ref="Z278">XLOOKUP(M278,Product_Dim!A:A,Product_Dim!B:B)</f>
        <v>Soccer Training Cone Set</v>
      </c>
    </row>
    <row r="279" ht="14.25" customHeight="1">
      <c r="A279" s="4" t="s">
        <v>2238</v>
      </c>
      <c r="B279" s="5">
        <v>45661.0</v>
      </c>
      <c r="C279" s="12" t="s">
        <v>3972</v>
      </c>
      <c r="D279" s="4">
        <f t="shared" si="1"/>
        <v>2025</v>
      </c>
      <c r="E279" s="4" t="s">
        <v>1510</v>
      </c>
      <c r="F279" s="4">
        <v>32.0</v>
      </c>
      <c r="G279" s="4" t="str">
        <f t="shared" si="2"/>
        <v>26-35</v>
      </c>
      <c r="H279" s="4" t="str">
        <f t="array" ref="H279">XLOOKUP(E279,Customer_Dim!A:A,Customer_Dim!D:D)</f>
        <v>Male</v>
      </c>
      <c r="I279" s="4" t="str">
        <f t="array" ref="I279">XLOOKUP(E279,Customer_Dim!A:A,Customer_Dim!H:H)</f>
        <v>Bronze</v>
      </c>
      <c r="J279" s="4" t="str">
        <f t="array" ref="J279">XLOOKUP(E279,Customer_Dim!A:A,Customer_Dim!E:E)</f>
        <v>West Markton</v>
      </c>
      <c r="K279" s="4" t="str">
        <f t="array" ref="K279">XLOOKUP(E279,Customer_Dim!A:A,Customer_Dim!F:F)</f>
        <v>Massachusetts</v>
      </c>
      <c r="L279" s="4" t="str">
        <f t="array" ref="L279">XLOOKUP(Q279,Store_Dim!A:A,Store_Dim!C:C)</f>
        <v>East</v>
      </c>
      <c r="M279" s="4" t="s">
        <v>1814</v>
      </c>
      <c r="N279" s="4" t="str">
        <f t="array" ref="N279">XLOOKUP(M279,Product_Dim!A:A,Product_Dim!C:C)</f>
        <v>Electronics</v>
      </c>
      <c r="O279" s="4" t="str">
        <f t="array" ref="O279">XLOOKUP(M279,Product_Dim!A:A,Product_Dim!D:D)</f>
        <v>Appliances</v>
      </c>
      <c r="P279" s="4" t="s">
        <v>1816</v>
      </c>
      <c r="Q279" s="4" t="s">
        <v>1945</v>
      </c>
      <c r="R279" s="4" t="str">
        <f t="array" ref="R279">XLOOKUP(Q279,Store_Dim!A:A,Store_Dim!B:B)</f>
        <v>Guerrero-Schmitt</v>
      </c>
      <c r="S279" s="4" t="str">
        <f t="array" ref="S279">XLOOKUP(Q279,Store_Dim!A:A,Store_Dim!E:E)</f>
        <v>Flagship</v>
      </c>
      <c r="T279" s="4">
        <v>4.0</v>
      </c>
      <c r="U279" s="13">
        <v>463.17</v>
      </c>
      <c r="V279" s="14">
        <v>0.06</v>
      </c>
      <c r="W279" s="15">
        <v>104.0</v>
      </c>
      <c r="X279" s="4" t="s">
        <v>1961</v>
      </c>
      <c r="Y279" s="16">
        <v>1741.5192</v>
      </c>
      <c r="Z279" s="4" t="str">
        <f t="array" ref="Z279">XLOOKUP(M279,Product_Dim!A:A,Product_Dim!B:B)</f>
        <v>WiFi Mesh Router</v>
      </c>
    </row>
    <row r="280" ht="14.25" customHeight="1">
      <c r="A280" s="4" t="s">
        <v>2239</v>
      </c>
      <c r="B280" s="5">
        <v>45798.0</v>
      </c>
      <c r="C280" s="12" t="s">
        <v>3973</v>
      </c>
      <c r="D280" s="4">
        <f t="shared" si="1"/>
        <v>2025</v>
      </c>
      <c r="E280" s="4" t="s">
        <v>1019</v>
      </c>
      <c r="F280" s="4">
        <v>34.0</v>
      </c>
      <c r="G280" s="4" t="str">
        <f t="shared" si="2"/>
        <v>26-35</v>
      </c>
      <c r="H280" s="4" t="str">
        <f t="array" ref="H280">XLOOKUP(E280,Customer_Dim!A:A,Customer_Dim!D:D)</f>
        <v>Male</v>
      </c>
      <c r="I280" s="4" t="str">
        <f t="array" ref="I280">XLOOKUP(E280,Customer_Dim!A:A,Customer_Dim!H:H)</f>
        <v>Gold</v>
      </c>
      <c r="J280" s="4" t="str">
        <f t="array" ref="J280">XLOOKUP(E280,Customer_Dim!A:A,Customer_Dim!E:E)</f>
        <v>Lake James</v>
      </c>
      <c r="K280" s="4" t="str">
        <f t="array" ref="K280">XLOOKUP(E280,Customer_Dim!A:A,Customer_Dim!F:F)</f>
        <v>Maryland</v>
      </c>
      <c r="L280" s="4" t="str">
        <f t="array" ref="L280">XLOOKUP(Q280,Store_Dim!A:A,Store_Dim!C:C)</f>
        <v>South</v>
      </c>
      <c r="M280" s="4" t="s">
        <v>1652</v>
      </c>
      <c r="N280" s="4" t="str">
        <f t="array" ref="N280">XLOOKUP(M280,Product_Dim!A:A,Product_Dim!C:C)</f>
        <v>Clothing</v>
      </c>
      <c r="O280" s="4" t="str">
        <f t="array" ref="O280">XLOOKUP(M280,Product_Dim!A:A,Product_Dim!D:D)</f>
        <v>Accessories</v>
      </c>
      <c r="P280" s="4" t="s">
        <v>1654</v>
      </c>
      <c r="Q280" s="4" t="s">
        <v>1914</v>
      </c>
      <c r="R280" s="4" t="str">
        <f t="array" ref="R280">XLOOKUP(Q280,Store_Dim!A:A,Store_Dim!B:B)</f>
        <v>Martinez-Mullins</v>
      </c>
      <c r="S280" s="4" t="str">
        <f t="array" ref="S280">XLOOKUP(Q280,Store_Dim!A:A,Store_Dim!E:E)</f>
        <v>Online</v>
      </c>
      <c r="T280" s="4">
        <v>4.0</v>
      </c>
      <c r="U280" s="13">
        <v>285.82</v>
      </c>
      <c r="V280" s="14">
        <v>0.18</v>
      </c>
      <c r="W280" s="15">
        <v>268.0</v>
      </c>
      <c r="X280" s="4" t="s">
        <v>1961</v>
      </c>
      <c r="Y280" s="16">
        <v>937.4896</v>
      </c>
      <c r="Z280" s="4" t="str">
        <f t="array" ref="Z280">XLOOKUP(M280,Product_Dim!A:A,Product_Dim!B:B)</f>
        <v>Women's Scarf Set</v>
      </c>
    </row>
    <row r="281" ht="14.25" customHeight="1">
      <c r="A281" s="4" t="s">
        <v>2240</v>
      </c>
      <c r="B281" s="5">
        <v>45868.0</v>
      </c>
      <c r="C281" s="12" t="s">
        <v>3968</v>
      </c>
      <c r="D281" s="4">
        <f t="shared" si="1"/>
        <v>2025</v>
      </c>
      <c r="E281" s="4" t="s">
        <v>1049</v>
      </c>
      <c r="F281" s="4">
        <v>58.0</v>
      </c>
      <c r="G281" s="4" t="str">
        <f t="shared" si="2"/>
        <v>56-65</v>
      </c>
      <c r="H281" s="4" t="str">
        <f t="array" ref="H281">XLOOKUP(E281,Customer_Dim!A:A,Customer_Dim!D:D)</f>
        <v>Female</v>
      </c>
      <c r="I281" s="4" t="str">
        <f t="array" ref="I281">XLOOKUP(E281,Customer_Dim!A:A,Customer_Dim!H:H)</f>
        <v>Gold</v>
      </c>
      <c r="J281" s="4" t="str">
        <f t="array" ref="J281">XLOOKUP(E281,Customer_Dim!A:A,Customer_Dim!E:E)</f>
        <v>Cindyton</v>
      </c>
      <c r="K281" s="4" t="str">
        <f t="array" ref="K281">XLOOKUP(E281,Customer_Dim!A:A,Customer_Dim!F:F)</f>
        <v>Rhode Island</v>
      </c>
      <c r="L281" s="4" t="str">
        <f t="array" ref="L281">XLOOKUP(Q281,Store_Dim!A:A,Store_Dim!C:C)</f>
        <v>South</v>
      </c>
      <c r="M281" s="4" t="s">
        <v>1689</v>
      </c>
      <c r="N281" s="4" t="str">
        <f t="array" ref="N281">XLOOKUP(M281,Product_Dim!A:A,Product_Dim!C:C)</f>
        <v>Clothing</v>
      </c>
      <c r="O281" s="4" t="str">
        <f t="array" ref="O281">XLOOKUP(M281,Product_Dim!A:A,Product_Dim!D:D)</f>
        <v>Footwear</v>
      </c>
      <c r="P281" s="4" t="s">
        <v>1692</v>
      </c>
      <c r="Q281" s="4" t="s">
        <v>1927</v>
      </c>
      <c r="R281" s="4" t="str">
        <f t="array" ref="R281">XLOOKUP(Q281,Store_Dim!A:A,Store_Dim!B:B)</f>
        <v>Aguirre-Keller</v>
      </c>
      <c r="S281" s="4" t="str">
        <f t="array" ref="S281">XLOOKUP(Q281,Store_Dim!A:A,Store_Dim!E:E)</f>
        <v>Online</v>
      </c>
      <c r="T281" s="4">
        <v>3.0</v>
      </c>
      <c r="U281" s="13">
        <v>995.38</v>
      </c>
      <c r="V281" s="14">
        <v>0.1</v>
      </c>
      <c r="W281" s="15">
        <v>214.0</v>
      </c>
      <c r="X281" s="4" t="s">
        <v>1961</v>
      </c>
      <c r="Y281" s="16">
        <v>2687.526</v>
      </c>
      <c r="Z281" s="4" t="str">
        <f t="array" ref="Z281">XLOOKUP(M281,Product_Dim!A:A,Product_Dim!B:B)</f>
        <v>Men's Casual Sneakers</v>
      </c>
    </row>
    <row r="282" ht="14.25" customHeight="1">
      <c r="A282" s="4" t="s">
        <v>2241</v>
      </c>
      <c r="B282" s="5">
        <v>45757.0</v>
      </c>
      <c r="C282" s="12" t="s">
        <v>3978</v>
      </c>
      <c r="D282" s="4">
        <f t="shared" si="1"/>
        <v>2025</v>
      </c>
      <c r="E282" s="4" t="s">
        <v>430</v>
      </c>
      <c r="F282" s="4">
        <v>40.0</v>
      </c>
      <c r="G282" s="4" t="str">
        <f t="shared" si="2"/>
        <v>36-45</v>
      </c>
      <c r="H282" s="4" t="str">
        <f t="array" ref="H282">XLOOKUP(E282,Customer_Dim!A:A,Customer_Dim!D:D)</f>
        <v>Male</v>
      </c>
      <c r="I282" s="4" t="str">
        <f t="array" ref="I282">XLOOKUP(E282,Customer_Dim!A:A,Customer_Dim!H:H)</f>
        <v>Bronze</v>
      </c>
      <c r="J282" s="4" t="str">
        <f t="array" ref="J282">XLOOKUP(E282,Customer_Dim!A:A,Customer_Dim!E:E)</f>
        <v>North Edwardton</v>
      </c>
      <c r="K282" s="4" t="str">
        <f t="array" ref="K282">XLOOKUP(E282,Customer_Dim!A:A,Customer_Dim!F:F)</f>
        <v>Tennessee</v>
      </c>
      <c r="L282" s="4" t="str">
        <f t="array" ref="L282">XLOOKUP(Q282,Store_Dim!A:A,Store_Dim!C:C)</f>
        <v>West</v>
      </c>
      <c r="M282" s="4" t="s">
        <v>1768</v>
      </c>
      <c r="N282" s="4" t="str">
        <f t="array" ref="N282">XLOOKUP(M282,Product_Dim!A:A,Product_Dim!C:C)</f>
        <v>Electronics</v>
      </c>
      <c r="O282" s="4" t="str">
        <f t="array" ref="O282">XLOOKUP(M282,Product_Dim!A:A,Product_Dim!D:D)</f>
        <v>Computer</v>
      </c>
      <c r="P282" s="4" t="s">
        <v>1770</v>
      </c>
      <c r="Q282" s="4" t="s">
        <v>1917</v>
      </c>
      <c r="R282" s="4" t="str">
        <f t="array" ref="R282">XLOOKUP(Q282,Store_Dim!A:A,Store_Dim!B:B)</f>
        <v>Bean, Jones and Park</v>
      </c>
      <c r="S282" s="4" t="str">
        <f t="array" ref="S282">XLOOKUP(Q282,Store_Dim!A:A,Store_Dim!E:E)</f>
        <v>Online</v>
      </c>
      <c r="T282" s="4">
        <v>1.0</v>
      </c>
      <c r="U282" s="13">
        <v>329.31</v>
      </c>
      <c r="V282" s="14">
        <v>0.09</v>
      </c>
      <c r="W282" s="15">
        <v>222.0</v>
      </c>
      <c r="X282" s="4" t="s">
        <v>1959</v>
      </c>
      <c r="Y282" s="16">
        <v>299.6721</v>
      </c>
      <c r="Z282" s="4" t="str">
        <f t="array" ref="Z282">XLOOKUP(M282,Product_Dim!A:A,Product_Dim!B:B)</f>
        <v>Laptop Cooling Pad</v>
      </c>
    </row>
    <row r="283" ht="14.25" customHeight="1">
      <c r="A283" s="4" t="s">
        <v>2242</v>
      </c>
      <c r="B283" s="5">
        <v>45475.0</v>
      </c>
      <c r="C283" s="12" t="s">
        <v>3968</v>
      </c>
      <c r="D283" s="4">
        <f t="shared" si="1"/>
        <v>2024</v>
      </c>
      <c r="E283" s="4" t="s">
        <v>1525</v>
      </c>
      <c r="F283" s="4">
        <v>23.0</v>
      </c>
      <c r="G283" s="4" t="str">
        <f t="shared" si="2"/>
        <v>18-25</v>
      </c>
      <c r="H283" s="4" t="str">
        <f t="array" ref="H283">XLOOKUP(E283,Customer_Dim!A:A,Customer_Dim!D:D)</f>
        <v>Male</v>
      </c>
      <c r="I283" s="4" t="str">
        <f t="array" ref="I283">XLOOKUP(E283,Customer_Dim!A:A,Customer_Dim!H:H)</f>
        <v>Platinum</v>
      </c>
      <c r="J283" s="4" t="str">
        <f t="array" ref="J283">XLOOKUP(E283,Customer_Dim!A:A,Customer_Dim!E:E)</f>
        <v>North Nataliemouth</v>
      </c>
      <c r="K283" s="4" t="str">
        <f t="array" ref="K283">XLOOKUP(E283,Customer_Dim!A:A,Customer_Dim!F:F)</f>
        <v>Maryland</v>
      </c>
      <c r="L283" s="4" t="str">
        <f t="array" ref="L283">XLOOKUP(Q283,Store_Dim!A:A,Store_Dim!C:C)</f>
        <v>West</v>
      </c>
      <c r="M283" s="4" t="s">
        <v>1721</v>
      </c>
      <c r="N283" s="4" t="str">
        <f t="array" ref="N283">XLOOKUP(M283,Product_Dim!A:A,Product_Dim!C:C)</f>
        <v>Beauty</v>
      </c>
      <c r="O283" s="4" t="str">
        <f t="array" ref="O283">XLOOKUP(M283,Product_Dim!A:A,Product_Dim!D:D)</f>
        <v>Makeup</v>
      </c>
      <c r="P283" s="4" t="s">
        <v>1724</v>
      </c>
      <c r="Q283" s="4" t="s">
        <v>1939</v>
      </c>
      <c r="R283" s="4" t="str">
        <f t="array" ref="R283">XLOOKUP(Q283,Store_Dim!A:A,Store_Dim!B:B)</f>
        <v>Frederick-Wright</v>
      </c>
      <c r="S283" s="4" t="str">
        <f t="array" ref="S283">XLOOKUP(Q283,Store_Dim!A:A,Store_Dim!E:E)</f>
        <v>Flagship</v>
      </c>
      <c r="T283" s="4">
        <v>3.0</v>
      </c>
      <c r="U283" s="13">
        <v>64.2</v>
      </c>
      <c r="V283" s="14">
        <v>0.08</v>
      </c>
      <c r="W283" s="15">
        <v>431.0</v>
      </c>
      <c r="X283" s="4" t="s">
        <v>1964</v>
      </c>
      <c r="Y283" s="16">
        <v>177.192</v>
      </c>
      <c r="Z283" s="4" t="str">
        <f t="array" ref="Z283">XLOOKUP(M283,Product_Dim!A:A,Product_Dim!B:B)</f>
        <v>Makeup Brush Set</v>
      </c>
    </row>
    <row r="284" ht="14.25" customHeight="1">
      <c r="A284" s="4" t="s">
        <v>2243</v>
      </c>
      <c r="B284" s="5">
        <v>45829.0</v>
      </c>
      <c r="C284" s="12" t="s">
        <v>3970</v>
      </c>
      <c r="D284" s="4">
        <f t="shared" si="1"/>
        <v>2025</v>
      </c>
      <c r="E284" s="4" t="s">
        <v>859</v>
      </c>
      <c r="F284" s="4">
        <v>60.0</v>
      </c>
      <c r="G284" s="4" t="str">
        <f t="shared" si="2"/>
        <v>56-65</v>
      </c>
      <c r="H284" s="4" t="str">
        <f t="array" ref="H284">XLOOKUP(E284,Customer_Dim!A:A,Customer_Dim!D:D)</f>
        <v>Female</v>
      </c>
      <c r="I284" s="4" t="str">
        <f t="array" ref="I284">XLOOKUP(E284,Customer_Dim!A:A,Customer_Dim!H:H)</f>
        <v>Silver</v>
      </c>
      <c r="J284" s="4" t="str">
        <f t="array" ref="J284">XLOOKUP(E284,Customer_Dim!A:A,Customer_Dim!E:E)</f>
        <v>New Ana</v>
      </c>
      <c r="K284" s="4" t="str">
        <f t="array" ref="K284">XLOOKUP(E284,Customer_Dim!A:A,Customer_Dim!F:F)</f>
        <v>Montana</v>
      </c>
      <c r="L284" s="4" t="str">
        <f t="array" ref="L284">XLOOKUP(Q284,Store_Dim!A:A,Store_Dim!C:C)</f>
        <v>East</v>
      </c>
      <c r="M284" s="4" t="s">
        <v>1603</v>
      </c>
      <c r="N284" s="4" t="str">
        <f t="array" ref="N284">XLOOKUP(M284,Product_Dim!A:A,Product_Dim!C:C)</f>
        <v>Electronics</v>
      </c>
      <c r="O284" s="4" t="str">
        <f t="array" ref="O284">XLOOKUP(M284,Product_Dim!A:A,Product_Dim!D:D)</f>
        <v>Accessories</v>
      </c>
      <c r="P284" s="4" t="s">
        <v>1605</v>
      </c>
      <c r="Q284" s="4" t="s">
        <v>1932</v>
      </c>
      <c r="R284" s="4" t="str">
        <f t="array" ref="R284">XLOOKUP(Q284,Store_Dim!A:A,Store_Dim!B:B)</f>
        <v>Gardner, Humphrey and Contreras</v>
      </c>
      <c r="S284" s="4" t="str">
        <f t="array" ref="S284">XLOOKUP(Q284,Store_Dim!A:A,Store_Dim!E:E)</f>
        <v>Flagship</v>
      </c>
      <c r="T284" s="4">
        <v>3.0</v>
      </c>
      <c r="U284" s="13">
        <v>697.13</v>
      </c>
      <c r="V284" s="14">
        <v>0.25</v>
      </c>
      <c r="W284" s="15">
        <v>273.86258363355637</v>
      </c>
      <c r="X284" s="4" t="s">
        <v>1964</v>
      </c>
      <c r="Y284" s="16">
        <v>1568.5425</v>
      </c>
      <c r="Z284" s="4" t="str">
        <f t="array" ref="Z284">XLOOKUP(M284,Product_Dim!A:A,Product_Dim!B:B)</f>
        <v>HD Smart TV Stick</v>
      </c>
    </row>
    <row r="285" ht="14.25" customHeight="1">
      <c r="A285" s="4" t="s">
        <v>2244</v>
      </c>
      <c r="B285" s="5">
        <v>45639.0</v>
      </c>
      <c r="C285" s="12" t="s">
        <v>3969</v>
      </c>
      <c r="D285" s="4">
        <f t="shared" si="1"/>
        <v>2024</v>
      </c>
      <c r="E285" s="4" t="s">
        <v>113</v>
      </c>
      <c r="F285" s="4">
        <v>33.0</v>
      </c>
      <c r="G285" s="4" t="str">
        <f t="shared" si="2"/>
        <v>26-35</v>
      </c>
      <c r="H285" s="4" t="str">
        <f t="array" ref="H285">XLOOKUP(E285,Customer_Dim!A:A,Customer_Dim!D:D)</f>
        <v>Female</v>
      </c>
      <c r="I285" s="4" t="str">
        <f t="array" ref="I285">XLOOKUP(E285,Customer_Dim!A:A,Customer_Dim!H:H)</f>
        <v>Silver</v>
      </c>
      <c r="J285" s="4" t="str">
        <f t="array" ref="J285">XLOOKUP(E285,Customer_Dim!A:A,Customer_Dim!E:E)</f>
        <v>Michaelton</v>
      </c>
      <c r="K285" s="4" t="str">
        <f t="array" ref="K285">XLOOKUP(E285,Customer_Dim!A:A,Customer_Dim!F:F)</f>
        <v>Hawaii</v>
      </c>
      <c r="L285" s="4" t="str">
        <f t="array" ref="L285">XLOOKUP(Q285,Store_Dim!A:A,Store_Dim!C:C)</f>
        <v>North</v>
      </c>
      <c r="M285" s="4" t="s">
        <v>1594</v>
      </c>
      <c r="N285" s="4" t="str">
        <f t="array" ref="N285">XLOOKUP(M285,Product_Dim!A:A,Product_Dim!C:C)</f>
        <v>Sports</v>
      </c>
      <c r="O285" s="4" t="str">
        <f t="array" ref="O285">XLOOKUP(M285,Product_Dim!A:A,Product_Dim!D:D)</f>
        <v>Fitness</v>
      </c>
      <c r="P285" s="4" t="s">
        <v>1598</v>
      </c>
      <c r="Q285" s="4" t="s">
        <v>1908</v>
      </c>
      <c r="R285" s="4" t="str">
        <f t="array" ref="R285">XLOOKUP(Q285,Store_Dim!A:A,Store_Dim!B:B)</f>
        <v>Gray Ltd</v>
      </c>
      <c r="S285" s="4" t="str">
        <f t="array" ref="S285">XLOOKUP(Q285,Store_Dim!A:A,Store_Dim!E:E)</f>
        <v>Outlet</v>
      </c>
      <c r="T285" s="4">
        <v>3.0</v>
      </c>
      <c r="U285" s="13">
        <v>134.3</v>
      </c>
      <c r="V285" s="14">
        <v>0.14</v>
      </c>
      <c r="W285" s="15">
        <v>323.0</v>
      </c>
      <c r="X285" s="4" t="s">
        <v>1959</v>
      </c>
      <c r="Y285" s="16">
        <v>346.494</v>
      </c>
      <c r="Z285" s="4" t="str">
        <f t="array" ref="Z285">XLOOKUP(M285,Product_Dim!A:A,Product_Dim!B:B)</f>
        <v>Adjustable Dumbbell Set</v>
      </c>
    </row>
    <row r="286" ht="14.25" customHeight="1">
      <c r="A286" s="4" t="s">
        <v>2245</v>
      </c>
      <c r="B286" s="5">
        <v>45518.0</v>
      </c>
      <c r="C286" s="12" t="s">
        <v>3975</v>
      </c>
      <c r="D286" s="4">
        <f t="shared" si="1"/>
        <v>2024</v>
      </c>
      <c r="E286" s="4" t="s">
        <v>853</v>
      </c>
      <c r="F286" s="4">
        <v>63.0</v>
      </c>
      <c r="G286" s="4" t="str">
        <f t="shared" si="2"/>
        <v>56-65</v>
      </c>
      <c r="H286" s="4" t="str">
        <f t="array" ref="H286">XLOOKUP(E286,Customer_Dim!A:A,Customer_Dim!D:D)</f>
        <v>Female</v>
      </c>
      <c r="I286" s="4" t="str">
        <f t="array" ref="I286">XLOOKUP(E286,Customer_Dim!A:A,Customer_Dim!H:H)</f>
        <v>Platinum</v>
      </c>
      <c r="J286" s="4" t="str">
        <f t="array" ref="J286">XLOOKUP(E286,Customer_Dim!A:A,Customer_Dim!E:E)</f>
        <v>North Jonathon</v>
      </c>
      <c r="K286" s="4" t="str">
        <f t="array" ref="K286">XLOOKUP(E286,Customer_Dim!A:A,Customer_Dim!F:F)</f>
        <v>Arizona</v>
      </c>
      <c r="L286" s="4" t="str">
        <f t="array" ref="L286">XLOOKUP(Q286,Store_Dim!A:A,Store_Dim!C:C)</f>
        <v>East</v>
      </c>
      <c r="M286" s="4" t="s">
        <v>1835</v>
      </c>
      <c r="N286" s="4" t="str">
        <f t="array" ref="N286">XLOOKUP(M286,Product_Dim!A:A,Product_Dim!C:C)</f>
        <v>Home</v>
      </c>
      <c r="O286" s="4" t="str">
        <f t="array" ref="O286">XLOOKUP(M286,Product_Dim!A:A,Product_Dim!D:D)</f>
        <v>Furniture</v>
      </c>
      <c r="P286" s="4" t="s">
        <v>1837</v>
      </c>
      <c r="Q286" s="4" t="s">
        <v>1932</v>
      </c>
      <c r="R286" s="4" t="str">
        <f t="array" ref="R286">XLOOKUP(Q286,Store_Dim!A:A,Store_Dim!B:B)</f>
        <v>Gardner, Humphrey and Contreras</v>
      </c>
      <c r="S286" s="4" t="str">
        <f t="array" ref="S286">XLOOKUP(Q286,Store_Dim!A:A,Store_Dim!E:E)</f>
        <v>Flagship</v>
      </c>
      <c r="T286" s="4">
        <v>1.0</v>
      </c>
      <c r="U286" s="13">
        <v>520.93</v>
      </c>
      <c r="V286" s="14">
        <v>0.15</v>
      </c>
      <c r="W286" s="15">
        <v>208.0</v>
      </c>
      <c r="X286" s="4" t="s">
        <v>1959</v>
      </c>
      <c r="Y286" s="16">
        <v>442.7905</v>
      </c>
      <c r="Z286" s="4" t="str">
        <f t="array" ref="Z286">XLOOKUP(M286,Product_Dim!A:A,Product_Dim!B:B)</f>
        <v>Wooden Bookshelf</v>
      </c>
    </row>
    <row r="287" ht="14.25" customHeight="1">
      <c r="A287" s="4" t="s">
        <v>2246</v>
      </c>
      <c r="B287" s="5">
        <v>45721.0</v>
      </c>
      <c r="C287" s="12" t="s">
        <v>3977</v>
      </c>
      <c r="D287" s="4">
        <f t="shared" si="1"/>
        <v>2025</v>
      </c>
      <c r="E287" s="4" t="s">
        <v>750</v>
      </c>
      <c r="F287" s="4">
        <v>46.0</v>
      </c>
      <c r="G287" s="4" t="str">
        <f t="shared" si="2"/>
        <v>46-55</v>
      </c>
      <c r="H287" s="4" t="str">
        <f t="array" ref="H287">XLOOKUP(E287,Customer_Dim!A:A,Customer_Dim!D:D)</f>
        <v>Female</v>
      </c>
      <c r="I287" s="4" t="str">
        <f t="array" ref="I287">XLOOKUP(E287,Customer_Dim!A:A,Customer_Dim!H:H)</f>
        <v>Platinum</v>
      </c>
      <c r="J287" s="4" t="str">
        <f t="array" ref="J287">XLOOKUP(E287,Customer_Dim!A:A,Customer_Dim!E:E)</f>
        <v>Bethanyton</v>
      </c>
      <c r="K287" s="4" t="str">
        <f t="array" ref="K287">XLOOKUP(E287,Customer_Dim!A:A,Customer_Dim!F:F)</f>
        <v>Utah</v>
      </c>
      <c r="L287" s="4" t="str">
        <f t="array" ref="L287">XLOOKUP(Q287,Store_Dim!A:A,Store_Dim!C:C)</f>
        <v>South</v>
      </c>
      <c r="M287" s="4" t="s">
        <v>1631</v>
      </c>
      <c r="N287" s="4" t="str">
        <f t="array" ref="N287">XLOOKUP(M287,Product_Dim!A:A,Product_Dim!C:C)</f>
        <v>Sports</v>
      </c>
      <c r="O287" s="4" t="str">
        <f t="array" ref="O287">XLOOKUP(M287,Product_Dim!A:A,Product_Dim!D:D)</f>
        <v>Equipment</v>
      </c>
      <c r="P287" s="4" t="s">
        <v>1634</v>
      </c>
      <c r="Q287" s="4" t="s">
        <v>1914</v>
      </c>
      <c r="R287" s="4" t="str">
        <f t="array" ref="R287">XLOOKUP(Q287,Store_Dim!A:A,Store_Dim!B:B)</f>
        <v>Martinez-Mullins</v>
      </c>
      <c r="S287" s="4" t="str">
        <f t="array" ref="S287">XLOOKUP(Q287,Store_Dim!A:A,Store_Dim!E:E)</f>
        <v>Online</v>
      </c>
      <c r="T287" s="4">
        <v>2.0</v>
      </c>
      <c r="U287" s="13">
        <v>350.12</v>
      </c>
      <c r="V287" s="14">
        <v>0.21</v>
      </c>
      <c r="W287" s="15">
        <v>65.0</v>
      </c>
      <c r="X287" s="4" t="s">
        <v>1964</v>
      </c>
      <c r="Y287" s="16">
        <v>553.1896</v>
      </c>
      <c r="Z287" s="4" t="str">
        <f t="array" ref="Z287">XLOOKUP(M287,Product_Dim!A:A,Product_Dim!B:B)</f>
        <v>Knee Support Brace</v>
      </c>
    </row>
    <row r="288" ht="14.25" customHeight="1">
      <c r="A288" s="4" t="s">
        <v>2247</v>
      </c>
      <c r="B288" s="5">
        <v>45308.0</v>
      </c>
      <c r="C288" s="12" t="s">
        <v>3972</v>
      </c>
      <c r="D288" s="4">
        <f t="shared" si="1"/>
        <v>2024</v>
      </c>
      <c r="E288" s="4" t="s">
        <v>1458</v>
      </c>
      <c r="F288" s="4">
        <v>18.0</v>
      </c>
      <c r="G288" s="4" t="str">
        <f t="shared" si="2"/>
        <v>18-25</v>
      </c>
      <c r="H288" s="4" t="str">
        <f t="array" ref="H288">XLOOKUP(E288,Customer_Dim!A:A,Customer_Dim!D:D)</f>
        <v>Male</v>
      </c>
      <c r="I288" s="4" t="str">
        <f t="array" ref="I288">XLOOKUP(E288,Customer_Dim!A:A,Customer_Dim!H:H)</f>
        <v>Silver</v>
      </c>
      <c r="J288" s="4" t="str">
        <f t="array" ref="J288">XLOOKUP(E288,Customer_Dim!A:A,Customer_Dim!E:E)</f>
        <v>Espinozaberg</v>
      </c>
      <c r="K288" s="4" t="str">
        <f t="array" ref="K288">XLOOKUP(E288,Customer_Dim!A:A,Customer_Dim!F:F)</f>
        <v>Minnesota</v>
      </c>
      <c r="L288" s="4" t="str">
        <f t="array" ref="L288">XLOOKUP(Q288,Store_Dim!A:A,Store_Dim!C:C)</f>
        <v>East</v>
      </c>
      <c r="M288" s="4" t="s">
        <v>1725</v>
      </c>
      <c r="N288" s="4" t="str">
        <f t="array" ref="N288">XLOOKUP(M288,Product_Dim!A:A,Product_Dim!C:C)</f>
        <v>Electronics</v>
      </c>
      <c r="O288" s="4" t="str">
        <f t="array" ref="O288">XLOOKUP(M288,Product_Dim!A:A,Product_Dim!D:D)</f>
        <v>Accessories</v>
      </c>
      <c r="P288" s="4" t="s">
        <v>1727</v>
      </c>
      <c r="Q288" s="4" t="s">
        <v>1948</v>
      </c>
      <c r="R288" s="4" t="str">
        <f t="array" ref="R288">XLOOKUP(Q288,Store_Dim!A:A,Store_Dim!B:B)</f>
        <v>Mann-Austin</v>
      </c>
      <c r="S288" s="4" t="str">
        <f t="array" ref="S288">XLOOKUP(Q288,Store_Dim!A:A,Store_Dim!E:E)</f>
        <v>Online</v>
      </c>
      <c r="T288" s="4">
        <v>3.0</v>
      </c>
      <c r="U288" s="13">
        <v>807.95</v>
      </c>
      <c r="V288" s="14">
        <v>0.1</v>
      </c>
      <c r="W288" s="15">
        <v>103.0</v>
      </c>
      <c r="X288" s="4" t="s">
        <v>1961</v>
      </c>
      <c r="Y288" s="16">
        <v>2181.465000000001</v>
      </c>
      <c r="Z288" s="4" t="str">
        <f t="array" ref="Z288">XLOOKUP(M288,Product_Dim!A:A,Product_Dim!B:B)</f>
        <v>Car Dashboard Phone Holder</v>
      </c>
    </row>
    <row r="289" ht="14.25" customHeight="1">
      <c r="A289" s="4" t="s">
        <v>2248</v>
      </c>
      <c r="B289" s="5">
        <v>45889.0</v>
      </c>
      <c r="C289" s="12" t="s">
        <v>3975</v>
      </c>
      <c r="D289" s="4">
        <f t="shared" si="1"/>
        <v>2025</v>
      </c>
      <c r="E289" s="4" t="s">
        <v>1076</v>
      </c>
      <c r="F289" s="4">
        <v>37.0</v>
      </c>
      <c r="G289" s="4" t="str">
        <f t="shared" si="2"/>
        <v>36-45</v>
      </c>
      <c r="H289" s="4" t="str">
        <f t="array" ref="H289">XLOOKUP(E289,Customer_Dim!A:A,Customer_Dim!D:D)</f>
        <v>Male</v>
      </c>
      <c r="I289" s="4" t="str">
        <f t="array" ref="I289">XLOOKUP(E289,Customer_Dim!A:A,Customer_Dim!H:H)</f>
        <v>Platinum</v>
      </c>
      <c r="J289" s="4" t="str">
        <f t="array" ref="J289">XLOOKUP(E289,Customer_Dim!A:A,Customer_Dim!E:E)</f>
        <v>West Brendamouth</v>
      </c>
      <c r="K289" s="4" t="str">
        <f t="array" ref="K289">XLOOKUP(E289,Customer_Dim!A:A,Customer_Dim!F:F)</f>
        <v>North Carolina</v>
      </c>
      <c r="L289" s="4" t="str">
        <f t="array" ref="L289">XLOOKUP(Q289,Store_Dim!A:A,Store_Dim!C:C)</f>
        <v>East</v>
      </c>
      <c r="M289" s="4" t="s">
        <v>1693</v>
      </c>
      <c r="N289" s="4" t="str">
        <f t="array" ref="N289">XLOOKUP(M289,Product_Dim!A:A,Product_Dim!C:C)</f>
        <v>Sports</v>
      </c>
      <c r="O289" s="4" t="str">
        <f t="array" ref="O289">XLOOKUP(M289,Product_Dim!A:A,Product_Dim!D:D)</f>
        <v>Outdoor</v>
      </c>
      <c r="P289" s="4" t="s">
        <v>1695</v>
      </c>
      <c r="Q289" s="4" t="s">
        <v>1911</v>
      </c>
      <c r="R289" s="4" t="str">
        <f t="array" ref="R289">XLOOKUP(Q289,Store_Dim!A:A,Store_Dim!B:B)</f>
        <v>Benson-Elliott</v>
      </c>
      <c r="S289" s="4" t="str">
        <f t="array" ref="S289">XLOOKUP(Q289,Store_Dim!A:A,Store_Dim!E:E)</f>
        <v>Online</v>
      </c>
      <c r="T289" s="4">
        <v>4.0</v>
      </c>
      <c r="U289" s="13">
        <v>766.03</v>
      </c>
      <c r="V289" s="14">
        <v>0.29</v>
      </c>
      <c r="W289" s="15">
        <v>394.0</v>
      </c>
      <c r="X289" s="4" t="s">
        <v>1961</v>
      </c>
      <c r="Y289" s="16">
        <v>2175.5252</v>
      </c>
      <c r="Z289" s="4" t="str">
        <f t="array" ref="Z289">XLOOKUP(M289,Product_Dim!A:A,Product_Dim!B:B)</f>
        <v>Sports Water Hydration Pack</v>
      </c>
    </row>
    <row r="290" ht="14.25" customHeight="1">
      <c r="A290" s="4" t="s">
        <v>2249</v>
      </c>
      <c r="B290" s="5">
        <v>45386.0</v>
      </c>
      <c r="C290" s="12" t="s">
        <v>3978</v>
      </c>
      <c r="D290" s="4">
        <f t="shared" si="1"/>
        <v>2024</v>
      </c>
      <c r="E290" s="4" t="s">
        <v>621</v>
      </c>
      <c r="F290" s="4">
        <v>23.0</v>
      </c>
      <c r="G290" s="4" t="str">
        <f t="shared" si="2"/>
        <v>18-25</v>
      </c>
      <c r="H290" s="4" t="str">
        <f t="array" ref="H290">XLOOKUP(E290,Customer_Dim!A:A,Customer_Dim!D:D)</f>
        <v>Female</v>
      </c>
      <c r="I290" s="4" t="str">
        <f t="array" ref="I290">XLOOKUP(E290,Customer_Dim!A:A,Customer_Dim!H:H)</f>
        <v>Silver</v>
      </c>
      <c r="J290" s="4" t="str">
        <f t="array" ref="J290">XLOOKUP(E290,Customer_Dim!A:A,Customer_Dim!E:E)</f>
        <v>Hutchinsonville</v>
      </c>
      <c r="K290" s="4" t="str">
        <f t="array" ref="K290">XLOOKUP(E290,Customer_Dim!A:A,Customer_Dim!F:F)</f>
        <v>Oklahoma</v>
      </c>
      <c r="L290" s="4" t="str">
        <f t="array" ref="L290">XLOOKUP(Q290,Store_Dim!A:A,Store_Dim!C:C)</f>
        <v>West</v>
      </c>
      <c r="M290" s="4" t="s">
        <v>1753</v>
      </c>
      <c r="N290" s="4" t="str">
        <f t="array" ref="N290">XLOOKUP(M290,Product_Dim!A:A,Product_Dim!C:C)</f>
        <v>Sports</v>
      </c>
      <c r="O290" s="4" t="str">
        <f t="array" ref="O290">XLOOKUP(M290,Product_Dim!A:A,Product_Dim!D:D)</f>
        <v>Fitness</v>
      </c>
      <c r="P290" s="4" t="s">
        <v>1755</v>
      </c>
      <c r="Q290" s="4" t="s">
        <v>1917</v>
      </c>
      <c r="R290" s="4" t="str">
        <f t="array" ref="R290">XLOOKUP(Q290,Store_Dim!A:A,Store_Dim!B:B)</f>
        <v>Bean, Jones and Park</v>
      </c>
      <c r="S290" s="4" t="str">
        <f t="array" ref="S290">XLOOKUP(Q290,Store_Dim!A:A,Store_Dim!E:E)</f>
        <v>Online</v>
      </c>
      <c r="T290" s="4">
        <v>3.0</v>
      </c>
      <c r="U290" s="13">
        <v>545.1</v>
      </c>
      <c r="V290" s="14">
        <v>0.08</v>
      </c>
      <c r="W290" s="15">
        <v>138.0</v>
      </c>
      <c r="X290" s="4" t="s">
        <v>1964</v>
      </c>
      <c r="Y290" s="16">
        <v>1504.476</v>
      </c>
      <c r="Z290" s="4" t="str">
        <f t="array" ref="Z290">XLOOKUP(M290,Product_Dim!A:A,Product_Dim!B:B)</f>
        <v>Foam Roller</v>
      </c>
    </row>
    <row r="291" ht="14.25" customHeight="1">
      <c r="A291" s="4" t="s">
        <v>2250</v>
      </c>
      <c r="B291" s="5">
        <v>45438.0</v>
      </c>
      <c r="C291" s="12" t="s">
        <v>3973</v>
      </c>
      <c r="D291" s="4">
        <f t="shared" si="1"/>
        <v>2024</v>
      </c>
      <c r="E291" s="4" t="s">
        <v>862</v>
      </c>
      <c r="F291" s="4">
        <v>50.0</v>
      </c>
      <c r="G291" s="4" t="str">
        <f t="shared" si="2"/>
        <v>46-55</v>
      </c>
      <c r="H291" s="4" t="str">
        <f t="array" ref="H291">XLOOKUP(E291,Customer_Dim!A:A,Customer_Dim!D:D)</f>
        <v>Male</v>
      </c>
      <c r="I291" s="4" t="str">
        <f t="array" ref="I291">XLOOKUP(E291,Customer_Dim!A:A,Customer_Dim!H:H)</f>
        <v>Bronze</v>
      </c>
      <c r="J291" s="4" t="str">
        <f t="array" ref="J291">XLOOKUP(E291,Customer_Dim!A:A,Customer_Dim!E:E)</f>
        <v>Sallymouth</v>
      </c>
      <c r="K291" s="4" t="str">
        <f t="array" ref="K291">XLOOKUP(E291,Customer_Dim!A:A,Customer_Dim!F:F)</f>
        <v>Louisiana</v>
      </c>
      <c r="L291" s="4" t="str">
        <f t="array" ref="L291">XLOOKUP(Q291,Store_Dim!A:A,Store_Dim!C:C)</f>
        <v>South</v>
      </c>
      <c r="M291" s="4" t="s">
        <v>1777</v>
      </c>
      <c r="N291" s="4" t="str">
        <f t="array" ref="N291">XLOOKUP(M291,Product_Dim!A:A,Product_Dim!C:C)</f>
        <v>Sports</v>
      </c>
      <c r="O291" s="4" t="str">
        <f t="array" ref="O291">XLOOKUP(M291,Product_Dim!A:A,Product_Dim!D:D)</f>
        <v>Fitness</v>
      </c>
      <c r="P291" s="4" t="s">
        <v>1779</v>
      </c>
      <c r="Q291" s="4" t="s">
        <v>1914</v>
      </c>
      <c r="R291" s="4" t="str">
        <f t="array" ref="R291">XLOOKUP(Q291,Store_Dim!A:A,Store_Dim!B:B)</f>
        <v>Martinez-Mullins</v>
      </c>
      <c r="S291" s="4" t="str">
        <f t="array" ref="S291">XLOOKUP(Q291,Store_Dim!A:A,Store_Dim!E:E)</f>
        <v>Online</v>
      </c>
      <c r="T291" s="4">
        <v>1.0</v>
      </c>
      <c r="U291" s="13">
        <v>203.61</v>
      </c>
      <c r="V291" s="14">
        <v>0.24</v>
      </c>
      <c r="W291" s="15">
        <v>423.0</v>
      </c>
      <c r="X291" s="4" t="s">
        <v>1964</v>
      </c>
      <c r="Y291" s="16">
        <v>154.7436</v>
      </c>
      <c r="Z291" s="4" t="str">
        <f t="array" ref="Z291">XLOOKUP(M291,Product_Dim!A:A,Product_Dim!B:B)</f>
        <v>Adjustable Dumbbells 20kg</v>
      </c>
    </row>
    <row r="292" ht="14.25" customHeight="1">
      <c r="A292" s="4" t="s">
        <v>2251</v>
      </c>
      <c r="B292" s="5">
        <v>45856.0</v>
      </c>
      <c r="C292" s="12" t="s">
        <v>3968</v>
      </c>
      <c r="D292" s="4">
        <f t="shared" si="1"/>
        <v>2025</v>
      </c>
      <c r="E292" s="4" t="s">
        <v>1319</v>
      </c>
      <c r="F292" s="4">
        <v>64.0</v>
      </c>
      <c r="G292" s="4" t="str">
        <f t="shared" si="2"/>
        <v>56-65</v>
      </c>
      <c r="H292" s="4" t="str">
        <f t="array" ref="H292">XLOOKUP(E292,Customer_Dim!A:A,Customer_Dim!D:D)</f>
        <v>Female</v>
      </c>
      <c r="I292" s="4" t="str">
        <f t="array" ref="I292">XLOOKUP(E292,Customer_Dim!A:A,Customer_Dim!H:H)</f>
        <v>Bronze</v>
      </c>
      <c r="J292" s="4" t="str">
        <f t="array" ref="J292">XLOOKUP(E292,Customer_Dim!A:A,Customer_Dim!E:E)</f>
        <v>Kimburgh</v>
      </c>
      <c r="K292" s="4" t="str">
        <f t="array" ref="K292">XLOOKUP(E292,Customer_Dim!A:A,Customer_Dim!F:F)</f>
        <v>North Carolina</v>
      </c>
      <c r="L292" s="4" t="str">
        <f t="array" ref="L292">XLOOKUP(Q292,Store_Dim!A:A,Store_Dim!C:C)</f>
        <v>North</v>
      </c>
      <c r="M292" s="4" t="s">
        <v>1874</v>
      </c>
      <c r="N292" s="4" t="str">
        <f t="array" ref="N292">XLOOKUP(M292,Product_Dim!A:A,Product_Dim!C:C)</f>
        <v>Sports</v>
      </c>
      <c r="O292" s="4" t="str">
        <f t="array" ref="O292">XLOOKUP(M292,Product_Dim!A:A,Product_Dim!D:D)</f>
        <v>Team Sports</v>
      </c>
      <c r="P292" s="4" t="s">
        <v>1876</v>
      </c>
      <c r="Q292" s="4" t="s">
        <v>1936</v>
      </c>
      <c r="R292" s="4" t="str">
        <f t="array" ref="R292">XLOOKUP(Q292,Store_Dim!A:A,Store_Dim!B:B)</f>
        <v>Shelton PLC</v>
      </c>
      <c r="S292" s="4" t="str">
        <f t="array" ref="S292">XLOOKUP(Q292,Store_Dim!A:A,Store_Dim!E:E)</f>
        <v>Flagship</v>
      </c>
      <c r="T292" s="4">
        <v>4.0</v>
      </c>
      <c r="U292" s="13">
        <v>493.8</v>
      </c>
      <c r="V292" s="14">
        <v>0.24</v>
      </c>
      <c r="W292" s="15">
        <v>471.0</v>
      </c>
      <c r="X292" s="4" t="s">
        <v>1964</v>
      </c>
      <c r="Y292" s="16">
        <v>1501.152</v>
      </c>
      <c r="Z292" s="4" t="str">
        <f t="array" ref="Z292">XLOOKUP(M292,Product_Dim!A:A,Product_Dim!B:B)</f>
        <v>Cricket Bat</v>
      </c>
    </row>
    <row r="293" ht="14.25" customHeight="1">
      <c r="A293" s="4" t="s">
        <v>2252</v>
      </c>
      <c r="B293" s="5">
        <v>45485.0</v>
      </c>
      <c r="C293" s="12" t="s">
        <v>3968</v>
      </c>
      <c r="D293" s="4">
        <f t="shared" si="1"/>
        <v>2024</v>
      </c>
      <c r="E293" s="4" t="s">
        <v>94</v>
      </c>
      <c r="F293" s="4">
        <v>60.0</v>
      </c>
      <c r="G293" s="4" t="str">
        <f t="shared" si="2"/>
        <v>56-65</v>
      </c>
      <c r="H293" s="4" t="str">
        <f t="array" ref="H293">XLOOKUP(E293,Customer_Dim!A:A,Customer_Dim!D:D)</f>
        <v>Female</v>
      </c>
      <c r="I293" s="4" t="str">
        <f t="array" ref="I293">XLOOKUP(E293,Customer_Dim!A:A,Customer_Dim!H:H)</f>
        <v>Platinum</v>
      </c>
      <c r="J293" s="4" t="str">
        <f t="array" ref="J293">XLOOKUP(E293,Customer_Dim!A:A,Customer_Dim!E:E)</f>
        <v>Brandonville</v>
      </c>
      <c r="K293" s="4" t="str">
        <f t="array" ref="K293">XLOOKUP(E293,Customer_Dim!A:A,Customer_Dim!F:F)</f>
        <v>Georgia</v>
      </c>
      <c r="L293" s="4" t="str">
        <f t="array" ref="L293">XLOOKUP(Q293,Store_Dim!A:A,Store_Dim!C:C)</f>
        <v>North</v>
      </c>
      <c r="M293" s="4" t="s">
        <v>1703</v>
      </c>
      <c r="N293" s="4" t="str">
        <f t="array" ref="N293">XLOOKUP(M293,Product_Dim!A:A,Product_Dim!C:C)</f>
        <v>Sports</v>
      </c>
      <c r="O293" s="4" t="str">
        <f t="array" ref="O293">XLOOKUP(M293,Product_Dim!A:A,Product_Dim!D:D)</f>
        <v>Fitness</v>
      </c>
      <c r="P293" s="4" t="s">
        <v>1705</v>
      </c>
      <c r="Q293" s="4" t="s">
        <v>1942</v>
      </c>
      <c r="R293" s="4" t="str">
        <f t="array" ref="R293">XLOOKUP(Q293,Store_Dim!A:A,Store_Dim!B:B)</f>
        <v>Holloway Ltd</v>
      </c>
      <c r="S293" s="4" t="str">
        <f t="array" ref="S293">XLOOKUP(Q293,Store_Dim!A:A,Store_Dim!E:E)</f>
        <v>Flagship</v>
      </c>
      <c r="T293" s="4">
        <v>1.0</v>
      </c>
      <c r="U293" s="13">
        <v>640.55</v>
      </c>
      <c r="V293" s="14">
        <v>0.25</v>
      </c>
      <c r="W293" s="15">
        <v>369.0</v>
      </c>
      <c r="X293" s="4" t="s">
        <v>1959</v>
      </c>
      <c r="Y293" s="16">
        <v>480.4125</v>
      </c>
      <c r="Z293" s="4" t="str">
        <f t="array" ref="Z293">XLOOKUP(M293,Product_Dim!A:A,Product_Dim!B:B)</f>
        <v>Yoga Exercise Mat</v>
      </c>
    </row>
    <row r="294" ht="14.25" customHeight="1">
      <c r="A294" s="4" t="s">
        <v>2253</v>
      </c>
      <c r="B294" s="5">
        <v>45545.0</v>
      </c>
      <c r="C294" s="12" t="s">
        <v>3976</v>
      </c>
      <c r="D294" s="4">
        <f t="shared" si="1"/>
        <v>2024</v>
      </c>
      <c r="E294" s="4" t="s">
        <v>430</v>
      </c>
      <c r="F294" s="4">
        <v>40.0</v>
      </c>
      <c r="G294" s="4" t="str">
        <f t="shared" si="2"/>
        <v>36-45</v>
      </c>
      <c r="H294" s="4" t="str">
        <f t="array" ref="H294">XLOOKUP(E294,Customer_Dim!A:A,Customer_Dim!D:D)</f>
        <v>Male</v>
      </c>
      <c r="I294" s="4" t="str">
        <f t="array" ref="I294">XLOOKUP(E294,Customer_Dim!A:A,Customer_Dim!H:H)</f>
        <v>Bronze</v>
      </c>
      <c r="J294" s="4" t="str">
        <f t="array" ref="J294">XLOOKUP(E294,Customer_Dim!A:A,Customer_Dim!E:E)</f>
        <v>North Edwardton</v>
      </c>
      <c r="K294" s="4" t="str">
        <f t="array" ref="K294">XLOOKUP(E294,Customer_Dim!A:A,Customer_Dim!F:F)</f>
        <v>Tennessee</v>
      </c>
      <c r="L294" s="4" t="str">
        <f t="array" ref="L294">XLOOKUP(Q294,Store_Dim!A:A,Store_Dim!C:C)</f>
        <v>South</v>
      </c>
      <c r="M294" s="4" t="s">
        <v>1805</v>
      </c>
      <c r="N294" s="4" t="str">
        <f t="array" ref="N294">XLOOKUP(M294,Product_Dim!A:A,Product_Dim!C:C)</f>
        <v>Electronics</v>
      </c>
      <c r="O294" s="4" t="str">
        <f t="array" ref="O294">XLOOKUP(M294,Product_Dim!A:A,Product_Dim!D:D)</f>
        <v>Audio</v>
      </c>
      <c r="P294" s="4" t="s">
        <v>1807</v>
      </c>
      <c r="Q294" s="4" t="s">
        <v>1904</v>
      </c>
      <c r="R294" s="4" t="str">
        <f t="array" ref="R294">XLOOKUP(Q294,Store_Dim!A:A,Store_Dim!B:B)</f>
        <v>Alexander Group</v>
      </c>
      <c r="S294" s="4" t="str">
        <f t="array" ref="S294">XLOOKUP(Q294,Store_Dim!A:A,Store_Dim!E:E)</f>
        <v>Online</v>
      </c>
      <c r="T294" s="4">
        <v>1.0</v>
      </c>
      <c r="U294" s="13">
        <v>702.53</v>
      </c>
      <c r="V294" s="14">
        <v>0.3</v>
      </c>
      <c r="W294" s="15">
        <v>159.0</v>
      </c>
      <c r="X294" s="4" t="s">
        <v>1959</v>
      </c>
      <c r="Y294" s="16">
        <v>491.771</v>
      </c>
      <c r="Z294" s="4" t="str">
        <f t="array" ref="Z294">XLOOKUP(M294,Product_Dim!A:A,Product_Dim!B:B)</f>
        <v>Bluetooth Car Audio System</v>
      </c>
    </row>
    <row r="295" ht="14.25" customHeight="1">
      <c r="A295" s="4" t="s">
        <v>2254</v>
      </c>
      <c r="B295" s="5">
        <v>45826.0</v>
      </c>
      <c r="C295" s="12" t="s">
        <v>3970</v>
      </c>
      <c r="D295" s="4">
        <f t="shared" si="1"/>
        <v>2025</v>
      </c>
      <c r="E295" s="4" t="s">
        <v>747</v>
      </c>
      <c r="F295" s="4">
        <v>29.0</v>
      </c>
      <c r="G295" s="4" t="str">
        <f t="shared" si="2"/>
        <v>26-35</v>
      </c>
      <c r="H295" s="4" t="str">
        <f t="array" ref="H295">XLOOKUP(E295,Customer_Dim!A:A,Customer_Dim!D:D)</f>
        <v>Male</v>
      </c>
      <c r="I295" s="4" t="str">
        <f t="array" ref="I295">XLOOKUP(E295,Customer_Dim!A:A,Customer_Dim!H:H)</f>
        <v>Silver</v>
      </c>
      <c r="J295" s="4" t="str">
        <f t="array" ref="J295">XLOOKUP(E295,Customer_Dim!A:A,Customer_Dim!E:E)</f>
        <v>New Anthonyfurt</v>
      </c>
      <c r="K295" s="4" t="str">
        <f t="array" ref="K295">XLOOKUP(E295,Customer_Dim!A:A,Customer_Dim!F:F)</f>
        <v>Missouri</v>
      </c>
      <c r="L295" s="4" t="str">
        <f t="array" ref="L295">XLOOKUP(Q295,Store_Dim!A:A,Store_Dim!C:C)</f>
        <v>West</v>
      </c>
      <c r="M295" s="4" t="s">
        <v>1696</v>
      </c>
      <c r="N295" s="4" t="str">
        <f t="array" ref="N295">XLOOKUP(M295,Product_Dim!A:A,Product_Dim!C:C)</f>
        <v>Electronics</v>
      </c>
      <c r="O295" s="4" t="str">
        <f t="array" ref="O295">XLOOKUP(M295,Product_Dim!A:A,Product_Dim!D:D)</f>
        <v>Mobile</v>
      </c>
      <c r="P295" s="4" t="s">
        <v>1699</v>
      </c>
      <c r="Q295" s="4" t="s">
        <v>1917</v>
      </c>
      <c r="R295" s="4" t="str">
        <f t="array" ref="R295">XLOOKUP(Q295,Store_Dim!A:A,Store_Dim!B:B)</f>
        <v>Bean, Jones and Park</v>
      </c>
      <c r="S295" s="4" t="str">
        <f t="array" ref="S295">XLOOKUP(Q295,Store_Dim!A:A,Store_Dim!E:E)</f>
        <v>Online</v>
      </c>
      <c r="T295" s="4">
        <v>4.0</v>
      </c>
      <c r="U295" s="13">
        <v>139.94</v>
      </c>
      <c r="V295" s="14">
        <v>0.24</v>
      </c>
      <c r="W295" s="15">
        <v>301.0</v>
      </c>
      <c r="X295" s="4" t="s">
        <v>1959</v>
      </c>
      <c r="Y295" s="16">
        <v>425.4176</v>
      </c>
      <c r="Z295" s="4" t="str">
        <f t="array" ref="Z295">XLOOKUP(M295,Product_Dim!A:A,Product_Dim!B:B)</f>
        <v>Portable Power Bank</v>
      </c>
    </row>
    <row r="296" ht="14.25" customHeight="1">
      <c r="A296" s="4" t="s">
        <v>2255</v>
      </c>
      <c r="B296" s="5">
        <v>45654.0</v>
      </c>
      <c r="C296" s="12" t="s">
        <v>3969</v>
      </c>
      <c r="D296" s="4">
        <f t="shared" si="1"/>
        <v>2024</v>
      </c>
      <c r="E296" s="4" t="s">
        <v>904</v>
      </c>
      <c r="F296" s="4">
        <v>22.0</v>
      </c>
      <c r="G296" s="4" t="str">
        <f t="shared" si="2"/>
        <v>18-25</v>
      </c>
      <c r="H296" s="4" t="str">
        <f t="array" ref="H296">XLOOKUP(E296,Customer_Dim!A:A,Customer_Dim!D:D)</f>
        <v>Female</v>
      </c>
      <c r="I296" s="4" t="str">
        <f t="array" ref="I296">XLOOKUP(E296,Customer_Dim!A:A,Customer_Dim!H:H)</f>
        <v>Platinum</v>
      </c>
      <c r="J296" s="4" t="str">
        <f t="array" ref="J296">XLOOKUP(E296,Customer_Dim!A:A,Customer_Dim!E:E)</f>
        <v>Lake Nicole</v>
      </c>
      <c r="K296" s="4" t="str">
        <f t="array" ref="K296">XLOOKUP(E296,Customer_Dim!A:A,Customer_Dim!F:F)</f>
        <v>Colorado</v>
      </c>
      <c r="L296" s="4" t="str">
        <f t="array" ref="L296">XLOOKUP(Q296,Store_Dim!A:A,Store_Dim!C:C)</f>
        <v>West</v>
      </c>
      <c r="M296" s="4" t="s">
        <v>1631</v>
      </c>
      <c r="N296" s="4" t="str">
        <f t="array" ref="N296">XLOOKUP(M296,Product_Dim!A:A,Product_Dim!C:C)</f>
        <v>Sports</v>
      </c>
      <c r="O296" s="4" t="str">
        <f t="array" ref="O296">XLOOKUP(M296,Product_Dim!A:A,Product_Dim!D:D)</f>
        <v>Equipment</v>
      </c>
      <c r="P296" s="4" t="s">
        <v>1634</v>
      </c>
      <c r="Q296" s="4" t="s">
        <v>1917</v>
      </c>
      <c r="R296" s="4" t="str">
        <f t="array" ref="R296">XLOOKUP(Q296,Store_Dim!A:A,Store_Dim!B:B)</f>
        <v>Bean, Jones and Park</v>
      </c>
      <c r="S296" s="4" t="str">
        <f t="array" ref="S296">XLOOKUP(Q296,Store_Dim!A:A,Store_Dim!E:E)</f>
        <v>Online</v>
      </c>
      <c r="T296" s="4">
        <v>2.0</v>
      </c>
      <c r="U296" s="13">
        <v>230.85</v>
      </c>
      <c r="V296" s="14">
        <v>0.18</v>
      </c>
      <c r="W296" s="15">
        <v>65.0</v>
      </c>
      <c r="X296" s="4" t="s">
        <v>1959</v>
      </c>
      <c r="Y296" s="16">
        <v>378.594</v>
      </c>
      <c r="Z296" s="4" t="str">
        <f t="array" ref="Z296">XLOOKUP(M296,Product_Dim!A:A,Product_Dim!B:B)</f>
        <v>Knee Support Brace</v>
      </c>
    </row>
    <row r="297" ht="14.25" customHeight="1">
      <c r="A297" s="4" t="s">
        <v>2256</v>
      </c>
      <c r="B297" s="5">
        <v>45556.0</v>
      </c>
      <c r="C297" s="12" t="s">
        <v>3976</v>
      </c>
      <c r="D297" s="4">
        <f t="shared" si="1"/>
        <v>2024</v>
      </c>
      <c r="E297" s="4" t="s">
        <v>707</v>
      </c>
      <c r="F297" s="4">
        <v>20.0</v>
      </c>
      <c r="G297" s="4" t="str">
        <f t="shared" si="2"/>
        <v>18-25</v>
      </c>
      <c r="H297" s="4" t="str">
        <f t="array" ref="H297">XLOOKUP(E297,Customer_Dim!A:A,Customer_Dim!D:D)</f>
        <v>Female</v>
      </c>
      <c r="I297" s="4" t="str">
        <f t="array" ref="I297">XLOOKUP(E297,Customer_Dim!A:A,Customer_Dim!H:H)</f>
        <v>Silver</v>
      </c>
      <c r="J297" s="4" t="str">
        <f t="array" ref="J297">XLOOKUP(E297,Customer_Dim!A:A,Customer_Dim!E:E)</f>
        <v>Garzafort</v>
      </c>
      <c r="K297" s="4" t="str">
        <f t="array" ref="K297">XLOOKUP(E297,Customer_Dim!A:A,Customer_Dim!F:F)</f>
        <v>Delaware</v>
      </c>
      <c r="L297" s="4" t="str">
        <f t="array" ref="L297">XLOOKUP(Q297,Store_Dim!A:A,Store_Dim!C:C)</f>
        <v>North</v>
      </c>
      <c r="M297" s="4" t="s">
        <v>1838</v>
      </c>
      <c r="N297" s="4" t="str">
        <f t="array" ref="N297">XLOOKUP(M297,Product_Dim!A:A,Product_Dim!C:C)</f>
        <v>Clothing</v>
      </c>
      <c r="O297" s="4" t="str">
        <f t="array" ref="O297">XLOOKUP(M297,Product_Dim!A:A,Product_Dim!D:D)</f>
        <v>Accessories</v>
      </c>
      <c r="P297" s="4" t="s">
        <v>1840</v>
      </c>
      <c r="Q297" s="4" t="s">
        <v>1942</v>
      </c>
      <c r="R297" s="4" t="str">
        <f t="array" ref="R297">XLOOKUP(Q297,Store_Dim!A:A,Store_Dim!B:B)</f>
        <v>Holloway Ltd</v>
      </c>
      <c r="S297" s="4" t="str">
        <f t="array" ref="S297">XLOOKUP(Q297,Store_Dim!A:A,Store_Dim!E:E)</f>
        <v>Flagship</v>
      </c>
      <c r="T297" s="4">
        <v>4.0</v>
      </c>
      <c r="U297" s="13">
        <v>626.35</v>
      </c>
      <c r="V297" s="14">
        <v>0.25</v>
      </c>
      <c r="W297" s="15">
        <v>210.0</v>
      </c>
      <c r="X297" s="4" t="s">
        <v>1964</v>
      </c>
      <c r="Y297" s="16">
        <v>1879.05</v>
      </c>
      <c r="Z297" s="4" t="str">
        <f t="array" ref="Z297">XLOOKUP(M297,Product_Dim!A:A,Product_Dim!B:B)</f>
        <v>Women's Beanie Hat</v>
      </c>
    </row>
    <row r="298" ht="14.25" customHeight="1">
      <c r="A298" s="4" t="s">
        <v>2257</v>
      </c>
      <c r="B298" s="5">
        <v>45434.0</v>
      </c>
      <c r="C298" s="12" t="s">
        <v>3973</v>
      </c>
      <c r="D298" s="4">
        <f t="shared" si="1"/>
        <v>2024</v>
      </c>
      <c r="E298" s="4" t="s">
        <v>314</v>
      </c>
      <c r="F298" s="4">
        <v>53.0</v>
      </c>
      <c r="G298" s="4" t="str">
        <f t="shared" si="2"/>
        <v>46-55</v>
      </c>
      <c r="H298" s="4" t="str">
        <f t="array" ref="H298">XLOOKUP(E298,Customer_Dim!A:A,Customer_Dim!D:D)</f>
        <v>Male</v>
      </c>
      <c r="I298" s="4" t="str">
        <f t="array" ref="I298">XLOOKUP(E298,Customer_Dim!A:A,Customer_Dim!H:H)</f>
        <v>Bronze</v>
      </c>
      <c r="J298" s="4" t="str">
        <f t="array" ref="J298">XLOOKUP(E298,Customer_Dim!A:A,Customer_Dim!E:E)</f>
        <v>Leburgh</v>
      </c>
      <c r="K298" s="4" t="str">
        <f t="array" ref="K298">XLOOKUP(E298,Customer_Dim!A:A,Customer_Dim!F:F)</f>
        <v>Florida</v>
      </c>
      <c r="L298" s="4" t="str">
        <f t="array" ref="L298">XLOOKUP(Q298,Store_Dim!A:A,Store_Dim!C:C)</f>
        <v>South</v>
      </c>
      <c r="M298" s="4" t="s">
        <v>1703</v>
      </c>
      <c r="N298" s="4" t="str">
        <f t="array" ref="N298">XLOOKUP(M298,Product_Dim!A:A,Product_Dim!C:C)</f>
        <v>Sports</v>
      </c>
      <c r="O298" s="4" t="str">
        <f t="array" ref="O298">XLOOKUP(M298,Product_Dim!A:A,Product_Dim!D:D)</f>
        <v>Fitness</v>
      </c>
      <c r="P298" s="4" t="s">
        <v>1705</v>
      </c>
      <c r="Q298" s="4" t="s">
        <v>1934</v>
      </c>
      <c r="R298" s="4" t="str">
        <f t="array" ref="R298">XLOOKUP(Q298,Store_Dim!A:A,Store_Dim!B:B)</f>
        <v>Mcdonald Inc</v>
      </c>
      <c r="S298" s="4" t="str">
        <f t="array" ref="S298">XLOOKUP(Q298,Store_Dim!A:A,Store_Dim!E:E)</f>
        <v>Outlet</v>
      </c>
      <c r="T298" s="4">
        <v>4.0</v>
      </c>
      <c r="U298" s="13">
        <v>108.55</v>
      </c>
      <c r="V298" s="14">
        <v>0.18</v>
      </c>
      <c r="W298" s="15">
        <v>369.0</v>
      </c>
      <c r="X298" s="4" t="s">
        <v>1961</v>
      </c>
      <c r="Y298" s="16">
        <v>356.044</v>
      </c>
      <c r="Z298" s="4" t="str">
        <f t="array" ref="Z298">XLOOKUP(M298,Product_Dim!A:A,Product_Dim!B:B)</f>
        <v>Yoga Exercise Mat</v>
      </c>
    </row>
    <row r="299" ht="14.25" customHeight="1">
      <c r="A299" s="4" t="s">
        <v>2258</v>
      </c>
      <c r="B299" s="5">
        <v>45871.0</v>
      </c>
      <c r="C299" s="12" t="s">
        <v>3975</v>
      </c>
      <c r="D299" s="4">
        <f t="shared" si="1"/>
        <v>2025</v>
      </c>
      <c r="E299" s="4" t="s">
        <v>648</v>
      </c>
      <c r="F299" s="4">
        <v>29.0</v>
      </c>
      <c r="G299" s="4" t="str">
        <f t="shared" si="2"/>
        <v>26-35</v>
      </c>
      <c r="H299" s="4" t="str">
        <f t="array" ref="H299">XLOOKUP(E299,Customer_Dim!A:A,Customer_Dim!D:D)</f>
        <v>Female</v>
      </c>
      <c r="I299" s="4" t="str">
        <f t="array" ref="I299">XLOOKUP(E299,Customer_Dim!A:A,Customer_Dim!H:H)</f>
        <v>Bronze</v>
      </c>
      <c r="J299" s="4" t="str">
        <f t="array" ref="J299">XLOOKUP(E299,Customer_Dim!A:A,Customer_Dim!E:E)</f>
        <v>Johnsonshire</v>
      </c>
      <c r="K299" s="4" t="str">
        <f t="array" ref="K299">XLOOKUP(E299,Customer_Dim!A:A,Customer_Dim!F:F)</f>
        <v>Ohio</v>
      </c>
      <c r="L299" s="4" t="str">
        <f t="array" ref="L299">XLOOKUP(Q299,Store_Dim!A:A,Store_Dim!C:C)</f>
        <v>North</v>
      </c>
      <c r="M299" s="4" t="s">
        <v>1625</v>
      </c>
      <c r="N299" s="4" t="str">
        <f t="array" ref="N299">XLOOKUP(M299,Product_Dim!A:A,Product_Dim!C:C)</f>
        <v>Sports</v>
      </c>
      <c r="O299" s="4" t="str">
        <f t="array" ref="O299">XLOOKUP(M299,Product_Dim!A:A,Product_Dim!D:D)</f>
        <v>Accessories</v>
      </c>
      <c r="P299" s="4" t="s">
        <v>1627</v>
      </c>
      <c r="Q299" s="4" t="s">
        <v>1892</v>
      </c>
      <c r="R299" s="4" t="str">
        <f t="array" ref="R299">XLOOKUP(Q299,Store_Dim!A:A,Store_Dim!B:B)</f>
        <v>Martinez, Adkins and Johnson</v>
      </c>
      <c r="S299" s="4" t="str">
        <f t="array" ref="S299">XLOOKUP(Q299,Store_Dim!A:A,Store_Dim!E:E)</f>
        <v>Flagship</v>
      </c>
      <c r="T299" s="4">
        <v>4.0</v>
      </c>
      <c r="U299" s="13">
        <v>353.67</v>
      </c>
      <c r="V299" s="14">
        <v>0.03</v>
      </c>
      <c r="W299" s="15">
        <v>367.0</v>
      </c>
      <c r="X299" s="4" t="s">
        <v>1964</v>
      </c>
      <c r="Y299" s="16">
        <v>1372.2396</v>
      </c>
      <c r="Z299" s="4" t="str">
        <f t="array" ref="Z299">XLOOKUP(M299,Product_Dim!A:A,Product_Dim!B:B)</f>
        <v>Soccer Training Cone Set</v>
      </c>
    </row>
    <row r="300" ht="14.25" customHeight="1">
      <c r="A300" s="4" t="s">
        <v>2259</v>
      </c>
      <c r="B300" s="5">
        <v>45583.0</v>
      </c>
      <c r="C300" s="12" t="s">
        <v>3979</v>
      </c>
      <c r="D300" s="4">
        <f t="shared" si="1"/>
        <v>2024</v>
      </c>
      <c r="E300" s="4" t="s">
        <v>257</v>
      </c>
      <c r="F300" s="4">
        <v>21.0</v>
      </c>
      <c r="G300" s="4" t="str">
        <f t="shared" si="2"/>
        <v>18-25</v>
      </c>
      <c r="H300" s="4" t="str">
        <f t="array" ref="H300">XLOOKUP(E300,Customer_Dim!A:A,Customer_Dim!D:D)</f>
        <v>Female</v>
      </c>
      <c r="I300" s="4" t="str">
        <f t="array" ref="I300">XLOOKUP(E300,Customer_Dim!A:A,Customer_Dim!H:H)</f>
        <v>Silver</v>
      </c>
      <c r="J300" s="4" t="str">
        <f t="array" ref="J300">XLOOKUP(E300,Customer_Dim!A:A,Customer_Dim!E:E)</f>
        <v>Woodmouth</v>
      </c>
      <c r="K300" s="4" t="str">
        <f t="array" ref="K300">XLOOKUP(E300,Customer_Dim!A:A,Customer_Dim!F:F)</f>
        <v>Nevada</v>
      </c>
      <c r="L300" s="4" t="str">
        <f t="array" ref="L300">XLOOKUP(Q300,Store_Dim!A:A,Store_Dim!C:C)</f>
        <v>North</v>
      </c>
      <c r="M300" s="4" t="s">
        <v>1853</v>
      </c>
      <c r="N300" s="4" t="str">
        <f t="array" ref="N300">XLOOKUP(M300,Product_Dim!A:A,Product_Dim!C:C)</f>
        <v>Electronics</v>
      </c>
      <c r="O300" s="4" t="str">
        <f t="array" ref="O300">XLOOKUP(M300,Product_Dim!A:A,Product_Dim!D:D)</f>
        <v>Accessories</v>
      </c>
      <c r="P300" s="4" t="s">
        <v>1855</v>
      </c>
      <c r="Q300" s="4" t="s">
        <v>1892</v>
      </c>
      <c r="R300" s="4" t="str">
        <f t="array" ref="R300">XLOOKUP(Q300,Store_Dim!A:A,Store_Dim!B:B)</f>
        <v>Martinez, Adkins and Johnson</v>
      </c>
      <c r="S300" s="4" t="str">
        <f t="array" ref="S300">XLOOKUP(Q300,Store_Dim!A:A,Store_Dim!E:E)</f>
        <v>Flagship</v>
      </c>
      <c r="T300" s="4">
        <v>4.0</v>
      </c>
      <c r="U300" s="13">
        <v>61.98</v>
      </c>
      <c r="V300" s="14">
        <v>0.16</v>
      </c>
      <c r="W300" s="15">
        <v>361.0</v>
      </c>
      <c r="X300" s="4" t="s">
        <v>1959</v>
      </c>
      <c r="Y300" s="16">
        <v>208.2528</v>
      </c>
      <c r="Z300" s="4" t="str">
        <f t="array" ref="Z300">XLOOKUP(M300,Product_Dim!A:A,Product_Dim!B:B)</f>
        <v>Gaming Mouse Pad XL</v>
      </c>
    </row>
    <row r="301" ht="14.25" customHeight="1">
      <c r="A301" s="4" t="s">
        <v>2260</v>
      </c>
      <c r="B301" s="5">
        <v>45348.0</v>
      </c>
      <c r="C301" s="12" t="s">
        <v>3974</v>
      </c>
      <c r="D301" s="4">
        <f t="shared" si="1"/>
        <v>2024</v>
      </c>
      <c r="E301" s="4" t="s">
        <v>722</v>
      </c>
      <c r="F301" s="4">
        <v>44.0</v>
      </c>
      <c r="G301" s="4" t="str">
        <f t="shared" si="2"/>
        <v>36-45</v>
      </c>
      <c r="H301" s="4" t="str">
        <f t="array" ref="H301">XLOOKUP(E301,Customer_Dim!A:A,Customer_Dim!D:D)</f>
        <v>Male</v>
      </c>
      <c r="I301" s="4" t="str">
        <f t="array" ref="I301">XLOOKUP(E301,Customer_Dim!A:A,Customer_Dim!H:H)</f>
        <v>Platinum</v>
      </c>
      <c r="J301" s="4" t="str">
        <f t="array" ref="J301">XLOOKUP(E301,Customer_Dim!A:A,Customer_Dim!E:E)</f>
        <v>Morrismouth</v>
      </c>
      <c r="K301" s="4" t="str">
        <f t="array" ref="K301">XLOOKUP(E301,Customer_Dim!A:A,Customer_Dim!F:F)</f>
        <v>California</v>
      </c>
      <c r="L301" s="4" t="str">
        <f t="array" ref="L301">XLOOKUP(Q301,Store_Dim!A:A,Store_Dim!C:C)</f>
        <v>East</v>
      </c>
      <c r="M301" s="4" t="s">
        <v>1642</v>
      </c>
      <c r="N301" s="4" t="str">
        <f t="array" ref="N301">XLOOKUP(M301,Product_Dim!A:A,Product_Dim!C:C)</f>
        <v>Sports</v>
      </c>
      <c r="O301" s="4" t="str">
        <f t="array" ref="O301">XLOOKUP(M301,Product_Dim!A:A,Product_Dim!D:D)</f>
        <v>Equipment</v>
      </c>
      <c r="P301" s="4" t="s">
        <v>1644</v>
      </c>
      <c r="Q301" s="4" t="s">
        <v>1948</v>
      </c>
      <c r="R301" s="4" t="str">
        <f t="array" ref="R301">XLOOKUP(Q301,Store_Dim!A:A,Store_Dim!B:B)</f>
        <v>Mann-Austin</v>
      </c>
      <c r="S301" s="4" t="str">
        <f t="array" ref="S301">XLOOKUP(Q301,Store_Dim!A:A,Store_Dim!E:E)</f>
        <v>Online</v>
      </c>
      <c r="T301" s="4">
        <v>2.0</v>
      </c>
      <c r="U301" s="13">
        <v>873.1</v>
      </c>
      <c r="V301" s="14">
        <v>0.12</v>
      </c>
      <c r="W301" s="15">
        <v>432.0</v>
      </c>
      <c r="X301" s="4" t="s">
        <v>1961</v>
      </c>
      <c r="Y301" s="16">
        <v>1536.656</v>
      </c>
      <c r="Z301" s="4" t="str">
        <f t="array" ref="Z301">XLOOKUP(M301,Product_Dim!A:A,Product_Dim!B:B)</f>
        <v>Carbon Fiber Tennis Racket</v>
      </c>
    </row>
    <row r="302" ht="14.25" customHeight="1">
      <c r="A302" s="4" t="s">
        <v>2261</v>
      </c>
      <c r="B302" s="5">
        <v>45268.0</v>
      </c>
      <c r="C302" s="12" t="s">
        <v>3969</v>
      </c>
      <c r="D302" s="4">
        <f t="shared" si="1"/>
        <v>2023</v>
      </c>
      <c r="E302" s="4" t="s">
        <v>668</v>
      </c>
      <c r="F302" s="4">
        <v>54.0</v>
      </c>
      <c r="G302" s="4" t="str">
        <f t="shared" si="2"/>
        <v>46-55</v>
      </c>
      <c r="H302" s="4" t="str">
        <f t="array" ref="H302">XLOOKUP(E302,Customer_Dim!A:A,Customer_Dim!D:D)</f>
        <v>Male</v>
      </c>
      <c r="I302" s="4" t="str">
        <f t="array" ref="I302">XLOOKUP(E302,Customer_Dim!A:A,Customer_Dim!H:H)</f>
        <v>Bronze</v>
      </c>
      <c r="J302" s="4" t="str">
        <f t="array" ref="J302">XLOOKUP(E302,Customer_Dim!A:A,Customer_Dim!E:E)</f>
        <v>Frostmouth</v>
      </c>
      <c r="K302" s="4" t="str">
        <f t="array" ref="K302">XLOOKUP(E302,Customer_Dim!A:A,Customer_Dim!F:F)</f>
        <v>Vermont</v>
      </c>
      <c r="L302" s="4" t="str">
        <f t="array" ref="L302">XLOOKUP(Q302,Store_Dim!A:A,Store_Dim!C:C)</f>
        <v>North</v>
      </c>
      <c r="M302" s="4" t="s">
        <v>1606</v>
      </c>
      <c r="N302" s="4" t="str">
        <f t="array" ref="N302">XLOOKUP(M302,Product_Dim!A:A,Product_Dim!C:C)</f>
        <v>Beauty</v>
      </c>
      <c r="O302" s="4" t="str">
        <f t="array" ref="O302">XLOOKUP(M302,Product_Dim!A:A,Product_Dim!D:D)</f>
        <v>Haircare</v>
      </c>
      <c r="P302" s="4" t="s">
        <v>1609</v>
      </c>
      <c r="Q302" s="4" t="s">
        <v>1936</v>
      </c>
      <c r="R302" s="4" t="str">
        <f t="array" ref="R302">XLOOKUP(Q302,Store_Dim!A:A,Store_Dim!B:B)</f>
        <v>Shelton PLC</v>
      </c>
      <c r="S302" s="4" t="str">
        <f t="array" ref="S302">XLOOKUP(Q302,Store_Dim!A:A,Store_Dim!E:E)</f>
        <v>Flagship</v>
      </c>
      <c r="T302" s="4">
        <v>4.0</v>
      </c>
      <c r="U302" s="13">
        <v>889.47</v>
      </c>
      <c r="V302" s="14">
        <v>0.24</v>
      </c>
      <c r="W302" s="15">
        <v>460.0</v>
      </c>
      <c r="X302" s="4" t="s">
        <v>1959</v>
      </c>
      <c r="Y302" s="16">
        <v>2703.9888</v>
      </c>
      <c r="Z302" s="4" t="str">
        <f t="array" ref="Z302">XLOOKUP(M302,Product_Dim!A:A,Product_Dim!B:B)</f>
        <v>Hair Strengthening Shampoo</v>
      </c>
    </row>
    <row r="303" ht="14.25" customHeight="1">
      <c r="A303" s="4" t="s">
        <v>2262</v>
      </c>
      <c r="B303" s="5">
        <v>45596.0</v>
      </c>
      <c r="C303" s="12" t="s">
        <v>3979</v>
      </c>
      <c r="D303" s="4">
        <f t="shared" si="1"/>
        <v>2024</v>
      </c>
      <c r="E303" s="4" t="s">
        <v>135</v>
      </c>
      <c r="F303" s="4">
        <v>27.0</v>
      </c>
      <c r="G303" s="4" t="str">
        <f t="shared" si="2"/>
        <v>26-35</v>
      </c>
      <c r="H303" s="4" t="str">
        <f t="array" ref="H303">XLOOKUP(E303,Customer_Dim!A:A,Customer_Dim!D:D)</f>
        <v>Female</v>
      </c>
      <c r="I303" s="4" t="str">
        <f t="array" ref="I303">XLOOKUP(E303,Customer_Dim!A:A,Customer_Dim!H:H)</f>
        <v>Platinum</v>
      </c>
      <c r="J303" s="4" t="str">
        <f t="array" ref="J303">XLOOKUP(E303,Customer_Dim!A:A,Customer_Dim!E:E)</f>
        <v>New David</v>
      </c>
      <c r="K303" s="4" t="str">
        <f t="array" ref="K303">XLOOKUP(E303,Customer_Dim!A:A,Customer_Dim!F:F)</f>
        <v>New Jersey</v>
      </c>
      <c r="L303" s="4" t="str">
        <f t="array" ref="L303">XLOOKUP(Q303,Store_Dim!A:A,Store_Dim!C:C)</f>
        <v>South</v>
      </c>
      <c r="M303" s="4" t="s">
        <v>1805</v>
      </c>
      <c r="N303" s="4" t="str">
        <f t="array" ref="N303">XLOOKUP(M303,Product_Dim!A:A,Product_Dim!C:C)</f>
        <v>Electronics</v>
      </c>
      <c r="O303" s="4" t="str">
        <f t="array" ref="O303">XLOOKUP(M303,Product_Dim!A:A,Product_Dim!D:D)</f>
        <v>Audio</v>
      </c>
      <c r="P303" s="4" t="s">
        <v>1807</v>
      </c>
      <c r="Q303" s="4" t="s">
        <v>1927</v>
      </c>
      <c r="R303" s="4" t="str">
        <f t="array" ref="R303">XLOOKUP(Q303,Store_Dim!A:A,Store_Dim!B:B)</f>
        <v>Aguirre-Keller</v>
      </c>
      <c r="S303" s="4" t="str">
        <f t="array" ref="S303">XLOOKUP(Q303,Store_Dim!A:A,Store_Dim!E:E)</f>
        <v>Online</v>
      </c>
      <c r="T303" s="4">
        <v>3.0</v>
      </c>
      <c r="U303" s="13">
        <v>803.76</v>
      </c>
      <c r="V303" s="14">
        <v>0.19</v>
      </c>
      <c r="W303" s="15">
        <v>159.0</v>
      </c>
      <c r="X303" s="4" t="s">
        <v>1964</v>
      </c>
      <c r="Y303" s="16">
        <v>1953.1368</v>
      </c>
      <c r="Z303" s="4" t="str">
        <f t="array" ref="Z303">XLOOKUP(M303,Product_Dim!A:A,Product_Dim!B:B)</f>
        <v>Bluetooth Car Audio System</v>
      </c>
    </row>
    <row r="304" ht="14.25" customHeight="1">
      <c r="A304" s="4" t="s">
        <v>2263</v>
      </c>
      <c r="B304" s="5">
        <v>45624.0</v>
      </c>
      <c r="C304" s="12" t="s">
        <v>3971</v>
      </c>
      <c r="D304" s="4">
        <f t="shared" si="1"/>
        <v>2024</v>
      </c>
      <c r="E304" s="4" t="s">
        <v>1464</v>
      </c>
      <c r="F304" s="4">
        <v>45.0</v>
      </c>
      <c r="G304" s="4" t="str">
        <f t="shared" si="2"/>
        <v>36-45</v>
      </c>
      <c r="H304" s="4" t="str">
        <f t="array" ref="H304">XLOOKUP(E304,Customer_Dim!A:A,Customer_Dim!D:D)</f>
        <v>Male</v>
      </c>
      <c r="I304" s="4" t="str">
        <f t="array" ref="I304">XLOOKUP(E304,Customer_Dim!A:A,Customer_Dim!H:H)</f>
        <v>Bronze</v>
      </c>
      <c r="J304" s="4" t="str">
        <f t="array" ref="J304">XLOOKUP(E304,Customer_Dim!A:A,Customer_Dim!E:E)</f>
        <v>Bergermouth</v>
      </c>
      <c r="K304" s="4" t="str">
        <f t="array" ref="K304">XLOOKUP(E304,Customer_Dim!A:A,Customer_Dim!F:F)</f>
        <v>Vermont</v>
      </c>
      <c r="L304" s="4" t="str">
        <f t="array" ref="L304">XLOOKUP(Q304,Store_Dim!A:A,Store_Dim!C:C)</f>
        <v>North</v>
      </c>
      <c r="M304" s="4" t="s">
        <v>1808</v>
      </c>
      <c r="N304" s="4" t="str">
        <f t="array" ref="N304">XLOOKUP(M304,Product_Dim!A:A,Product_Dim!C:C)</f>
        <v>Clothing</v>
      </c>
      <c r="O304" s="4" t="str">
        <f t="array" ref="O304">XLOOKUP(M304,Product_Dim!A:A,Product_Dim!D:D)</f>
        <v>Footwear</v>
      </c>
      <c r="P304" s="4" t="s">
        <v>1810</v>
      </c>
      <c r="Q304" s="4" t="s">
        <v>1908</v>
      </c>
      <c r="R304" s="4" t="str">
        <f t="array" ref="R304">XLOOKUP(Q304,Store_Dim!A:A,Store_Dim!B:B)</f>
        <v>Gray Ltd</v>
      </c>
      <c r="S304" s="4" t="str">
        <f t="array" ref="S304">XLOOKUP(Q304,Store_Dim!A:A,Store_Dim!E:E)</f>
        <v>Outlet</v>
      </c>
      <c r="T304" s="4">
        <v>2.0</v>
      </c>
      <c r="U304" s="13">
        <v>865.14</v>
      </c>
      <c r="V304" s="14">
        <v>0.2</v>
      </c>
      <c r="W304" s="15">
        <v>82.0</v>
      </c>
      <c r="X304" s="4" t="s">
        <v>1961</v>
      </c>
      <c r="Y304" s="16">
        <v>1384.224</v>
      </c>
      <c r="Z304" s="4" t="str">
        <f t="array" ref="Z304">XLOOKUP(M304,Product_Dim!A:A,Product_Dim!B:B)</f>
        <v>Women's Ankle Boots</v>
      </c>
    </row>
    <row r="305" ht="14.25" customHeight="1">
      <c r="A305" s="4" t="s">
        <v>2264</v>
      </c>
      <c r="B305" s="5">
        <v>45813.0</v>
      </c>
      <c r="C305" s="12" t="s">
        <v>3970</v>
      </c>
      <c r="D305" s="4">
        <f t="shared" si="1"/>
        <v>2025</v>
      </c>
      <c r="E305" s="4" t="s">
        <v>363</v>
      </c>
      <c r="F305" s="4">
        <v>36.0</v>
      </c>
      <c r="G305" s="4" t="str">
        <f t="shared" si="2"/>
        <v>36-45</v>
      </c>
      <c r="H305" s="4" t="str">
        <f t="array" ref="H305">XLOOKUP(E305,Customer_Dim!A:A,Customer_Dim!D:D)</f>
        <v>Male</v>
      </c>
      <c r="I305" s="4" t="str">
        <f t="array" ref="I305">XLOOKUP(E305,Customer_Dim!A:A,Customer_Dim!H:H)</f>
        <v>Silver</v>
      </c>
      <c r="J305" s="4" t="str">
        <f t="array" ref="J305">XLOOKUP(E305,Customer_Dim!A:A,Customer_Dim!E:E)</f>
        <v>Lake Thomas</v>
      </c>
      <c r="K305" s="4" t="str">
        <f t="array" ref="K305">XLOOKUP(E305,Customer_Dim!A:A,Customer_Dim!F:F)</f>
        <v>South Dakota</v>
      </c>
      <c r="L305" s="4" t="str">
        <f t="array" ref="L305">XLOOKUP(Q305,Store_Dim!A:A,Store_Dim!C:C)</f>
        <v>South</v>
      </c>
      <c r="M305" s="4" t="s">
        <v>1670</v>
      </c>
      <c r="N305" s="4" t="str">
        <f t="array" ref="N305">XLOOKUP(M305,Product_Dim!A:A,Product_Dim!C:C)</f>
        <v>Sports</v>
      </c>
      <c r="O305" s="4" t="str">
        <f t="array" ref="O305">XLOOKUP(M305,Product_Dim!A:A,Product_Dim!D:D)</f>
        <v>Team Sports</v>
      </c>
      <c r="P305" s="4" t="s">
        <v>1673</v>
      </c>
      <c r="Q305" s="4" t="s">
        <v>1921</v>
      </c>
      <c r="R305" s="4" t="str">
        <f t="array" ref="R305">XLOOKUP(Q305,Store_Dim!A:A,Store_Dim!B:B)</f>
        <v>Moore, Padilla and Butler</v>
      </c>
      <c r="S305" s="4" t="str">
        <f t="array" ref="S305">XLOOKUP(Q305,Store_Dim!A:A,Store_Dim!E:E)</f>
        <v>Flagship</v>
      </c>
      <c r="T305" s="4">
        <v>2.0</v>
      </c>
      <c r="U305" s="13">
        <v>916.49</v>
      </c>
      <c r="V305" s="14">
        <v>0.3</v>
      </c>
      <c r="W305" s="15">
        <v>281.0</v>
      </c>
      <c r="X305" s="4" t="s">
        <v>1964</v>
      </c>
      <c r="Y305" s="16">
        <v>1283.086</v>
      </c>
      <c r="Z305" s="4" t="str">
        <f t="array" ref="Z305">XLOOKUP(M305,Product_Dim!A:A,Product_Dim!B:B)</f>
        <v>Basketball</v>
      </c>
    </row>
    <row r="306" ht="14.25" customHeight="1">
      <c r="A306" s="4" t="s">
        <v>2265</v>
      </c>
      <c r="B306" s="5">
        <v>45615.0</v>
      </c>
      <c r="C306" s="12" t="s">
        <v>3971</v>
      </c>
      <c r="D306" s="4">
        <f t="shared" si="1"/>
        <v>2024</v>
      </c>
      <c r="E306" s="4" t="s">
        <v>181</v>
      </c>
      <c r="F306" s="4">
        <v>19.0</v>
      </c>
      <c r="G306" s="4" t="str">
        <f t="shared" si="2"/>
        <v>18-25</v>
      </c>
      <c r="H306" s="4" t="str">
        <f t="array" ref="H306">XLOOKUP(E306,Customer_Dim!A:A,Customer_Dim!D:D)</f>
        <v>Male</v>
      </c>
      <c r="I306" s="4" t="str">
        <f t="array" ref="I306">XLOOKUP(E306,Customer_Dim!A:A,Customer_Dim!H:H)</f>
        <v>Platinum</v>
      </c>
      <c r="J306" s="4" t="str">
        <f t="array" ref="J306">XLOOKUP(E306,Customer_Dim!A:A,Customer_Dim!E:E)</f>
        <v>Ryanburgh</v>
      </c>
      <c r="K306" s="4" t="str">
        <f t="array" ref="K306">XLOOKUP(E306,Customer_Dim!A:A,Customer_Dim!F:F)</f>
        <v>Connecticut</v>
      </c>
      <c r="L306" s="4" t="str">
        <f t="array" ref="L306">XLOOKUP(Q306,Store_Dim!A:A,Store_Dim!C:C)</f>
        <v>North</v>
      </c>
      <c r="M306" s="4" t="s">
        <v>1735</v>
      </c>
      <c r="N306" s="4" t="str">
        <f t="array" ref="N306">XLOOKUP(M306,Product_Dim!A:A,Product_Dim!C:C)</f>
        <v>Electronics</v>
      </c>
      <c r="O306" s="4" t="str">
        <f t="array" ref="O306">XLOOKUP(M306,Product_Dim!A:A,Product_Dim!D:D)</f>
        <v>Accessories</v>
      </c>
      <c r="P306" s="4" t="s">
        <v>1737</v>
      </c>
      <c r="Q306" s="4" t="s">
        <v>1929</v>
      </c>
      <c r="R306" s="4" t="str">
        <f t="array" ref="R306">XLOOKUP(Q306,Store_Dim!A:A,Store_Dim!B:B)</f>
        <v>Thomas, Bridges and Harris</v>
      </c>
      <c r="S306" s="4" t="str">
        <f t="array" ref="S306">XLOOKUP(Q306,Store_Dim!A:A,Store_Dim!E:E)</f>
        <v>Online</v>
      </c>
      <c r="T306" s="4">
        <v>3.0</v>
      </c>
      <c r="U306" s="13">
        <v>781.39</v>
      </c>
      <c r="V306" s="14">
        <v>0.12</v>
      </c>
      <c r="W306" s="15">
        <v>246.0</v>
      </c>
      <c r="X306" s="4" t="s">
        <v>1959</v>
      </c>
      <c r="Y306" s="16">
        <v>2062.8696</v>
      </c>
      <c r="Z306" s="4" t="str">
        <f t="array" ref="Z306">XLOOKUP(M306,Product_Dim!A:A,Product_Dim!B:B)</f>
        <v>HDMI Cable – 2m</v>
      </c>
    </row>
    <row r="307" ht="14.25" customHeight="1">
      <c r="A307" s="4" t="s">
        <v>2266</v>
      </c>
      <c r="B307" s="5">
        <v>45431.0</v>
      </c>
      <c r="C307" s="12" t="s">
        <v>3973</v>
      </c>
      <c r="D307" s="4">
        <f t="shared" si="1"/>
        <v>2024</v>
      </c>
      <c r="E307" s="4" t="s">
        <v>707</v>
      </c>
      <c r="F307" s="4">
        <v>20.0</v>
      </c>
      <c r="G307" s="4" t="str">
        <f t="shared" si="2"/>
        <v>18-25</v>
      </c>
      <c r="H307" s="4" t="str">
        <f t="array" ref="H307">XLOOKUP(E307,Customer_Dim!A:A,Customer_Dim!D:D)</f>
        <v>Female</v>
      </c>
      <c r="I307" s="4" t="str">
        <f t="array" ref="I307">XLOOKUP(E307,Customer_Dim!A:A,Customer_Dim!H:H)</f>
        <v>Silver</v>
      </c>
      <c r="J307" s="4" t="str">
        <f t="array" ref="J307">XLOOKUP(E307,Customer_Dim!A:A,Customer_Dim!E:E)</f>
        <v>Garzafort</v>
      </c>
      <c r="K307" s="4" t="str">
        <f t="array" ref="K307">XLOOKUP(E307,Customer_Dim!A:A,Customer_Dim!F:F)</f>
        <v>Delaware</v>
      </c>
      <c r="L307" s="4" t="str">
        <f t="array" ref="L307">XLOOKUP(Q307,Store_Dim!A:A,Store_Dim!C:C)</f>
        <v>North</v>
      </c>
      <c r="M307" s="4" t="s">
        <v>1693</v>
      </c>
      <c r="N307" s="4" t="str">
        <f t="array" ref="N307">XLOOKUP(M307,Product_Dim!A:A,Product_Dim!C:C)</f>
        <v>Sports</v>
      </c>
      <c r="O307" s="4" t="str">
        <f t="array" ref="O307">XLOOKUP(M307,Product_Dim!A:A,Product_Dim!D:D)</f>
        <v>Outdoor</v>
      </c>
      <c r="P307" s="4" t="s">
        <v>1695</v>
      </c>
      <c r="Q307" s="4" t="s">
        <v>1929</v>
      </c>
      <c r="R307" s="4" t="str">
        <f t="array" ref="R307">XLOOKUP(Q307,Store_Dim!A:A,Store_Dim!B:B)</f>
        <v>Thomas, Bridges and Harris</v>
      </c>
      <c r="S307" s="4" t="str">
        <f t="array" ref="S307">XLOOKUP(Q307,Store_Dim!A:A,Store_Dim!E:E)</f>
        <v>Online</v>
      </c>
      <c r="T307" s="4">
        <v>4.0</v>
      </c>
      <c r="U307" s="13">
        <v>619.74</v>
      </c>
      <c r="V307" s="14">
        <v>0.13</v>
      </c>
      <c r="W307" s="15">
        <v>394.0</v>
      </c>
      <c r="X307" s="4" t="s">
        <v>1964</v>
      </c>
      <c r="Y307" s="16">
        <v>2156.6952</v>
      </c>
      <c r="Z307" s="4" t="str">
        <f t="array" ref="Z307">XLOOKUP(M307,Product_Dim!A:A,Product_Dim!B:B)</f>
        <v>Sports Water Hydration Pack</v>
      </c>
    </row>
    <row r="308" ht="14.25" customHeight="1">
      <c r="A308" s="4" t="s">
        <v>2267</v>
      </c>
      <c r="B308" s="5">
        <v>45679.0</v>
      </c>
      <c r="C308" s="12" t="s">
        <v>3972</v>
      </c>
      <c r="D308" s="4">
        <f t="shared" si="1"/>
        <v>2025</v>
      </c>
      <c r="E308" s="4" t="s">
        <v>1502</v>
      </c>
      <c r="F308" s="4">
        <v>21.0</v>
      </c>
      <c r="G308" s="4" t="str">
        <f t="shared" si="2"/>
        <v>18-25</v>
      </c>
      <c r="H308" s="4" t="str">
        <f t="array" ref="H308">XLOOKUP(E308,Customer_Dim!A:A,Customer_Dim!D:D)</f>
        <v>Male</v>
      </c>
      <c r="I308" s="4" t="str">
        <f t="array" ref="I308">XLOOKUP(E308,Customer_Dim!A:A,Customer_Dim!H:H)</f>
        <v>Gold</v>
      </c>
      <c r="J308" s="4" t="str">
        <f t="array" ref="J308">XLOOKUP(E308,Customer_Dim!A:A,Customer_Dim!E:E)</f>
        <v>Kelseybury</v>
      </c>
      <c r="K308" s="4" t="str">
        <f t="array" ref="K308">XLOOKUP(E308,Customer_Dim!A:A,Customer_Dim!F:F)</f>
        <v>Georgia</v>
      </c>
      <c r="L308" s="4" t="str">
        <f t="array" ref="L308">XLOOKUP(Q308,Store_Dim!A:A,Store_Dim!C:C)</f>
        <v>South</v>
      </c>
      <c r="M308" s="4" t="s">
        <v>1768</v>
      </c>
      <c r="N308" s="4" t="str">
        <f t="array" ref="N308">XLOOKUP(M308,Product_Dim!A:A,Product_Dim!C:C)</f>
        <v>Electronics</v>
      </c>
      <c r="O308" s="4" t="str">
        <f t="array" ref="O308">XLOOKUP(M308,Product_Dim!A:A,Product_Dim!D:D)</f>
        <v>Computer</v>
      </c>
      <c r="P308" s="4" t="s">
        <v>1770</v>
      </c>
      <c r="Q308" s="4" t="s">
        <v>1934</v>
      </c>
      <c r="R308" s="4" t="str">
        <f t="array" ref="R308">XLOOKUP(Q308,Store_Dim!A:A,Store_Dim!B:B)</f>
        <v>Mcdonald Inc</v>
      </c>
      <c r="S308" s="4" t="str">
        <f t="array" ref="S308">XLOOKUP(Q308,Store_Dim!A:A,Store_Dim!E:E)</f>
        <v>Outlet</v>
      </c>
      <c r="T308" s="4">
        <v>2.0</v>
      </c>
      <c r="U308" s="13">
        <v>837.76</v>
      </c>
      <c r="V308" s="14">
        <v>0.03</v>
      </c>
      <c r="W308" s="15">
        <v>222.0</v>
      </c>
      <c r="X308" s="4" t="s">
        <v>1964</v>
      </c>
      <c r="Y308" s="16">
        <v>1625.2544</v>
      </c>
      <c r="Z308" s="4" t="str">
        <f t="array" ref="Z308">XLOOKUP(M308,Product_Dim!A:A,Product_Dim!B:B)</f>
        <v>Laptop Cooling Pad</v>
      </c>
    </row>
    <row r="309" ht="14.25" customHeight="1">
      <c r="A309" s="4" t="s">
        <v>2268</v>
      </c>
      <c r="B309" s="5">
        <v>45842.0</v>
      </c>
      <c r="C309" s="12" t="s">
        <v>3968</v>
      </c>
      <c r="D309" s="4">
        <f t="shared" si="1"/>
        <v>2025</v>
      </c>
      <c r="E309" s="4" t="s">
        <v>1419</v>
      </c>
      <c r="F309" s="4">
        <v>46.0</v>
      </c>
      <c r="G309" s="4" t="str">
        <f t="shared" si="2"/>
        <v>46-55</v>
      </c>
      <c r="H309" s="4" t="str">
        <f t="array" ref="H309">XLOOKUP(E309,Customer_Dim!A:A,Customer_Dim!D:D)</f>
        <v>Male</v>
      </c>
      <c r="I309" s="4" t="str">
        <f t="array" ref="I309">XLOOKUP(E309,Customer_Dim!A:A,Customer_Dim!H:H)</f>
        <v>Gold</v>
      </c>
      <c r="J309" s="4" t="str">
        <f t="array" ref="J309">XLOOKUP(E309,Customer_Dim!A:A,Customer_Dim!E:E)</f>
        <v>Josephmouth</v>
      </c>
      <c r="K309" s="4" t="str">
        <f t="array" ref="K309">XLOOKUP(E309,Customer_Dim!A:A,Customer_Dim!F:F)</f>
        <v>New Mexico</v>
      </c>
      <c r="L309" s="4" t="str">
        <f t="array" ref="L309">XLOOKUP(Q309,Store_Dim!A:A,Store_Dim!C:C)</f>
        <v>North</v>
      </c>
      <c r="M309" s="4" t="s">
        <v>1853</v>
      </c>
      <c r="N309" s="4" t="str">
        <f t="array" ref="N309">XLOOKUP(M309,Product_Dim!A:A,Product_Dim!C:C)</f>
        <v>Electronics</v>
      </c>
      <c r="O309" s="4" t="str">
        <f t="array" ref="O309">XLOOKUP(M309,Product_Dim!A:A,Product_Dim!D:D)</f>
        <v>Accessories</v>
      </c>
      <c r="P309" s="4" t="s">
        <v>1855</v>
      </c>
      <c r="Q309" s="4" t="s">
        <v>1892</v>
      </c>
      <c r="R309" s="4" t="str">
        <f t="array" ref="R309">XLOOKUP(Q309,Store_Dim!A:A,Store_Dim!B:B)</f>
        <v>Martinez, Adkins and Johnson</v>
      </c>
      <c r="S309" s="4" t="str">
        <f t="array" ref="S309">XLOOKUP(Q309,Store_Dim!A:A,Store_Dim!E:E)</f>
        <v>Flagship</v>
      </c>
      <c r="T309" s="4">
        <v>3.0</v>
      </c>
      <c r="U309" s="13">
        <v>135.94</v>
      </c>
      <c r="V309" s="14">
        <v>0.2</v>
      </c>
      <c r="W309" s="15">
        <v>361.0</v>
      </c>
      <c r="X309" s="4" t="s">
        <v>1959</v>
      </c>
      <c r="Y309" s="16">
        <v>326.256</v>
      </c>
      <c r="Z309" s="4" t="str">
        <f t="array" ref="Z309">XLOOKUP(M309,Product_Dim!A:A,Product_Dim!B:B)</f>
        <v>Gaming Mouse Pad XL</v>
      </c>
    </row>
    <row r="310" ht="14.25" customHeight="1">
      <c r="A310" s="4" t="s">
        <v>2269</v>
      </c>
      <c r="B310" s="5">
        <v>45796.0</v>
      </c>
      <c r="C310" s="12" t="s">
        <v>3973</v>
      </c>
      <c r="D310" s="4">
        <f t="shared" si="1"/>
        <v>2025</v>
      </c>
      <c r="E310" s="4" t="s">
        <v>1496</v>
      </c>
      <c r="F310" s="4">
        <v>40.0</v>
      </c>
      <c r="G310" s="4" t="str">
        <f t="shared" si="2"/>
        <v>36-45</v>
      </c>
      <c r="H310" s="4" t="str">
        <f t="array" ref="H310">XLOOKUP(E310,Customer_Dim!A:A,Customer_Dim!D:D)</f>
        <v>Male</v>
      </c>
      <c r="I310" s="4" t="str">
        <f t="array" ref="I310">XLOOKUP(E310,Customer_Dim!A:A,Customer_Dim!H:H)</f>
        <v>Bronze</v>
      </c>
      <c r="J310" s="4" t="str">
        <f t="array" ref="J310">XLOOKUP(E310,Customer_Dim!A:A,Customer_Dim!E:E)</f>
        <v>New Jamesview</v>
      </c>
      <c r="K310" s="4" t="str">
        <f t="array" ref="K310">XLOOKUP(E310,Customer_Dim!A:A,Customer_Dim!F:F)</f>
        <v>West Virginia</v>
      </c>
      <c r="L310" s="4" t="str">
        <f t="array" ref="L310">XLOOKUP(Q310,Store_Dim!A:A,Store_Dim!C:C)</f>
        <v>North</v>
      </c>
      <c r="M310" s="4" t="s">
        <v>1805</v>
      </c>
      <c r="N310" s="4" t="str">
        <f t="array" ref="N310">XLOOKUP(M310,Product_Dim!A:A,Product_Dim!C:C)</f>
        <v>Electronics</v>
      </c>
      <c r="O310" s="4" t="str">
        <f t="array" ref="O310">XLOOKUP(M310,Product_Dim!A:A,Product_Dim!D:D)</f>
        <v>Audio</v>
      </c>
      <c r="P310" s="4" t="s">
        <v>1807</v>
      </c>
      <c r="Q310" s="4" t="s">
        <v>1892</v>
      </c>
      <c r="R310" s="4" t="str">
        <f t="array" ref="R310">XLOOKUP(Q310,Store_Dim!A:A,Store_Dim!B:B)</f>
        <v>Martinez, Adkins and Johnson</v>
      </c>
      <c r="S310" s="4" t="str">
        <f t="array" ref="S310">XLOOKUP(Q310,Store_Dim!A:A,Store_Dim!E:E)</f>
        <v>Flagship</v>
      </c>
      <c r="T310" s="4">
        <v>4.0</v>
      </c>
      <c r="U310" s="13">
        <v>396.53</v>
      </c>
      <c r="V310" s="14">
        <v>0.07</v>
      </c>
      <c r="W310" s="15">
        <v>159.0</v>
      </c>
      <c r="X310" s="4" t="s">
        <v>1961</v>
      </c>
      <c r="Y310" s="16">
        <v>1475.0916</v>
      </c>
      <c r="Z310" s="4" t="str">
        <f t="array" ref="Z310">XLOOKUP(M310,Product_Dim!A:A,Product_Dim!B:B)</f>
        <v>Bluetooth Car Audio System</v>
      </c>
    </row>
    <row r="311" ht="14.25" customHeight="1">
      <c r="A311" s="4" t="s">
        <v>2270</v>
      </c>
      <c r="B311" s="5">
        <v>45264.0</v>
      </c>
      <c r="C311" s="12" t="s">
        <v>3969</v>
      </c>
      <c r="D311" s="4">
        <f t="shared" si="1"/>
        <v>2023</v>
      </c>
      <c r="E311" s="4" t="s">
        <v>734</v>
      </c>
      <c r="F311" s="4">
        <v>50.0</v>
      </c>
      <c r="G311" s="4" t="str">
        <f t="shared" si="2"/>
        <v>46-55</v>
      </c>
      <c r="H311" s="4" t="str">
        <f t="array" ref="H311">XLOOKUP(E311,Customer_Dim!A:A,Customer_Dim!D:D)</f>
        <v>Female</v>
      </c>
      <c r="I311" s="4" t="str">
        <f t="array" ref="I311">XLOOKUP(E311,Customer_Dim!A:A,Customer_Dim!H:H)</f>
        <v>Bronze</v>
      </c>
      <c r="J311" s="4" t="str">
        <f t="array" ref="J311">XLOOKUP(E311,Customer_Dim!A:A,Customer_Dim!E:E)</f>
        <v>    lake lisa</v>
      </c>
      <c r="K311" s="4" t="str">
        <f t="array" ref="K311">XLOOKUP(E311,Customer_Dim!A:A,Customer_Dim!F:F)</f>
        <v>Massachusetts</v>
      </c>
      <c r="L311" s="4" t="str">
        <f t="array" ref="L311">XLOOKUP(Q311,Store_Dim!A:A,Store_Dim!C:C)</f>
        <v>South</v>
      </c>
      <c r="M311" s="4" t="s">
        <v>1664</v>
      </c>
      <c r="N311" s="4" t="str">
        <f t="array" ref="N311">XLOOKUP(M311,Product_Dim!A:A,Product_Dim!C:C)</f>
        <v>Home</v>
      </c>
      <c r="O311" s="4" t="str">
        <f t="array" ref="O311">XLOOKUP(M311,Product_Dim!A:A,Product_Dim!D:D)</f>
        <v>Decor</v>
      </c>
      <c r="P311" s="4" t="s">
        <v>1666</v>
      </c>
      <c r="Q311" s="4" t="s">
        <v>1934</v>
      </c>
      <c r="R311" s="4" t="str">
        <f t="array" ref="R311">XLOOKUP(Q311,Store_Dim!A:A,Store_Dim!B:B)</f>
        <v>Mcdonald Inc</v>
      </c>
      <c r="S311" s="4" t="str">
        <f t="array" ref="S311">XLOOKUP(Q311,Store_Dim!A:A,Store_Dim!E:E)</f>
        <v>Outlet</v>
      </c>
      <c r="T311" s="4">
        <v>2.0</v>
      </c>
      <c r="U311" s="13">
        <v>722.45</v>
      </c>
      <c r="V311" s="14">
        <v>0.22</v>
      </c>
      <c r="W311" s="15">
        <v>276.0</v>
      </c>
      <c r="X311" s="4" t="s">
        <v>1961</v>
      </c>
      <c r="Y311" s="16">
        <v>1127.022</v>
      </c>
      <c r="Z311" s="4" t="str">
        <f t="array" ref="Z311">XLOOKUP(M311,Product_Dim!A:A,Product_Dim!B:B)</f>
        <v>Fabric Sofa Throw Blanket</v>
      </c>
    </row>
    <row r="312" ht="14.25" customHeight="1">
      <c r="A312" s="4" t="s">
        <v>2271</v>
      </c>
      <c r="B312" s="5">
        <v>45504.0</v>
      </c>
      <c r="C312" s="12" t="s">
        <v>3968</v>
      </c>
      <c r="D312" s="4">
        <f t="shared" si="1"/>
        <v>2024</v>
      </c>
      <c r="E312" s="4" t="s">
        <v>197</v>
      </c>
      <c r="F312" s="4">
        <v>54.0</v>
      </c>
      <c r="G312" s="4" t="str">
        <f t="shared" si="2"/>
        <v>46-55</v>
      </c>
      <c r="H312" s="4" t="str">
        <f t="array" ref="H312">XLOOKUP(E312,Customer_Dim!A:A,Customer_Dim!D:D)</f>
        <v>Female</v>
      </c>
      <c r="I312" s="4" t="str">
        <f t="array" ref="I312">XLOOKUP(E312,Customer_Dim!A:A,Customer_Dim!H:H)</f>
        <v>Silver</v>
      </c>
      <c r="J312" s="4" t="str">
        <f t="array" ref="J312">XLOOKUP(E312,Customer_Dim!A:A,Customer_Dim!E:E)</f>
        <v>Lake Roberthaven</v>
      </c>
      <c r="K312" s="4" t="str">
        <f t="array" ref="K312">XLOOKUP(E312,Customer_Dim!A:A,Customer_Dim!F:F)</f>
        <v>Nevada</v>
      </c>
      <c r="L312" s="4" t="str">
        <f t="array" ref="L312">XLOOKUP(Q312,Store_Dim!A:A,Store_Dim!C:C)</f>
        <v>South</v>
      </c>
      <c r="M312" s="4" t="s">
        <v>1774</v>
      </c>
      <c r="N312" s="4" t="str">
        <f t="array" ref="N312">XLOOKUP(M312,Product_Dim!A:A,Product_Dim!C:C)</f>
        <v>Beauty</v>
      </c>
      <c r="O312" s="4" t="str">
        <f t="array" ref="O312">XLOOKUP(M312,Product_Dim!A:A,Product_Dim!D:D)</f>
        <v>Makeup</v>
      </c>
      <c r="P312" s="4" t="s">
        <v>1776</v>
      </c>
      <c r="Q312" s="4" t="s">
        <v>1896</v>
      </c>
      <c r="R312" s="4" t="str">
        <f t="array" ref="R312">XLOOKUP(Q312,Store_Dim!A:A,Store_Dim!B:B)</f>
        <v>Black-Horn</v>
      </c>
      <c r="S312" s="4" t="str">
        <f t="array" ref="S312">XLOOKUP(Q312,Store_Dim!A:A,Store_Dim!E:E)</f>
        <v>Outlet</v>
      </c>
      <c r="T312" s="4">
        <v>2.0</v>
      </c>
      <c r="U312" s="13">
        <v>138.41</v>
      </c>
      <c r="V312" s="14">
        <v>0.02</v>
      </c>
      <c r="W312" s="15">
        <v>118.0</v>
      </c>
      <c r="X312" s="4" t="s">
        <v>1959</v>
      </c>
      <c r="Y312" s="16">
        <v>271.2836</v>
      </c>
      <c r="Z312" s="4" t="str">
        <f t="array" ref="Z312">XLOOKUP(M312,Product_Dim!A:A,Product_Dim!B:B)</f>
        <v>Matte Lipstick Set</v>
      </c>
    </row>
    <row r="313" ht="14.25" customHeight="1">
      <c r="A313" s="4" t="s">
        <v>2272</v>
      </c>
      <c r="B313" s="5">
        <v>45679.0</v>
      </c>
      <c r="C313" s="12" t="s">
        <v>3972</v>
      </c>
      <c r="D313" s="4">
        <f t="shared" si="1"/>
        <v>2025</v>
      </c>
      <c r="E313" s="4" t="s">
        <v>452</v>
      </c>
      <c r="F313" s="4">
        <v>62.0</v>
      </c>
      <c r="G313" s="4" t="str">
        <f t="shared" si="2"/>
        <v>56-65</v>
      </c>
      <c r="H313" s="4" t="str">
        <f t="array" ref="H313">XLOOKUP(E313,Customer_Dim!A:A,Customer_Dim!D:D)</f>
        <v>Female</v>
      </c>
      <c r="I313" s="4" t="str">
        <f t="array" ref="I313">XLOOKUP(E313,Customer_Dim!A:A,Customer_Dim!H:H)</f>
        <v>Gold</v>
      </c>
      <c r="J313" s="4" t="str">
        <f t="array" ref="J313">XLOOKUP(E313,Customer_Dim!A:A,Customer_Dim!E:E)</f>
        <v>Benjaminton</v>
      </c>
      <c r="K313" s="4" t="str">
        <f t="array" ref="K313">XLOOKUP(E313,Customer_Dim!A:A,Customer_Dim!F:F)</f>
        <v>Arizona</v>
      </c>
      <c r="L313" s="4" t="str">
        <f t="array" ref="L313">XLOOKUP(Q313,Store_Dim!A:A,Store_Dim!C:C)</f>
        <v>South</v>
      </c>
      <c r="M313" s="4" t="s">
        <v>1823</v>
      </c>
      <c r="N313" s="4" t="str">
        <f t="array" ref="N313">XLOOKUP(M313,Product_Dim!A:A,Product_Dim!C:C)</f>
        <v>Home</v>
      </c>
      <c r="O313" s="4" t="str">
        <f t="array" ref="O313">XLOOKUP(M313,Product_Dim!A:A,Product_Dim!D:D)</f>
        <v>Kitchen</v>
      </c>
      <c r="P313" s="4" t="s">
        <v>1825</v>
      </c>
      <c r="Q313" s="4" t="s">
        <v>1896</v>
      </c>
      <c r="R313" s="4" t="str">
        <f t="array" ref="R313">XLOOKUP(Q313,Store_Dim!A:A,Store_Dim!B:B)</f>
        <v>Black-Horn</v>
      </c>
      <c r="S313" s="4" t="str">
        <f t="array" ref="S313">XLOOKUP(Q313,Store_Dim!A:A,Store_Dim!E:E)</f>
        <v>Outlet</v>
      </c>
      <c r="T313" s="4">
        <v>4.0</v>
      </c>
      <c r="U313" s="13">
        <v>741.51</v>
      </c>
      <c r="V313" s="14">
        <v>0.09</v>
      </c>
      <c r="W313" s="15">
        <v>58.0</v>
      </c>
      <c r="X313" s="4" t="s">
        <v>1964</v>
      </c>
      <c r="Y313" s="16">
        <v>2699.0964</v>
      </c>
      <c r="Z313" s="4" t="str">
        <f t="array" ref="Z313">XLOOKUP(M313,Product_Dim!A:A,Product_Dim!B:B)</f>
        <v>Wall-Mounted Spice Rack</v>
      </c>
    </row>
    <row r="314" ht="14.25" customHeight="1">
      <c r="A314" s="4" t="s">
        <v>2273</v>
      </c>
      <c r="B314" s="5">
        <v>45611.0</v>
      </c>
      <c r="C314" s="12" t="s">
        <v>3971</v>
      </c>
      <c r="D314" s="4">
        <f t="shared" si="1"/>
        <v>2024</v>
      </c>
      <c r="E314" s="4" t="s">
        <v>117</v>
      </c>
      <c r="F314" s="4">
        <v>52.0</v>
      </c>
      <c r="G314" s="4" t="str">
        <f t="shared" si="2"/>
        <v>46-55</v>
      </c>
      <c r="H314" s="4" t="str">
        <f t="array" ref="H314">XLOOKUP(E314,Customer_Dim!A:A,Customer_Dim!D:D)</f>
        <v>Female</v>
      </c>
      <c r="I314" s="4" t="str">
        <f t="array" ref="I314">XLOOKUP(E314,Customer_Dim!A:A,Customer_Dim!H:H)</f>
        <v>Silver</v>
      </c>
      <c r="J314" s="4" t="str">
        <f t="array" ref="J314">XLOOKUP(E314,Customer_Dim!A:A,Customer_Dim!E:E)</f>
        <v>Molinabury</v>
      </c>
      <c r="K314" s="4" t="str">
        <f t="array" ref="K314">XLOOKUP(E314,Customer_Dim!A:A,Customer_Dim!F:F)</f>
        <v>Oregon</v>
      </c>
      <c r="L314" s="4" t="str">
        <f t="array" ref="L314">XLOOKUP(Q314,Store_Dim!A:A,Store_Dim!C:C)</f>
        <v>North</v>
      </c>
      <c r="M314" s="4" t="s">
        <v>1823</v>
      </c>
      <c r="N314" s="4" t="str">
        <f t="array" ref="N314">XLOOKUP(M314,Product_Dim!A:A,Product_Dim!C:C)</f>
        <v>Home</v>
      </c>
      <c r="O314" s="4" t="str">
        <f t="array" ref="O314">XLOOKUP(M314,Product_Dim!A:A,Product_Dim!D:D)</f>
        <v>Kitchen</v>
      </c>
      <c r="P314" s="4" t="s">
        <v>1825</v>
      </c>
      <c r="Q314" s="4" t="s">
        <v>1942</v>
      </c>
      <c r="R314" s="4" t="str">
        <f t="array" ref="R314">XLOOKUP(Q314,Store_Dim!A:A,Store_Dim!B:B)</f>
        <v>Holloway Ltd</v>
      </c>
      <c r="S314" s="4" t="str">
        <f t="array" ref="S314">XLOOKUP(Q314,Store_Dim!A:A,Store_Dim!E:E)</f>
        <v>Flagship</v>
      </c>
      <c r="T314" s="4">
        <v>2.0</v>
      </c>
      <c r="U314" s="13">
        <v>588.9</v>
      </c>
      <c r="V314" s="14">
        <v>0.19</v>
      </c>
      <c r="W314" s="15">
        <v>58.0</v>
      </c>
      <c r="X314" s="4" t="s">
        <v>1961</v>
      </c>
      <c r="Y314" s="16">
        <v>954.018</v>
      </c>
      <c r="Z314" s="4" t="str">
        <f t="array" ref="Z314">XLOOKUP(M314,Product_Dim!A:A,Product_Dim!B:B)</f>
        <v>Wall-Mounted Spice Rack</v>
      </c>
    </row>
    <row r="315" ht="14.25" customHeight="1">
      <c r="A315" s="4" t="s">
        <v>2274</v>
      </c>
      <c r="B315" s="5">
        <v>45389.0</v>
      </c>
      <c r="C315" s="12" t="s">
        <v>3978</v>
      </c>
      <c r="D315" s="4">
        <f t="shared" si="1"/>
        <v>2024</v>
      </c>
      <c r="E315" s="4" t="s">
        <v>983</v>
      </c>
      <c r="F315" s="4">
        <v>41.0</v>
      </c>
      <c r="G315" s="4" t="str">
        <f t="shared" si="2"/>
        <v>36-45</v>
      </c>
      <c r="H315" s="4" t="str">
        <f t="array" ref="H315">XLOOKUP(E315,Customer_Dim!A:A,Customer_Dim!D:D)</f>
        <v>Male</v>
      </c>
      <c r="I315" s="4" t="str">
        <f t="array" ref="I315">XLOOKUP(E315,Customer_Dim!A:A,Customer_Dim!H:H)</f>
        <v>Silver</v>
      </c>
      <c r="J315" s="4" t="str">
        <f t="array" ref="J315">XLOOKUP(E315,Customer_Dim!A:A,Customer_Dim!E:E)</f>
        <v>Port Jenniferton</v>
      </c>
      <c r="K315" s="4" t="str">
        <f t="array" ref="K315">XLOOKUP(E315,Customer_Dim!A:A,Customer_Dim!F:F)</f>
        <v>Kansas</v>
      </c>
      <c r="L315" s="4" t="str">
        <f t="array" ref="L315">XLOOKUP(Q315,Store_Dim!A:A,Store_Dim!C:C)</f>
        <v>South</v>
      </c>
      <c r="M315" s="4" t="s">
        <v>1732</v>
      </c>
      <c r="N315" s="4" t="str">
        <f t="array" ref="N315">XLOOKUP(M315,Product_Dim!A:A,Product_Dim!C:C)</f>
        <v>Sports</v>
      </c>
      <c r="O315" s="4" t="str">
        <f t="array" ref="O315">XLOOKUP(M315,Product_Dim!A:A,Product_Dim!D:D)</f>
        <v>Fitness</v>
      </c>
      <c r="P315" s="4" t="s">
        <v>1734</v>
      </c>
      <c r="Q315" s="4" t="s">
        <v>1896</v>
      </c>
      <c r="R315" s="4" t="str">
        <f t="array" ref="R315">XLOOKUP(Q315,Store_Dim!A:A,Store_Dim!B:B)</f>
        <v>Black-Horn</v>
      </c>
      <c r="S315" s="4" t="str">
        <f t="array" ref="S315">XLOOKUP(Q315,Store_Dim!A:A,Store_Dim!E:E)</f>
        <v>Outlet</v>
      </c>
      <c r="T315" s="4">
        <v>1.0</v>
      </c>
      <c r="U315" s="13">
        <v>88.92</v>
      </c>
      <c r="V315" s="14">
        <v>0.19</v>
      </c>
      <c r="W315" s="15">
        <v>260.0</v>
      </c>
      <c r="X315" s="4" t="s">
        <v>1961</v>
      </c>
      <c r="Y315" s="16">
        <v>72.02520000000001</v>
      </c>
      <c r="Z315" s="4" t="str">
        <f t="array" ref="Z315">XLOOKUP(M315,Product_Dim!A:A,Product_Dim!B:B)</f>
        <v>Boxing Hand Wraps</v>
      </c>
    </row>
    <row r="316" ht="14.25" customHeight="1">
      <c r="A316" s="4" t="s">
        <v>2275</v>
      </c>
      <c r="B316" s="5">
        <v>45339.0</v>
      </c>
      <c r="C316" s="12" t="s">
        <v>3974</v>
      </c>
      <c r="D316" s="4">
        <f t="shared" si="1"/>
        <v>2024</v>
      </c>
      <c r="E316" s="4" t="s">
        <v>427</v>
      </c>
      <c r="F316" s="4">
        <v>36.0</v>
      </c>
      <c r="G316" s="4" t="str">
        <f t="shared" si="2"/>
        <v>36-45</v>
      </c>
      <c r="H316" s="4" t="str">
        <f t="array" ref="H316">XLOOKUP(E316,Customer_Dim!A:A,Customer_Dim!D:D)</f>
        <v>Male</v>
      </c>
      <c r="I316" s="4" t="str">
        <f t="array" ref="I316">XLOOKUP(E316,Customer_Dim!A:A,Customer_Dim!H:H)</f>
        <v>Platinum</v>
      </c>
      <c r="J316" s="4" t="str">
        <f t="array" ref="J316">XLOOKUP(E316,Customer_Dim!A:A,Customer_Dim!E:E)</f>
        <v>New Jenniferburgh</v>
      </c>
      <c r="K316" s="4" t="str">
        <f t="array" ref="K316">XLOOKUP(E316,Customer_Dim!A:A,Customer_Dim!F:F)</f>
        <v>Nebraska</v>
      </c>
      <c r="L316" s="4" t="str">
        <f t="array" ref="L316">XLOOKUP(Q316,Store_Dim!A:A,Store_Dim!C:C)</f>
        <v>West</v>
      </c>
      <c r="M316" s="4" t="s">
        <v>1765</v>
      </c>
      <c r="N316" s="4" t="str">
        <f t="array" ref="N316">XLOOKUP(M316,Product_Dim!A:A,Product_Dim!C:C)</f>
        <v>Sports</v>
      </c>
      <c r="O316" s="4" t="str">
        <f t="array" ref="O316">XLOOKUP(M316,Product_Dim!A:A,Product_Dim!D:D)</f>
        <v>Equipment</v>
      </c>
      <c r="P316" s="4" t="s">
        <v>1767</v>
      </c>
      <c r="Q316" s="4" t="s">
        <v>1939</v>
      </c>
      <c r="R316" s="4" t="str">
        <f t="array" ref="R316">XLOOKUP(Q316,Store_Dim!A:A,Store_Dim!B:B)</f>
        <v>Frederick-Wright</v>
      </c>
      <c r="S316" s="4" t="str">
        <f t="array" ref="S316">XLOOKUP(Q316,Store_Dim!A:A,Store_Dim!E:E)</f>
        <v>Flagship</v>
      </c>
      <c r="T316" s="4">
        <v>1.0</v>
      </c>
      <c r="U316" s="13">
        <v>299.13</v>
      </c>
      <c r="V316" s="14">
        <v>0.1</v>
      </c>
      <c r="W316" s="15">
        <v>465.0</v>
      </c>
      <c r="X316" s="4" t="s">
        <v>1964</v>
      </c>
      <c r="Y316" s="16">
        <v>269.217</v>
      </c>
      <c r="Z316" s="4" t="str">
        <f t="array" ref="Z316">XLOOKUP(M316,Product_Dim!A:A,Product_Dim!B:B)</f>
        <v>Tennis Ball 3-Pack</v>
      </c>
    </row>
    <row r="317" ht="14.25" customHeight="1">
      <c r="A317" s="4" t="s">
        <v>2276</v>
      </c>
      <c r="B317" s="5">
        <v>45433.0</v>
      </c>
      <c r="C317" s="12" t="s">
        <v>3973</v>
      </c>
      <c r="D317" s="4">
        <f t="shared" si="1"/>
        <v>2024</v>
      </c>
      <c r="E317" s="4" t="s">
        <v>421</v>
      </c>
      <c r="F317" s="4">
        <v>18.0</v>
      </c>
      <c r="G317" s="4" t="str">
        <f t="shared" si="2"/>
        <v>18-25</v>
      </c>
      <c r="H317" s="4" t="str">
        <f t="array" ref="H317">XLOOKUP(E317,Customer_Dim!A:A,Customer_Dim!D:D)</f>
        <v>Female</v>
      </c>
      <c r="I317" s="4" t="str">
        <f t="array" ref="I317">XLOOKUP(E317,Customer_Dim!A:A,Customer_Dim!H:H)</f>
        <v>Platinum</v>
      </c>
      <c r="J317" s="4" t="str">
        <f t="array" ref="J317">XLOOKUP(E317,Customer_Dim!A:A,Customer_Dim!E:E)</f>
        <v>North Davidport</v>
      </c>
      <c r="K317" s="4" t="str">
        <f t="array" ref="K317">XLOOKUP(E317,Customer_Dim!A:A,Customer_Dim!F:F)</f>
        <v>Rhode Island</v>
      </c>
      <c r="L317" s="4" t="str">
        <f t="array" ref="L317">XLOOKUP(Q317,Store_Dim!A:A,Store_Dim!C:C)</f>
        <v>North</v>
      </c>
      <c r="M317" s="4" t="s">
        <v>1814</v>
      </c>
      <c r="N317" s="4" t="str">
        <f t="array" ref="N317">XLOOKUP(M317,Product_Dim!A:A,Product_Dim!C:C)</f>
        <v>Electronics</v>
      </c>
      <c r="O317" s="4" t="str">
        <f t="array" ref="O317">XLOOKUP(M317,Product_Dim!A:A,Product_Dim!D:D)</f>
        <v>Appliances</v>
      </c>
      <c r="P317" s="4" t="s">
        <v>1816</v>
      </c>
      <c r="Q317" s="4" t="s">
        <v>1901</v>
      </c>
      <c r="R317" s="4" t="str">
        <f t="array" ref="R317">XLOOKUP(Q317,Store_Dim!A:A,Store_Dim!B:B)</f>
        <v>Johnson-Wright</v>
      </c>
      <c r="S317" s="4" t="str">
        <f t="array" ref="S317">XLOOKUP(Q317,Store_Dim!A:A,Store_Dim!E:E)</f>
        <v>Outlet</v>
      </c>
      <c r="T317" s="4">
        <v>2.0</v>
      </c>
      <c r="U317" s="13">
        <v>548.3</v>
      </c>
      <c r="V317" s="14">
        <v>0.23</v>
      </c>
      <c r="W317" s="15">
        <v>104.0</v>
      </c>
      <c r="X317" s="4" t="s">
        <v>1959</v>
      </c>
      <c r="Y317" s="16">
        <v>844.382</v>
      </c>
      <c r="Z317" s="4" t="str">
        <f t="array" ref="Z317">XLOOKUP(M317,Product_Dim!A:A,Product_Dim!B:B)</f>
        <v>WiFi Mesh Router</v>
      </c>
    </row>
    <row r="318" ht="14.25" customHeight="1">
      <c r="A318" s="4" t="s">
        <v>2277</v>
      </c>
      <c r="B318" s="5">
        <v>45435.0</v>
      </c>
      <c r="C318" s="12" t="s">
        <v>3973</v>
      </c>
      <c r="D318" s="4">
        <f t="shared" si="1"/>
        <v>2024</v>
      </c>
      <c r="E318" s="4" t="s">
        <v>859</v>
      </c>
      <c r="F318" s="4">
        <v>60.0</v>
      </c>
      <c r="G318" s="4" t="str">
        <f t="shared" si="2"/>
        <v>56-65</v>
      </c>
      <c r="H318" s="4" t="str">
        <f t="array" ref="H318">XLOOKUP(E318,Customer_Dim!A:A,Customer_Dim!D:D)</f>
        <v>Female</v>
      </c>
      <c r="I318" s="4" t="str">
        <f t="array" ref="I318">XLOOKUP(E318,Customer_Dim!A:A,Customer_Dim!H:H)</f>
        <v>Silver</v>
      </c>
      <c r="J318" s="4" t="str">
        <f t="array" ref="J318">XLOOKUP(E318,Customer_Dim!A:A,Customer_Dim!E:E)</f>
        <v>New Ana</v>
      </c>
      <c r="K318" s="4" t="str">
        <f t="array" ref="K318">XLOOKUP(E318,Customer_Dim!A:A,Customer_Dim!F:F)</f>
        <v>Montana</v>
      </c>
      <c r="L318" s="4" t="str">
        <f t="array" ref="L318">XLOOKUP(Q318,Store_Dim!A:A,Store_Dim!C:C)</f>
        <v>East</v>
      </c>
      <c r="M318" s="4" t="s">
        <v>1744</v>
      </c>
      <c r="N318" s="4" t="str">
        <f t="array" ref="N318">XLOOKUP(M318,Product_Dim!A:A,Product_Dim!C:C)</f>
        <v>Sports</v>
      </c>
      <c r="O318" s="4" t="str">
        <f t="array" ref="O318">XLOOKUP(M318,Product_Dim!A:A,Product_Dim!D:D)</f>
        <v>Accessories</v>
      </c>
      <c r="P318" s="4" t="s">
        <v>1746</v>
      </c>
      <c r="Q318" s="4" t="s">
        <v>1924</v>
      </c>
      <c r="R318" s="4" t="str">
        <f t="array" ref="R318">XLOOKUP(Q318,Store_Dim!A:A,Store_Dim!B:B)</f>
        <v>Hill, Wagner and Ballard</v>
      </c>
      <c r="S318" s="4" t="str">
        <f t="array" ref="S318">XLOOKUP(Q318,Store_Dim!A:A,Store_Dim!E:E)</f>
        <v>Online</v>
      </c>
      <c r="T318" s="4">
        <v>3.0</v>
      </c>
      <c r="U318" s="13">
        <v>977.55</v>
      </c>
      <c r="V318" s="14">
        <v>0.02</v>
      </c>
      <c r="W318" s="15">
        <v>185.0</v>
      </c>
      <c r="X318" s="4" t="s">
        <v>1961</v>
      </c>
      <c r="Y318" s="16">
        <v>2873.996999999999</v>
      </c>
      <c r="Z318" s="4" t="str">
        <f t="array" ref="Z318">XLOOKUP(M318,Product_Dim!A:A,Product_Dim!B:B)</f>
        <v>Sports Stopwatch Pro</v>
      </c>
    </row>
    <row r="319" ht="14.25" customHeight="1">
      <c r="A319" s="4" t="s">
        <v>2278</v>
      </c>
      <c r="B319" s="5">
        <v>45823.0</v>
      </c>
      <c r="C319" s="12" t="s">
        <v>3970</v>
      </c>
      <c r="D319" s="4">
        <f t="shared" si="1"/>
        <v>2025</v>
      </c>
      <c r="E319" s="4" t="s">
        <v>1109</v>
      </c>
      <c r="F319" s="4">
        <v>58.0</v>
      </c>
      <c r="G319" s="4" t="str">
        <f t="shared" si="2"/>
        <v>56-65</v>
      </c>
      <c r="H319" s="4" t="str">
        <f t="array" ref="H319">XLOOKUP(E319,Customer_Dim!A:A,Customer_Dim!D:D)</f>
        <v>Female</v>
      </c>
      <c r="I319" s="4" t="str">
        <f t="array" ref="I319">XLOOKUP(E319,Customer_Dim!A:A,Customer_Dim!H:H)</f>
        <v>Platinum</v>
      </c>
      <c r="J319" s="4" t="str">
        <f t="array" ref="J319">XLOOKUP(E319,Customer_Dim!A:A,Customer_Dim!E:E)</f>
        <v>Port Crystalberg</v>
      </c>
      <c r="K319" s="4" t="str">
        <f t="array" ref="K319">XLOOKUP(E319,Customer_Dim!A:A,Customer_Dim!F:F)</f>
        <v>Tennessee</v>
      </c>
      <c r="L319" s="4" t="str">
        <f t="array" ref="L319">XLOOKUP(Q319,Store_Dim!A:A,Store_Dim!C:C)</f>
        <v>East</v>
      </c>
      <c r="M319" s="4" t="s">
        <v>1712</v>
      </c>
      <c r="N319" s="4" t="str">
        <f t="array" ref="N319">XLOOKUP(M319,Product_Dim!A:A,Product_Dim!C:C)</f>
        <v>Sports</v>
      </c>
      <c r="O319" s="4" t="str">
        <f t="array" ref="O319">XLOOKUP(M319,Product_Dim!A:A,Product_Dim!D:D)</f>
        <v>Fitness</v>
      </c>
      <c r="P319" s="4" t="s">
        <v>1714</v>
      </c>
      <c r="Q319" s="4" t="s">
        <v>1945</v>
      </c>
      <c r="R319" s="4" t="str">
        <f t="array" ref="R319">XLOOKUP(Q319,Store_Dim!A:A,Store_Dim!B:B)</f>
        <v>Guerrero-Schmitt</v>
      </c>
      <c r="S319" s="4" t="str">
        <f t="array" ref="S319">XLOOKUP(Q319,Store_Dim!A:A,Store_Dim!E:E)</f>
        <v>Flagship</v>
      </c>
      <c r="T319" s="4">
        <v>1.0</v>
      </c>
      <c r="U319" s="13">
        <v>459.42</v>
      </c>
      <c r="V319" s="14">
        <v>0.28</v>
      </c>
      <c r="W319" s="15">
        <v>316.0</v>
      </c>
      <c r="X319" s="4" t="s">
        <v>1964</v>
      </c>
      <c r="Y319" s="16">
        <v>330.7824</v>
      </c>
      <c r="Z319" s="4" t="str">
        <f t="array" ref="Z319">XLOOKUP(M319,Product_Dim!A:A,Product_Dim!B:B)</f>
        <v>Adjustable Jump Rope</v>
      </c>
    </row>
    <row r="320" ht="14.25" customHeight="1">
      <c r="A320" s="4" t="s">
        <v>2279</v>
      </c>
      <c r="B320" s="5">
        <v>45663.0</v>
      </c>
      <c r="C320" s="12" t="s">
        <v>3972</v>
      </c>
      <c r="D320" s="4">
        <f t="shared" si="1"/>
        <v>2025</v>
      </c>
      <c r="E320" s="4" t="s">
        <v>334</v>
      </c>
      <c r="F320" s="4">
        <v>58.0</v>
      </c>
      <c r="G320" s="4" t="str">
        <f t="shared" si="2"/>
        <v>56-65</v>
      </c>
      <c r="H320" s="4" t="str">
        <f t="array" ref="H320">XLOOKUP(E320,Customer_Dim!A:A,Customer_Dim!D:D)</f>
        <v>Male</v>
      </c>
      <c r="I320" s="4" t="str">
        <f t="array" ref="I320">XLOOKUP(E320,Customer_Dim!A:A,Customer_Dim!H:H)</f>
        <v>Silver</v>
      </c>
      <c r="J320" s="4" t="str">
        <f t="array" ref="J320">XLOOKUP(E320,Customer_Dim!A:A,Customer_Dim!E:E)</f>
        <v>Ashleystad</v>
      </c>
      <c r="K320" s="4" t="str">
        <f t="array" ref="K320">XLOOKUP(E320,Customer_Dim!A:A,Customer_Dim!F:F)</f>
        <v>Arkansas</v>
      </c>
      <c r="L320" s="4" t="str">
        <f t="array" ref="L320">XLOOKUP(Q320,Store_Dim!A:A,Store_Dim!C:C)</f>
        <v>South</v>
      </c>
      <c r="M320" s="4" t="s">
        <v>1565</v>
      </c>
      <c r="N320" s="4" t="str">
        <f t="array" ref="N320">XLOOKUP(M320,Product_Dim!A:A,Product_Dim!C:C)</f>
        <v>Clothing</v>
      </c>
      <c r="O320" s="4" t="str">
        <f t="array" ref="O320">XLOOKUP(M320,Product_Dim!A:A,Product_Dim!D:D)</f>
        <v>Outerwear</v>
      </c>
      <c r="P320" s="4" t="s">
        <v>1568</v>
      </c>
      <c r="Q320" s="4" t="s">
        <v>1904</v>
      </c>
      <c r="R320" s="4" t="str">
        <f t="array" ref="R320">XLOOKUP(Q320,Store_Dim!A:A,Store_Dim!B:B)</f>
        <v>Alexander Group</v>
      </c>
      <c r="S320" s="4" t="str">
        <f t="array" ref="S320">XLOOKUP(Q320,Store_Dim!A:A,Store_Dim!E:E)</f>
        <v>Online</v>
      </c>
      <c r="T320" s="4">
        <v>2.0</v>
      </c>
      <c r="U320" s="13">
        <v>123.19</v>
      </c>
      <c r="V320" s="14">
        <v>0.19</v>
      </c>
      <c r="W320" s="15">
        <v>352.0</v>
      </c>
      <c r="X320" s="4" t="s">
        <v>1959</v>
      </c>
      <c r="Y320" s="16">
        <v>199.5678</v>
      </c>
      <c r="Z320" s="4" t="str">
        <f t="array" ref="Z320">XLOOKUP(M320,Product_Dim!A:A,Product_Dim!B:B)</f>
        <v>Women's Casual Hoodie</v>
      </c>
    </row>
    <row r="321" ht="14.25" customHeight="1">
      <c r="A321" s="4" t="s">
        <v>2280</v>
      </c>
      <c r="B321" s="5">
        <v>45879.0</v>
      </c>
      <c r="C321" s="12" t="s">
        <v>3975</v>
      </c>
      <c r="D321" s="4">
        <f t="shared" si="1"/>
        <v>2025</v>
      </c>
      <c r="E321" s="4" t="s">
        <v>1145</v>
      </c>
      <c r="F321" s="4">
        <v>60.0</v>
      </c>
      <c r="G321" s="4" t="str">
        <f t="shared" si="2"/>
        <v>56-65</v>
      </c>
      <c r="H321" s="4" t="str">
        <f t="array" ref="H321">XLOOKUP(E321,Customer_Dim!A:A,Customer_Dim!D:D)</f>
        <v>Female</v>
      </c>
      <c r="I321" s="4" t="str">
        <f t="array" ref="I321">XLOOKUP(E321,Customer_Dim!A:A,Customer_Dim!H:H)</f>
        <v>Gold</v>
      </c>
      <c r="J321" s="4" t="str">
        <f t="array" ref="J321">XLOOKUP(E321,Customer_Dim!A:A,Customer_Dim!E:E)</f>
        <v>West Johnmouth</v>
      </c>
      <c r="K321" s="4" t="str">
        <f t="array" ref="K321">XLOOKUP(E321,Customer_Dim!A:A,Customer_Dim!F:F)</f>
        <v>Mississippi</v>
      </c>
      <c r="L321" s="4" t="str">
        <f t="array" ref="L321">XLOOKUP(Q321,Store_Dim!A:A,Store_Dim!C:C)</f>
        <v>East</v>
      </c>
      <c r="M321" s="4" t="s">
        <v>1747</v>
      </c>
      <c r="N321" s="4" t="str">
        <f t="array" ref="N321">XLOOKUP(M321,Product_Dim!A:A,Product_Dim!C:C)</f>
        <v>Home</v>
      </c>
      <c r="O321" s="4" t="str">
        <f t="array" ref="O321">XLOOKUP(M321,Product_Dim!A:A,Product_Dim!D:D)</f>
        <v>Decor</v>
      </c>
      <c r="P321" s="4" t="s">
        <v>1749</v>
      </c>
      <c r="Q321" s="4" t="s">
        <v>1948</v>
      </c>
      <c r="R321" s="4" t="str">
        <f t="array" ref="R321">XLOOKUP(Q321,Store_Dim!A:A,Store_Dim!B:B)</f>
        <v>Mann-Austin</v>
      </c>
      <c r="S321" s="4" t="str">
        <f t="array" ref="S321">XLOOKUP(Q321,Store_Dim!A:A,Store_Dim!E:E)</f>
        <v>Online</v>
      </c>
      <c r="T321" s="4">
        <v>1.0</v>
      </c>
      <c r="U321" s="13">
        <v>222.95</v>
      </c>
      <c r="V321" s="14">
        <v>0.02</v>
      </c>
      <c r="W321" s="15">
        <v>273.86258363355637</v>
      </c>
      <c r="X321" s="4" t="s">
        <v>1961</v>
      </c>
      <c r="Y321" s="16">
        <v>218.491</v>
      </c>
      <c r="Z321" s="4" t="str">
        <f t="array" ref="Z321">XLOOKUP(M321,Product_Dim!A:A,Product_Dim!B:B)</f>
        <v>Ceramic Plant Pot</v>
      </c>
    </row>
    <row r="322" ht="14.25" customHeight="1">
      <c r="A322" s="4" t="s">
        <v>2281</v>
      </c>
      <c r="B322" s="5">
        <v>45840.0</v>
      </c>
      <c r="C322" s="12" t="s">
        <v>3968</v>
      </c>
      <c r="D322" s="4">
        <f t="shared" si="1"/>
        <v>2025</v>
      </c>
      <c r="E322" s="4" t="s">
        <v>1067</v>
      </c>
      <c r="F322" s="4">
        <v>34.0</v>
      </c>
      <c r="G322" s="4" t="str">
        <f t="shared" si="2"/>
        <v>26-35</v>
      </c>
      <c r="H322" s="4" t="str">
        <f t="array" ref="H322">XLOOKUP(E322,Customer_Dim!A:A,Customer_Dim!D:D)</f>
        <v>Female</v>
      </c>
      <c r="I322" s="4" t="str">
        <f t="array" ref="I322">XLOOKUP(E322,Customer_Dim!A:A,Customer_Dim!H:H)</f>
        <v>Bronze</v>
      </c>
      <c r="J322" s="4" t="str">
        <f t="array" ref="J322">XLOOKUP(E322,Customer_Dim!A:A,Customer_Dim!E:E)</f>
        <v>New Paulstad</v>
      </c>
      <c r="K322" s="4" t="str">
        <f t="array" ref="K322">XLOOKUP(E322,Customer_Dim!A:A,Customer_Dim!F:F)</f>
        <v>Hawaii</v>
      </c>
      <c r="L322" s="4" t="str">
        <f t="array" ref="L322">XLOOKUP(Q322,Store_Dim!A:A,Store_Dim!C:C)</f>
        <v>South</v>
      </c>
      <c r="M322" s="4" t="s">
        <v>1674</v>
      </c>
      <c r="N322" s="4" t="str">
        <f t="array" ref="N322">XLOOKUP(M322,Product_Dim!A:A,Product_Dim!C:C)</f>
        <v>Beauty</v>
      </c>
      <c r="O322" s="4" t="str">
        <f t="array" ref="O322">XLOOKUP(M322,Product_Dim!A:A,Product_Dim!D:D)</f>
        <v>Skincare</v>
      </c>
      <c r="P322" s="4" t="s">
        <v>1676</v>
      </c>
      <c r="Q322" s="4" t="s">
        <v>1904</v>
      </c>
      <c r="R322" s="4" t="str">
        <f t="array" ref="R322">XLOOKUP(Q322,Store_Dim!A:A,Store_Dim!B:B)</f>
        <v>Alexander Group</v>
      </c>
      <c r="S322" s="4" t="str">
        <f t="array" ref="S322">XLOOKUP(Q322,Store_Dim!A:A,Store_Dim!E:E)</f>
        <v>Online</v>
      </c>
      <c r="T322" s="4">
        <v>3.0</v>
      </c>
      <c r="U322" s="13">
        <v>601.93</v>
      </c>
      <c r="V322" s="14">
        <v>0.14</v>
      </c>
      <c r="W322" s="15">
        <v>244.0</v>
      </c>
      <c r="X322" s="4" t="s">
        <v>1959</v>
      </c>
      <c r="Y322" s="16">
        <v>1552.9794</v>
      </c>
      <c r="Z322" s="4" t="str">
        <f t="array" ref="Z322">XLOOKUP(M322,Product_Dim!A:A,Product_Dim!B:B)</f>
        <v>Vitamin C Face Serum</v>
      </c>
    </row>
    <row r="323" ht="14.25" customHeight="1">
      <c r="A323" s="4" t="s">
        <v>2282</v>
      </c>
      <c r="B323" s="5">
        <v>45380.0</v>
      </c>
      <c r="C323" s="12" t="s">
        <v>3977</v>
      </c>
      <c r="D323" s="4">
        <f t="shared" si="1"/>
        <v>2024</v>
      </c>
      <c r="E323" s="4" t="s">
        <v>962</v>
      </c>
      <c r="F323" s="4">
        <v>47.0</v>
      </c>
      <c r="G323" s="4" t="str">
        <f t="shared" si="2"/>
        <v>46-55</v>
      </c>
      <c r="H323" s="4" t="str">
        <f t="array" ref="H323">XLOOKUP(E323,Customer_Dim!A:A,Customer_Dim!D:D)</f>
        <v>Female</v>
      </c>
      <c r="I323" s="4" t="str">
        <f t="array" ref="I323">XLOOKUP(E323,Customer_Dim!A:A,Customer_Dim!H:H)</f>
        <v>Silver</v>
      </c>
      <c r="J323" s="4" t="str">
        <f t="array" ref="J323">XLOOKUP(E323,Customer_Dim!A:A,Customer_Dim!E:E)</f>
        <v>Lake Brett</v>
      </c>
      <c r="K323" s="4" t="str">
        <f t="array" ref="K323">XLOOKUP(E323,Customer_Dim!A:A,Customer_Dim!F:F)</f>
        <v>Missouri</v>
      </c>
      <c r="L323" s="4" t="str">
        <f t="array" ref="L323">XLOOKUP(Q323,Store_Dim!A:A,Store_Dim!C:C)</f>
        <v>South</v>
      </c>
      <c r="M323" s="4" t="s">
        <v>1790</v>
      </c>
      <c r="N323" s="4" t="str">
        <f t="array" ref="N323">XLOOKUP(M323,Product_Dim!A:A,Product_Dim!C:C)</f>
        <v>Clothing</v>
      </c>
      <c r="O323" s="4" t="str">
        <f t="array" ref="O323">XLOOKUP(M323,Product_Dim!A:A,Product_Dim!D:D)</f>
        <v>Bottoms</v>
      </c>
      <c r="P323" s="4" t="s">
        <v>1792</v>
      </c>
      <c r="Q323" s="4" t="s">
        <v>1896</v>
      </c>
      <c r="R323" s="4" t="str">
        <f t="array" ref="R323">XLOOKUP(Q323,Store_Dim!A:A,Store_Dim!B:B)</f>
        <v>Black-Horn</v>
      </c>
      <c r="S323" s="4" t="str">
        <f t="array" ref="S323">XLOOKUP(Q323,Store_Dim!A:A,Store_Dim!E:E)</f>
        <v>Outlet</v>
      </c>
      <c r="T323" s="4">
        <v>1.0</v>
      </c>
      <c r="U323" s="13">
        <v>564.1</v>
      </c>
      <c r="V323" s="14">
        <v>0.03</v>
      </c>
      <c r="W323" s="15">
        <v>224.0</v>
      </c>
      <c r="X323" s="4" t="s">
        <v>1959</v>
      </c>
      <c r="Y323" s="16">
        <v>547.177</v>
      </c>
      <c r="Z323" s="4" t="str">
        <f t="array" ref="Z323">XLOOKUP(M323,Product_Dim!A:A,Product_Dim!B:B)</f>
        <v>Men's Sports Shorts</v>
      </c>
    </row>
    <row r="324" ht="14.25" customHeight="1">
      <c r="A324" s="4" t="s">
        <v>2283</v>
      </c>
      <c r="B324" s="5">
        <v>45672.0</v>
      </c>
      <c r="C324" s="12" t="s">
        <v>3972</v>
      </c>
      <c r="D324" s="4">
        <f t="shared" si="1"/>
        <v>2025</v>
      </c>
      <c r="E324" s="4" t="s">
        <v>357</v>
      </c>
      <c r="F324" s="4">
        <v>62.0</v>
      </c>
      <c r="G324" s="4" t="str">
        <f t="shared" si="2"/>
        <v>56-65</v>
      </c>
      <c r="H324" s="4" t="str">
        <f t="array" ref="H324">XLOOKUP(E324,Customer_Dim!A:A,Customer_Dim!D:D)</f>
        <v>Female</v>
      </c>
      <c r="I324" s="4" t="str">
        <f t="array" ref="I324">XLOOKUP(E324,Customer_Dim!A:A,Customer_Dim!H:H)</f>
        <v>Platinum</v>
      </c>
      <c r="J324" s="4" t="str">
        <f t="array" ref="J324">XLOOKUP(E324,Customer_Dim!A:A,Customer_Dim!E:E)</f>
        <v>West Bobbyshire</v>
      </c>
      <c r="K324" s="4" t="str">
        <f t="array" ref="K324">XLOOKUP(E324,Customer_Dim!A:A,Customer_Dim!F:F)</f>
        <v>New York</v>
      </c>
      <c r="L324" s="4" t="str">
        <f t="array" ref="L324">XLOOKUP(Q324,Store_Dim!A:A,Store_Dim!C:C)</f>
        <v>North</v>
      </c>
      <c r="M324" s="4" t="s">
        <v>1823</v>
      </c>
      <c r="N324" s="4" t="str">
        <f t="array" ref="N324">XLOOKUP(M324,Product_Dim!A:A,Product_Dim!C:C)</f>
        <v>Home</v>
      </c>
      <c r="O324" s="4" t="str">
        <f t="array" ref="O324">XLOOKUP(M324,Product_Dim!A:A,Product_Dim!D:D)</f>
        <v>Kitchen</v>
      </c>
      <c r="P324" s="4" t="s">
        <v>1825</v>
      </c>
      <c r="Q324" s="4" t="s">
        <v>1908</v>
      </c>
      <c r="R324" s="4" t="str">
        <f t="array" ref="R324">XLOOKUP(Q324,Store_Dim!A:A,Store_Dim!B:B)</f>
        <v>Gray Ltd</v>
      </c>
      <c r="S324" s="4" t="str">
        <f t="array" ref="S324">XLOOKUP(Q324,Store_Dim!A:A,Store_Dim!E:E)</f>
        <v>Outlet</v>
      </c>
      <c r="T324" s="4">
        <v>1.0</v>
      </c>
      <c r="U324" s="13">
        <v>516.62</v>
      </c>
      <c r="V324" s="14">
        <v>0.18</v>
      </c>
      <c r="W324" s="15">
        <v>58.0</v>
      </c>
      <c r="X324" s="4" t="s">
        <v>1959</v>
      </c>
      <c r="Y324" s="16">
        <v>423.6284000000001</v>
      </c>
      <c r="Z324" s="4" t="str">
        <f t="array" ref="Z324">XLOOKUP(M324,Product_Dim!A:A,Product_Dim!B:B)</f>
        <v>Wall-Mounted Spice Rack</v>
      </c>
    </row>
    <row r="325" ht="14.25" customHeight="1">
      <c r="A325" s="4" t="s">
        <v>2284</v>
      </c>
      <c r="B325" s="5">
        <v>45497.0</v>
      </c>
      <c r="C325" s="12" t="s">
        <v>3968</v>
      </c>
      <c r="D325" s="4">
        <f t="shared" si="1"/>
        <v>2024</v>
      </c>
      <c r="E325" s="4" t="s">
        <v>1381</v>
      </c>
      <c r="F325" s="4">
        <v>59.0</v>
      </c>
      <c r="G325" s="4" t="str">
        <f t="shared" si="2"/>
        <v>56-65</v>
      </c>
      <c r="H325" s="4" t="str">
        <f t="array" ref="H325">XLOOKUP(E325,Customer_Dim!A:A,Customer_Dim!D:D)</f>
        <v>Female</v>
      </c>
      <c r="I325" s="4" t="str">
        <f t="array" ref="I325">XLOOKUP(E325,Customer_Dim!A:A,Customer_Dim!H:H)</f>
        <v>Platinum</v>
      </c>
      <c r="J325" s="4" t="str">
        <f t="array" ref="J325">XLOOKUP(E325,Customer_Dim!A:A,Customer_Dim!E:E)</f>
        <v>Amberburgh</v>
      </c>
      <c r="K325" s="4" t="str">
        <f t="array" ref="K325">XLOOKUP(E325,Customer_Dim!A:A,Customer_Dim!F:F)</f>
        <v>Tennessee</v>
      </c>
      <c r="L325" s="4" t="str">
        <f t="array" ref="L325">XLOOKUP(Q325,Store_Dim!A:A,Store_Dim!C:C)</f>
        <v>North</v>
      </c>
      <c r="M325" s="4" t="s">
        <v>1771</v>
      </c>
      <c r="N325" s="4" t="str">
        <f t="array" ref="N325">XLOOKUP(M325,Product_Dim!A:A,Product_Dim!C:C)</f>
        <v>Beauty</v>
      </c>
      <c r="O325" s="4" t="str">
        <f t="array" ref="O325">XLOOKUP(M325,Product_Dim!A:A,Product_Dim!D:D)</f>
        <v>Skincare</v>
      </c>
      <c r="P325" s="4" t="s">
        <v>1773</v>
      </c>
      <c r="Q325" s="4" t="s">
        <v>1929</v>
      </c>
      <c r="R325" s="4" t="str">
        <f t="array" ref="R325">XLOOKUP(Q325,Store_Dim!A:A,Store_Dim!B:B)</f>
        <v>Thomas, Bridges and Harris</v>
      </c>
      <c r="S325" s="4" t="str">
        <f t="array" ref="S325">XLOOKUP(Q325,Store_Dim!A:A,Store_Dim!E:E)</f>
        <v>Online</v>
      </c>
      <c r="T325" s="4">
        <v>1.0</v>
      </c>
      <c r="U325" s="13">
        <v>934.75</v>
      </c>
      <c r="V325" s="14">
        <v>0.11</v>
      </c>
      <c r="W325" s="15">
        <v>458.0</v>
      </c>
      <c r="X325" s="4" t="s">
        <v>1961</v>
      </c>
      <c r="Y325" s="16">
        <v>831.9275</v>
      </c>
      <c r="Z325" s="4" t="str">
        <f t="array" ref="Z325">XLOOKUP(M325,Product_Dim!A:A,Product_Dim!B:B)</f>
        <v>Organic Sunscreen Lotion</v>
      </c>
    </row>
    <row r="326" ht="14.25" customHeight="1">
      <c r="A326" s="4" t="s">
        <v>2285</v>
      </c>
      <c r="B326" s="5">
        <v>45407.0</v>
      </c>
      <c r="C326" s="12" t="s">
        <v>3978</v>
      </c>
      <c r="D326" s="4">
        <f t="shared" si="1"/>
        <v>2024</v>
      </c>
      <c r="E326" s="4" t="s">
        <v>775</v>
      </c>
      <c r="F326" s="4">
        <v>43.0</v>
      </c>
      <c r="G326" s="4" t="str">
        <f t="shared" si="2"/>
        <v>36-45</v>
      </c>
      <c r="H326" s="4" t="str">
        <f t="array" ref="H326">XLOOKUP(E326,Customer_Dim!A:A,Customer_Dim!D:D)</f>
        <v>Female</v>
      </c>
      <c r="I326" s="4" t="str">
        <f t="array" ref="I326">XLOOKUP(E326,Customer_Dim!A:A,Customer_Dim!H:H)</f>
        <v>Gold</v>
      </c>
      <c r="J326" s="4" t="str">
        <f t="array" ref="J326">XLOOKUP(E326,Customer_Dim!A:A,Customer_Dim!E:E)</f>
        <v>Lake Mark</v>
      </c>
      <c r="K326" s="4" t="str">
        <f t="array" ref="K326">XLOOKUP(E326,Customer_Dim!A:A,Customer_Dim!F:F)</f>
        <v>Kansas</v>
      </c>
      <c r="L326" s="4" t="str">
        <f t="array" ref="L326">XLOOKUP(Q326,Store_Dim!A:A,Store_Dim!C:C)</f>
        <v>South</v>
      </c>
      <c r="M326" s="4" t="s">
        <v>1877</v>
      </c>
      <c r="N326" s="4" t="str">
        <f t="array" ref="N326">XLOOKUP(M326,Product_Dim!A:A,Product_Dim!C:C)</f>
        <v>Electronics</v>
      </c>
      <c r="O326" s="4" t="str">
        <f t="array" ref="O326">XLOOKUP(M326,Product_Dim!A:A,Product_Dim!D:D)</f>
        <v>Audio</v>
      </c>
      <c r="P326" s="4" t="s">
        <v>1879</v>
      </c>
      <c r="Q326" s="4" t="s">
        <v>1914</v>
      </c>
      <c r="R326" s="4" t="str">
        <f t="array" ref="R326">XLOOKUP(Q326,Store_Dim!A:A,Store_Dim!B:B)</f>
        <v>Martinez-Mullins</v>
      </c>
      <c r="S326" s="4" t="str">
        <f t="array" ref="S326">XLOOKUP(Q326,Store_Dim!A:A,Store_Dim!E:E)</f>
        <v>Online</v>
      </c>
      <c r="T326" s="4">
        <v>4.0</v>
      </c>
      <c r="U326" s="13">
        <v>548.44</v>
      </c>
      <c r="V326" s="14">
        <v>0.05</v>
      </c>
      <c r="W326" s="15">
        <v>73.0</v>
      </c>
      <c r="X326" s="4" t="s">
        <v>1961</v>
      </c>
      <c r="Y326" s="16">
        <v>2084.072</v>
      </c>
      <c r="Z326" s="4" t="str">
        <f t="array" ref="Z326">XLOOKUP(M326,Product_Dim!A:A,Product_Dim!B:B)</f>
        <v>Portable Bluetooth Speaker</v>
      </c>
    </row>
    <row r="327" ht="14.25" customHeight="1">
      <c r="A327" s="4" t="s">
        <v>2286</v>
      </c>
      <c r="B327" s="5">
        <v>45764.0</v>
      </c>
      <c r="C327" s="12" t="s">
        <v>3978</v>
      </c>
      <c r="D327" s="4">
        <f t="shared" si="1"/>
        <v>2025</v>
      </c>
      <c r="E327" s="4" t="s">
        <v>80</v>
      </c>
      <c r="F327" s="4">
        <v>32.0</v>
      </c>
      <c r="G327" s="4" t="str">
        <f t="shared" si="2"/>
        <v>26-35</v>
      </c>
      <c r="H327" s="4" t="str">
        <f t="array" ref="H327">XLOOKUP(E327,Customer_Dim!A:A,Customer_Dim!D:D)</f>
        <v>Female</v>
      </c>
      <c r="I327" s="4" t="str">
        <f t="array" ref="I327">XLOOKUP(E327,Customer_Dim!A:A,Customer_Dim!H:H)</f>
        <v>Silver</v>
      </c>
      <c r="J327" s="4" t="str">
        <f t="array" ref="J327">XLOOKUP(E327,Customer_Dim!A:A,Customer_Dim!E:E)</f>
        <v>New Becky</v>
      </c>
      <c r="K327" s="4" t="str">
        <f t="array" ref="K327">XLOOKUP(E327,Customer_Dim!A:A,Customer_Dim!F:F)</f>
        <v>Montana</v>
      </c>
      <c r="L327" s="4" t="str">
        <f t="array" ref="L327">XLOOKUP(Q327,Store_Dim!A:A,Store_Dim!C:C)</f>
        <v>North</v>
      </c>
      <c r="M327" s="4" t="s">
        <v>1689</v>
      </c>
      <c r="N327" s="4" t="str">
        <f t="array" ref="N327">XLOOKUP(M327,Product_Dim!A:A,Product_Dim!C:C)</f>
        <v>Clothing</v>
      </c>
      <c r="O327" s="4" t="str">
        <f t="array" ref="O327">XLOOKUP(M327,Product_Dim!A:A,Product_Dim!D:D)</f>
        <v>Footwear</v>
      </c>
      <c r="P327" s="4" t="s">
        <v>1692</v>
      </c>
      <c r="Q327" s="4" t="s">
        <v>1901</v>
      </c>
      <c r="R327" s="4" t="str">
        <f t="array" ref="R327">XLOOKUP(Q327,Store_Dim!A:A,Store_Dim!B:B)</f>
        <v>Johnson-Wright</v>
      </c>
      <c r="S327" s="4" t="str">
        <f t="array" ref="S327">XLOOKUP(Q327,Store_Dim!A:A,Store_Dim!E:E)</f>
        <v>Outlet</v>
      </c>
      <c r="T327" s="4">
        <v>3.0</v>
      </c>
      <c r="U327" s="13">
        <v>361.11</v>
      </c>
      <c r="V327" s="14">
        <v>0.06</v>
      </c>
      <c r="W327" s="15">
        <v>214.0</v>
      </c>
      <c r="X327" s="4" t="s">
        <v>1959</v>
      </c>
      <c r="Y327" s="16">
        <v>1018.3302</v>
      </c>
      <c r="Z327" s="4" t="str">
        <f t="array" ref="Z327">XLOOKUP(M327,Product_Dim!A:A,Product_Dim!B:B)</f>
        <v>Men's Casual Sneakers</v>
      </c>
    </row>
    <row r="328" ht="14.25" customHeight="1">
      <c r="A328" s="4" t="s">
        <v>2287</v>
      </c>
      <c r="B328" s="5">
        <v>45924.0</v>
      </c>
      <c r="C328" s="12" t="s">
        <v>3976</v>
      </c>
      <c r="D328" s="4">
        <f t="shared" si="1"/>
        <v>2025</v>
      </c>
      <c r="E328" s="4" t="s">
        <v>636</v>
      </c>
      <c r="F328" s="4">
        <v>60.0</v>
      </c>
      <c r="G328" s="4" t="str">
        <f t="shared" si="2"/>
        <v>56-65</v>
      </c>
      <c r="H328" s="4" t="str">
        <f t="array" ref="H328">XLOOKUP(E328,Customer_Dim!A:A,Customer_Dim!D:D)</f>
        <v>Female</v>
      </c>
      <c r="I328" s="4" t="str">
        <f t="array" ref="I328">XLOOKUP(E328,Customer_Dim!A:A,Customer_Dim!H:H)</f>
        <v>Platinum</v>
      </c>
      <c r="J328" s="4" t="str">
        <f t="array" ref="J328">XLOOKUP(E328,Customer_Dim!A:A,Customer_Dim!E:E)</f>
        <v>Lake Blaketon</v>
      </c>
      <c r="K328" s="4" t="str">
        <f t="array" ref="K328">XLOOKUP(E328,Customer_Dim!A:A,Customer_Dim!F:F)</f>
        <v>Alabama</v>
      </c>
      <c r="L328" s="4" t="str">
        <f t="array" ref="L328">XLOOKUP(Q328,Store_Dim!A:A,Store_Dim!C:C)</f>
        <v>North</v>
      </c>
      <c r="M328" s="4" t="s">
        <v>1610</v>
      </c>
      <c r="N328" s="4" t="str">
        <f t="array" ref="N328">XLOOKUP(M328,Product_Dim!A:A,Product_Dim!C:C)</f>
        <v>Electronics</v>
      </c>
      <c r="O328" s="4" t="str">
        <f t="array" ref="O328">XLOOKUP(M328,Product_Dim!A:A,Product_Dim!D:D)</f>
        <v>Accessories</v>
      </c>
      <c r="P328" s="4" t="s">
        <v>1612</v>
      </c>
      <c r="Q328" s="4" t="s">
        <v>1892</v>
      </c>
      <c r="R328" s="4" t="str">
        <f t="array" ref="R328">XLOOKUP(Q328,Store_Dim!A:A,Store_Dim!B:B)</f>
        <v>Martinez, Adkins and Johnson</v>
      </c>
      <c r="S328" s="4" t="str">
        <f t="array" ref="S328">XLOOKUP(Q328,Store_Dim!A:A,Store_Dim!E:E)</f>
        <v>Flagship</v>
      </c>
      <c r="T328" s="4">
        <v>2.0</v>
      </c>
      <c r="U328" s="13">
        <v>610.37</v>
      </c>
      <c r="V328" s="14">
        <v>0.1</v>
      </c>
      <c r="W328" s="15">
        <v>453.0</v>
      </c>
      <c r="X328" s="4" t="s">
        <v>1961</v>
      </c>
      <c r="Y328" s="16">
        <v>1098.666</v>
      </c>
      <c r="Z328" s="4" t="str">
        <f t="array" ref="Z328">XLOOKUP(M328,Product_Dim!A:A,Product_Dim!B:B)</f>
        <v>USB-C Fast Charger</v>
      </c>
    </row>
    <row r="329" ht="14.25" customHeight="1">
      <c r="A329" s="4" t="s">
        <v>2288</v>
      </c>
      <c r="B329" s="5">
        <v>45240.0</v>
      </c>
      <c r="C329" s="12" t="s">
        <v>3971</v>
      </c>
      <c r="D329" s="4">
        <f t="shared" si="1"/>
        <v>2023</v>
      </c>
      <c r="E329" s="4" t="s">
        <v>1073</v>
      </c>
      <c r="F329" s="4">
        <v>50.0</v>
      </c>
      <c r="G329" s="4" t="str">
        <f t="shared" si="2"/>
        <v>46-55</v>
      </c>
      <c r="H329" s="4" t="str">
        <f t="array" ref="H329">XLOOKUP(E329,Customer_Dim!A:A,Customer_Dim!D:D)</f>
        <v>Female</v>
      </c>
      <c r="I329" s="4" t="str">
        <f t="array" ref="I329">XLOOKUP(E329,Customer_Dim!A:A,Customer_Dim!H:H)</f>
        <v>Silver</v>
      </c>
      <c r="J329" s="4" t="str">
        <f t="array" ref="J329">XLOOKUP(E329,Customer_Dim!A:A,Customer_Dim!E:E)</f>
        <v>Donaldsontown</v>
      </c>
      <c r="K329" s="4" t="str">
        <f t="array" ref="K329">XLOOKUP(E329,Customer_Dim!A:A,Customer_Dim!F:F)</f>
        <v>Connecticut</v>
      </c>
      <c r="L329" s="4" t="str">
        <f t="array" ref="L329">XLOOKUP(Q329,Store_Dim!A:A,Store_Dim!C:C)</f>
        <v>West</v>
      </c>
      <c r="M329" s="4" t="s">
        <v>1735</v>
      </c>
      <c r="N329" s="4" t="str">
        <f t="array" ref="N329">XLOOKUP(M329,Product_Dim!A:A,Product_Dim!C:C)</f>
        <v>Electronics</v>
      </c>
      <c r="O329" s="4" t="str">
        <f t="array" ref="O329">XLOOKUP(M329,Product_Dim!A:A,Product_Dim!D:D)</f>
        <v>Accessories</v>
      </c>
      <c r="P329" s="4" t="s">
        <v>1737</v>
      </c>
      <c r="Q329" s="4" t="s">
        <v>1939</v>
      </c>
      <c r="R329" s="4" t="str">
        <f t="array" ref="R329">XLOOKUP(Q329,Store_Dim!A:A,Store_Dim!B:B)</f>
        <v>Frederick-Wright</v>
      </c>
      <c r="S329" s="4" t="str">
        <f t="array" ref="S329">XLOOKUP(Q329,Store_Dim!A:A,Store_Dim!E:E)</f>
        <v>Flagship</v>
      </c>
      <c r="T329" s="4">
        <v>1.0</v>
      </c>
      <c r="U329" s="13">
        <v>272.2</v>
      </c>
      <c r="V329" s="14">
        <v>0.3</v>
      </c>
      <c r="W329" s="15">
        <v>246.0</v>
      </c>
      <c r="X329" s="4" t="s">
        <v>1959</v>
      </c>
      <c r="Y329" s="16">
        <v>190.54</v>
      </c>
      <c r="Z329" s="4" t="str">
        <f t="array" ref="Z329">XLOOKUP(M329,Product_Dim!A:A,Product_Dim!B:B)</f>
        <v>HDMI Cable – 2m</v>
      </c>
    </row>
    <row r="330" ht="14.25" customHeight="1">
      <c r="A330" s="4" t="s">
        <v>2289</v>
      </c>
      <c r="B330" s="5">
        <v>45349.0</v>
      </c>
      <c r="C330" s="12" t="s">
        <v>3974</v>
      </c>
      <c r="D330" s="4">
        <f t="shared" si="1"/>
        <v>2024</v>
      </c>
      <c r="E330" s="4" t="s">
        <v>1381</v>
      </c>
      <c r="F330" s="4">
        <v>59.0</v>
      </c>
      <c r="G330" s="4" t="str">
        <f t="shared" si="2"/>
        <v>56-65</v>
      </c>
      <c r="H330" s="4" t="str">
        <f t="array" ref="H330">XLOOKUP(E330,Customer_Dim!A:A,Customer_Dim!D:D)</f>
        <v>Female</v>
      </c>
      <c r="I330" s="4" t="str">
        <f t="array" ref="I330">XLOOKUP(E330,Customer_Dim!A:A,Customer_Dim!H:H)</f>
        <v>Platinum</v>
      </c>
      <c r="J330" s="4" t="str">
        <f t="array" ref="J330">XLOOKUP(E330,Customer_Dim!A:A,Customer_Dim!E:E)</f>
        <v>Amberburgh</v>
      </c>
      <c r="K330" s="4" t="str">
        <f t="array" ref="K330">XLOOKUP(E330,Customer_Dim!A:A,Customer_Dim!F:F)</f>
        <v>Tennessee</v>
      </c>
      <c r="L330" s="4" t="str">
        <f t="array" ref="L330">XLOOKUP(Q330,Store_Dim!A:A,Store_Dim!C:C)</f>
        <v>East</v>
      </c>
      <c r="M330" s="4" t="s">
        <v>1814</v>
      </c>
      <c r="N330" s="4" t="str">
        <f t="array" ref="N330">XLOOKUP(M330,Product_Dim!A:A,Product_Dim!C:C)</f>
        <v>Electronics</v>
      </c>
      <c r="O330" s="4" t="str">
        <f t="array" ref="O330">XLOOKUP(M330,Product_Dim!A:A,Product_Dim!D:D)</f>
        <v>Appliances</v>
      </c>
      <c r="P330" s="4" t="s">
        <v>1816</v>
      </c>
      <c r="Q330" s="4" t="s">
        <v>1911</v>
      </c>
      <c r="R330" s="4" t="str">
        <f t="array" ref="R330">XLOOKUP(Q330,Store_Dim!A:A,Store_Dim!B:B)</f>
        <v>Benson-Elliott</v>
      </c>
      <c r="S330" s="4" t="str">
        <f t="array" ref="S330">XLOOKUP(Q330,Store_Dim!A:A,Store_Dim!E:E)</f>
        <v>Online</v>
      </c>
      <c r="T330" s="4">
        <v>3.0</v>
      </c>
      <c r="U330" s="13">
        <v>573.1</v>
      </c>
      <c r="V330" s="14">
        <v>0.16</v>
      </c>
      <c r="W330" s="15">
        <v>104.0</v>
      </c>
      <c r="X330" s="4" t="s">
        <v>1964</v>
      </c>
      <c r="Y330" s="16">
        <v>1444.212</v>
      </c>
      <c r="Z330" s="4" t="str">
        <f t="array" ref="Z330">XLOOKUP(M330,Product_Dim!A:A,Product_Dim!B:B)</f>
        <v>WiFi Mesh Router</v>
      </c>
    </row>
    <row r="331" ht="14.25" customHeight="1">
      <c r="A331" s="4" t="s">
        <v>2290</v>
      </c>
      <c r="B331" s="5">
        <v>45756.0</v>
      </c>
      <c r="C331" s="12" t="s">
        <v>3978</v>
      </c>
      <c r="D331" s="4">
        <f t="shared" si="1"/>
        <v>2025</v>
      </c>
      <c r="E331" s="4" t="s">
        <v>1037</v>
      </c>
      <c r="F331" s="4">
        <v>54.0</v>
      </c>
      <c r="G331" s="4" t="str">
        <f t="shared" si="2"/>
        <v>46-55</v>
      </c>
      <c r="H331" s="4" t="str">
        <f t="array" ref="H331">XLOOKUP(E331,Customer_Dim!A:A,Customer_Dim!D:D)</f>
        <v>Male</v>
      </c>
      <c r="I331" s="4" t="str">
        <f t="array" ref="I331">XLOOKUP(E331,Customer_Dim!A:A,Customer_Dim!H:H)</f>
        <v>Bronze</v>
      </c>
      <c r="J331" s="4" t="str">
        <f t="array" ref="J331">XLOOKUP(E331,Customer_Dim!A:A,Customer_Dim!E:E)</f>
        <v>North Nicole</v>
      </c>
      <c r="K331" s="4" t="str">
        <f t="array" ref="K331">XLOOKUP(E331,Customer_Dim!A:A,Customer_Dim!F:F)</f>
        <v>Wyoming</v>
      </c>
      <c r="L331" s="4" t="str">
        <f t="array" ref="L331">XLOOKUP(Q331,Store_Dim!A:A,Store_Dim!C:C)</f>
        <v>East</v>
      </c>
      <c r="M331" s="4" t="s">
        <v>1580</v>
      </c>
      <c r="N331" s="4" t="str">
        <f t="array" ref="N331">XLOOKUP(M331,Product_Dim!A:A,Product_Dim!C:C)</f>
        <v>Beauty</v>
      </c>
      <c r="O331" s="4" t="str">
        <f t="array" ref="O331">XLOOKUP(M331,Product_Dim!A:A,Product_Dim!D:D)</f>
        <v>Skincare</v>
      </c>
      <c r="P331" s="4" t="s">
        <v>1584</v>
      </c>
      <c r="Q331" s="4" t="s">
        <v>1887</v>
      </c>
      <c r="R331" s="4" t="str">
        <f t="array" ref="R331">XLOOKUP(Q331,Store_Dim!A:A,Store_Dim!B:B)</f>
        <v>Rivera-Warner</v>
      </c>
      <c r="S331" s="4" t="str">
        <f t="array" ref="S331">XLOOKUP(Q331,Store_Dim!A:A,Store_Dim!E:E)</f>
        <v>Flagship</v>
      </c>
      <c r="T331" s="4">
        <v>4.0</v>
      </c>
      <c r="U331" s="13">
        <v>24.72</v>
      </c>
      <c r="V331" s="14">
        <v>0.28</v>
      </c>
      <c r="W331" s="15">
        <v>350.0</v>
      </c>
      <c r="X331" s="4" t="s">
        <v>1959</v>
      </c>
      <c r="Y331" s="16">
        <v>71.19359999999999</v>
      </c>
      <c r="Z331" s="4" t="str">
        <f t="array" ref="Z331">XLOOKUP(M331,Product_Dim!A:A,Product_Dim!B:B)</f>
        <v>Herbal Face Moisturizer</v>
      </c>
    </row>
    <row r="332" ht="14.25" customHeight="1">
      <c r="A332" s="4" t="s">
        <v>2291</v>
      </c>
      <c r="B332" s="5">
        <v>45478.0</v>
      </c>
      <c r="C332" s="12" t="s">
        <v>3968</v>
      </c>
      <c r="D332" s="4">
        <f t="shared" si="1"/>
        <v>2024</v>
      </c>
      <c r="E332" s="4" t="s">
        <v>826</v>
      </c>
      <c r="F332" s="4">
        <v>64.0</v>
      </c>
      <c r="G332" s="4" t="str">
        <f t="shared" si="2"/>
        <v>56-65</v>
      </c>
      <c r="H332" s="4" t="str">
        <f t="array" ref="H332">XLOOKUP(E332,Customer_Dim!A:A,Customer_Dim!D:D)</f>
        <v>Male</v>
      </c>
      <c r="I332" s="4" t="str">
        <f t="array" ref="I332">XLOOKUP(E332,Customer_Dim!A:A,Customer_Dim!H:H)</f>
        <v>Silver</v>
      </c>
      <c r="J332" s="4" t="str">
        <f t="array" ref="J332">XLOOKUP(E332,Customer_Dim!A:A,Customer_Dim!E:E)</f>
        <v>Port Coreyfort</v>
      </c>
      <c r="K332" s="4" t="str">
        <f t="array" ref="K332">XLOOKUP(E332,Customer_Dim!A:A,Customer_Dim!F:F)</f>
        <v>Alabama</v>
      </c>
      <c r="L332" s="4" t="str">
        <f t="array" ref="L332">XLOOKUP(Q332,Store_Dim!A:A,Store_Dim!C:C)</f>
        <v>South</v>
      </c>
      <c r="M332" s="4" t="s">
        <v>1594</v>
      </c>
      <c r="N332" s="4" t="str">
        <f t="array" ref="N332">XLOOKUP(M332,Product_Dim!A:A,Product_Dim!C:C)</f>
        <v>Sports</v>
      </c>
      <c r="O332" s="4" t="str">
        <f t="array" ref="O332">XLOOKUP(M332,Product_Dim!A:A,Product_Dim!D:D)</f>
        <v>Fitness</v>
      </c>
      <c r="P332" s="4" t="s">
        <v>1598</v>
      </c>
      <c r="Q332" s="4" t="s">
        <v>1921</v>
      </c>
      <c r="R332" s="4" t="str">
        <f t="array" ref="R332">XLOOKUP(Q332,Store_Dim!A:A,Store_Dim!B:B)</f>
        <v>Moore, Padilla and Butler</v>
      </c>
      <c r="S332" s="4" t="str">
        <f t="array" ref="S332">XLOOKUP(Q332,Store_Dim!A:A,Store_Dim!E:E)</f>
        <v>Flagship</v>
      </c>
      <c r="T332" s="4">
        <v>3.0</v>
      </c>
      <c r="U332" s="13">
        <v>268.89</v>
      </c>
      <c r="V332" s="14">
        <v>0.07</v>
      </c>
      <c r="W332" s="15">
        <v>323.0</v>
      </c>
      <c r="X332" s="4" t="s">
        <v>1964</v>
      </c>
      <c r="Y332" s="16">
        <v>750.2031</v>
      </c>
      <c r="Z332" s="4" t="str">
        <f t="array" ref="Z332">XLOOKUP(M332,Product_Dim!A:A,Product_Dim!B:B)</f>
        <v>Adjustable Dumbbell Set</v>
      </c>
    </row>
    <row r="333" ht="14.25" customHeight="1">
      <c r="A333" s="4" t="s">
        <v>2292</v>
      </c>
      <c r="B333" s="5">
        <v>45890.0</v>
      </c>
      <c r="C333" s="12" t="s">
        <v>3975</v>
      </c>
      <c r="D333" s="4">
        <f t="shared" si="1"/>
        <v>2025</v>
      </c>
      <c r="E333" s="4" t="s">
        <v>844</v>
      </c>
      <c r="F333" s="4">
        <v>42.0</v>
      </c>
      <c r="G333" s="4" t="str">
        <f t="shared" si="2"/>
        <v>36-45</v>
      </c>
      <c r="H333" s="4" t="str">
        <f t="array" ref="H333">XLOOKUP(E333,Customer_Dim!A:A,Customer_Dim!D:D)</f>
        <v>Male</v>
      </c>
      <c r="I333" s="4" t="str">
        <f t="array" ref="I333">XLOOKUP(E333,Customer_Dim!A:A,Customer_Dim!H:H)</f>
        <v>Silver</v>
      </c>
      <c r="J333" s="4" t="str">
        <f t="array" ref="J333">XLOOKUP(E333,Customer_Dim!A:A,Customer_Dim!E:E)</f>
        <v>Karenmouth</v>
      </c>
      <c r="K333" s="4" t="str">
        <f t="array" ref="K333">XLOOKUP(E333,Customer_Dim!A:A,Customer_Dim!F:F)</f>
        <v>Massachusetts</v>
      </c>
      <c r="L333" s="4" t="str">
        <f t="array" ref="L333">XLOOKUP(Q333,Store_Dim!A:A,Store_Dim!C:C)</f>
        <v>South</v>
      </c>
      <c r="M333" s="4" t="s">
        <v>1786</v>
      </c>
      <c r="N333" s="4" t="str">
        <f t="array" ref="N333">XLOOKUP(M333,Product_Dim!A:A,Product_Dim!C:C)</f>
        <v>Home</v>
      </c>
      <c r="O333" s="4" t="str">
        <f t="array" ref="O333">XLOOKUP(M333,Product_Dim!A:A,Product_Dim!D:D)</f>
        <v>Furniture</v>
      </c>
      <c r="P333" s="4" t="s">
        <v>1789</v>
      </c>
      <c r="Q333" s="4" t="s">
        <v>1921</v>
      </c>
      <c r="R333" s="4" t="str">
        <f t="array" ref="R333">XLOOKUP(Q333,Store_Dim!A:A,Store_Dim!B:B)</f>
        <v>Moore, Padilla and Butler</v>
      </c>
      <c r="S333" s="4" t="str">
        <f t="array" ref="S333">XLOOKUP(Q333,Store_Dim!A:A,Store_Dim!E:E)</f>
        <v>Flagship</v>
      </c>
      <c r="T333" s="4">
        <v>1.0</v>
      </c>
      <c r="U333" s="13">
        <v>78.5</v>
      </c>
      <c r="V333" s="14">
        <v>0.17</v>
      </c>
      <c r="W333" s="15">
        <v>130.0</v>
      </c>
      <c r="X333" s="4" t="s">
        <v>1964</v>
      </c>
      <c r="Y333" s="16">
        <v>65.155</v>
      </c>
      <c r="Z333" s="4" t="str">
        <f t="array" ref="Z333">XLOOKUP(M333,Product_Dim!A:A,Product_Dim!B:B)</f>
        <v>Wooden Nightstand</v>
      </c>
    </row>
    <row r="334" ht="14.25" customHeight="1">
      <c r="A334" s="4" t="s">
        <v>2293</v>
      </c>
      <c r="B334" s="5">
        <v>45815.0</v>
      </c>
      <c r="C334" s="12" t="s">
        <v>3970</v>
      </c>
      <c r="D334" s="4">
        <f t="shared" si="1"/>
        <v>2025</v>
      </c>
      <c r="E334" s="4" t="s">
        <v>474</v>
      </c>
      <c r="F334" s="4">
        <v>62.0</v>
      </c>
      <c r="G334" s="4" t="str">
        <f t="shared" si="2"/>
        <v>56-65</v>
      </c>
      <c r="H334" s="4" t="str">
        <f t="array" ref="H334">XLOOKUP(E334,Customer_Dim!A:A,Customer_Dim!D:D)</f>
        <v>Female</v>
      </c>
      <c r="I334" s="4" t="str">
        <f t="array" ref="I334">XLOOKUP(E334,Customer_Dim!A:A,Customer_Dim!H:H)</f>
        <v>Bronze</v>
      </c>
      <c r="J334" s="4" t="str">
        <f t="array" ref="J334">XLOOKUP(E334,Customer_Dim!A:A,Customer_Dim!E:E)</f>
        <v>West Stephenville</v>
      </c>
      <c r="K334" s="4" t="str">
        <f t="array" ref="K334">XLOOKUP(E334,Customer_Dim!A:A,Customer_Dim!F:F)</f>
        <v>Florida</v>
      </c>
      <c r="L334" s="4" t="str">
        <f t="array" ref="L334">XLOOKUP(Q334,Store_Dim!A:A,Store_Dim!C:C)</f>
        <v>South</v>
      </c>
      <c r="M334" s="4" t="s">
        <v>1686</v>
      </c>
      <c r="N334" s="4" t="str">
        <f t="array" ref="N334">XLOOKUP(M334,Product_Dim!A:A,Product_Dim!C:C)</f>
        <v>Clothing</v>
      </c>
      <c r="O334" s="4" t="str">
        <f t="array" ref="O334">XLOOKUP(M334,Product_Dim!A:A,Product_Dim!D:D)</f>
        <v>Tops</v>
      </c>
      <c r="P334" s="4" t="s">
        <v>1688</v>
      </c>
      <c r="Q334" s="4" t="s">
        <v>1904</v>
      </c>
      <c r="R334" s="4" t="str">
        <f t="array" ref="R334">XLOOKUP(Q334,Store_Dim!A:A,Store_Dim!B:B)</f>
        <v>Alexander Group</v>
      </c>
      <c r="S334" s="4" t="str">
        <f t="array" ref="S334">XLOOKUP(Q334,Store_Dim!A:A,Store_Dim!E:E)</f>
        <v>Online</v>
      </c>
      <c r="T334" s="4">
        <v>3.0</v>
      </c>
      <c r="U334" s="13">
        <v>399.42</v>
      </c>
      <c r="V334" s="14">
        <v>0.02</v>
      </c>
      <c r="W334" s="15">
        <v>154.0</v>
      </c>
      <c r="X334" s="4" t="s">
        <v>1959</v>
      </c>
      <c r="Y334" s="16">
        <v>1174.2948</v>
      </c>
      <c r="Z334" s="4" t="str">
        <f t="array" ref="Z334">XLOOKUP(M334,Product_Dim!A:A,Product_Dim!B:B)</f>
        <v>Women's Summer Dress</v>
      </c>
    </row>
    <row r="335" ht="14.25" customHeight="1">
      <c r="A335" s="4" t="s">
        <v>2294</v>
      </c>
      <c r="B335" s="5">
        <v>45891.0</v>
      </c>
      <c r="C335" s="12" t="s">
        <v>3975</v>
      </c>
      <c r="D335" s="4">
        <f t="shared" si="1"/>
        <v>2025</v>
      </c>
      <c r="E335" s="4" t="s">
        <v>323</v>
      </c>
      <c r="F335" s="4">
        <v>36.0</v>
      </c>
      <c r="G335" s="4" t="str">
        <f t="shared" si="2"/>
        <v>36-45</v>
      </c>
      <c r="H335" s="4" t="str">
        <f t="array" ref="H335">XLOOKUP(E335,Customer_Dim!A:A,Customer_Dim!D:D)</f>
        <v>Male</v>
      </c>
      <c r="I335" s="4" t="str">
        <f t="array" ref="I335">XLOOKUP(E335,Customer_Dim!A:A,Customer_Dim!H:H)</f>
        <v>Silver</v>
      </c>
      <c r="J335" s="4" t="str">
        <f t="array" ref="J335">XLOOKUP(E335,Customer_Dim!A:A,Customer_Dim!E:E)</f>
        <v>West Theodorechester</v>
      </c>
      <c r="K335" s="4" t="str">
        <f t="array" ref="K335">XLOOKUP(E335,Customer_Dim!A:A,Customer_Dim!F:F)</f>
        <v>Pennsylvania</v>
      </c>
      <c r="L335" s="4" t="str">
        <f t="array" ref="L335">XLOOKUP(Q335,Store_Dim!A:A,Store_Dim!C:C)</f>
        <v>East</v>
      </c>
      <c r="M335" s="4" t="s">
        <v>1670</v>
      </c>
      <c r="N335" s="4" t="str">
        <f t="array" ref="N335">XLOOKUP(M335,Product_Dim!A:A,Product_Dim!C:C)</f>
        <v>Sports</v>
      </c>
      <c r="O335" s="4" t="str">
        <f t="array" ref="O335">XLOOKUP(M335,Product_Dim!A:A,Product_Dim!D:D)</f>
        <v>Team Sports</v>
      </c>
      <c r="P335" s="4" t="s">
        <v>1673</v>
      </c>
      <c r="Q335" s="4" t="s">
        <v>1948</v>
      </c>
      <c r="R335" s="4" t="str">
        <f t="array" ref="R335">XLOOKUP(Q335,Store_Dim!A:A,Store_Dim!B:B)</f>
        <v>Mann-Austin</v>
      </c>
      <c r="S335" s="4" t="str">
        <f t="array" ref="S335">XLOOKUP(Q335,Store_Dim!A:A,Store_Dim!E:E)</f>
        <v>Online</v>
      </c>
      <c r="T335" s="4">
        <v>3.0</v>
      </c>
      <c r="U335" s="13">
        <v>455.82</v>
      </c>
      <c r="V335" s="14">
        <v>0.01</v>
      </c>
      <c r="W335" s="15">
        <v>281.0</v>
      </c>
      <c r="X335" s="4" t="s">
        <v>1961</v>
      </c>
      <c r="Y335" s="16">
        <v>1353.7854</v>
      </c>
      <c r="Z335" s="4" t="str">
        <f t="array" ref="Z335">XLOOKUP(M335,Product_Dim!A:A,Product_Dim!B:B)</f>
        <v>Basketball</v>
      </c>
    </row>
    <row r="336" ht="14.25" customHeight="1">
      <c r="A336" s="4" t="s">
        <v>2295</v>
      </c>
      <c r="B336" s="5">
        <v>45609.0</v>
      </c>
      <c r="C336" s="12" t="s">
        <v>3971</v>
      </c>
      <c r="D336" s="4">
        <f t="shared" si="1"/>
        <v>2024</v>
      </c>
      <c r="E336" s="4" t="s">
        <v>1118</v>
      </c>
      <c r="F336" s="4">
        <v>31.0</v>
      </c>
      <c r="G336" s="4" t="str">
        <f t="shared" si="2"/>
        <v>26-35</v>
      </c>
      <c r="H336" s="4" t="str">
        <f t="array" ref="H336">XLOOKUP(E336,Customer_Dim!A:A,Customer_Dim!D:D)</f>
        <v>Male</v>
      </c>
      <c r="I336" s="4" t="str">
        <f t="array" ref="I336">XLOOKUP(E336,Customer_Dim!A:A,Customer_Dim!H:H)</f>
        <v>Bronze</v>
      </c>
      <c r="J336" s="4" t="str">
        <f t="array" ref="J336">XLOOKUP(E336,Customer_Dim!A:A,Customer_Dim!E:E)</f>
        <v>New Angiefurt</v>
      </c>
      <c r="K336" s="4" t="str">
        <f t="array" ref="K336">XLOOKUP(E336,Customer_Dim!A:A,Customer_Dim!F:F)</f>
        <v>Alaska</v>
      </c>
      <c r="L336" s="4" t="str">
        <f t="array" ref="L336">XLOOKUP(Q336,Store_Dim!A:A,Store_Dim!C:C)</f>
        <v>North</v>
      </c>
      <c r="M336" s="4" t="s">
        <v>1732</v>
      </c>
      <c r="N336" s="4" t="str">
        <f t="array" ref="N336">XLOOKUP(M336,Product_Dim!A:A,Product_Dim!C:C)</f>
        <v>Sports</v>
      </c>
      <c r="O336" s="4" t="str">
        <f t="array" ref="O336">XLOOKUP(M336,Product_Dim!A:A,Product_Dim!D:D)</f>
        <v>Fitness</v>
      </c>
      <c r="P336" s="4" t="s">
        <v>1734</v>
      </c>
      <c r="Q336" s="4" t="s">
        <v>1908</v>
      </c>
      <c r="R336" s="4" t="str">
        <f t="array" ref="R336">XLOOKUP(Q336,Store_Dim!A:A,Store_Dim!B:B)</f>
        <v>Gray Ltd</v>
      </c>
      <c r="S336" s="4" t="str">
        <f t="array" ref="S336">XLOOKUP(Q336,Store_Dim!A:A,Store_Dim!E:E)</f>
        <v>Outlet</v>
      </c>
      <c r="T336" s="4">
        <v>2.0</v>
      </c>
      <c r="U336" s="13">
        <v>613.23</v>
      </c>
      <c r="V336" s="14">
        <v>0.15</v>
      </c>
      <c r="W336" s="15">
        <v>260.0</v>
      </c>
      <c r="X336" s="4" t="s">
        <v>1961</v>
      </c>
      <c r="Y336" s="16">
        <v>1042.491</v>
      </c>
      <c r="Z336" s="4" t="str">
        <f t="array" ref="Z336">XLOOKUP(M336,Product_Dim!A:A,Product_Dim!B:B)</f>
        <v>Boxing Hand Wraps</v>
      </c>
    </row>
    <row r="337" ht="14.25" customHeight="1">
      <c r="A337" s="4" t="s">
        <v>2296</v>
      </c>
      <c r="B337" s="5">
        <v>45309.0</v>
      </c>
      <c r="C337" s="12" t="s">
        <v>3972</v>
      </c>
      <c r="D337" s="4">
        <f t="shared" si="1"/>
        <v>2024</v>
      </c>
      <c r="E337" s="4" t="s">
        <v>1438</v>
      </c>
      <c r="F337" s="4">
        <v>62.0</v>
      </c>
      <c r="G337" s="4" t="str">
        <f t="shared" si="2"/>
        <v>56-65</v>
      </c>
      <c r="H337" s="4" t="str">
        <f t="array" ref="H337">XLOOKUP(E337,Customer_Dim!A:A,Customer_Dim!D:D)</f>
        <v>Female</v>
      </c>
      <c r="I337" s="4" t="str">
        <f t="array" ref="I337">XLOOKUP(E337,Customer_Dim!A:A,Customer_Dim!H:H)</f>
        <v>Silver</v>
      </c>
      <c r="J337" s="4" t="str">
        <f t="array" ref="J337">XLOOKUP(E337,Customer_Dim!A:A,Customer_Dim!E:E)</f>
        <v>Port Taylorberg</v>
      </c>
      <c r="K337" s="4" t="str">
        <f t="array" ref="K337">XLOOKUP(E337,Customer_Dim!A:A,Customer_Dim!F:F)</f>
        <v>Pennsylvania</v>
      </c>
      <c r="L337" s="4" t="str">
        <f t="array" ref="L337">XLOOKUP(Q337,Store_Dim!A:A,Store_Dim!C:C)</f>
        <v>South</v>
      </c>
      <c r="M337" s="4" t="s">
        <v>1565</v>
      </c>
      <c r="N337" s="4" t="str">
        <f t="array" ref="N337">XLOOKUP(M337,Product_Dim!A:A,Product_Dim!C:C)</f>
        <v>Clothing</v>
      </c>
      <c r="O337" s="4" t="str">
        <f t="array" ref="O337">XLOOKUP(M337,Product_Dim!A:A,Product_Dim!D:D)</f>
        <v>Outerwear</v>
      </c>
      <c r="P337" s="4" t="s">
        <v>1568</v>
      </c>
      <c r="Q337" s="4" t="s">
        <v>1934</v>
      </c>
      <c r="R337" s="4" t="str">
        <f t="array" ref="R337">XLOOKUP(Q337,Store_Dim!A:A,Store_Dim!B:B)</f>
        <v>Mcdonald Inc</v>
      </c>
      <c r="S337" s="4" t="str">
        <f t="array" ref="S337">XLOOKUP(Q337,Store_Dim!A:A,Store_Dim!E:E)</f>
        <v>Outlet</v>
      </c>
      <c r="T337" s="4">
        <v>4.0</v>
      </c>
      <c r="U337" s="13">
        <v>971.9</v>
      </c>
      <c r="V337" s="14">
        <v>0.28</v>
      </c>
      <c r="W337" s="15">
        <v>352.0</v>
      </c>
      <c r="X337" s="4" t="s">
        <v>1961</v>
      </c>
      <c r="Y337" s="16">
        <v>2799.072</v>
      </c>
      <c r="Z337" s="4" t="str">
        <f t="array" ref="Z337">XLOOKUP(M337,Product_Dim!A:A,Product_Dim!B:B)</f>
        <v>Women's Casual Hoodie</v>
      </c>
    </row>
    <row r="338" ht="14.25" customHeight="1">
      <c r="A338" s="4" t="s">
        <v>2297</v>
      </c>
      <c r="B338" s="5">
        <v>45519.0</v>
      </c>
      <c r="C338" s="12" t="s">
        <v>3975</v>
      </c>
      <c r="D338" s="4">
        <f t="shared" si="1"/>
        <v>2024</v>
      </c>
      <c r="E338" s="4" t="s">
        <v>154</v>
      </c>
      <c r="F338" s="4">
        <v>27.0</v>
      </c>
      <c r="G338" s="4" t="str">
        <f t="shared" si="2"/>
        <v>26-35</v>
      </c>
      <c r="H338" s="4" t="str">
        <f t="array" ref="H338">XLOOKUP(E338,Customer_Dim!A:A,Customer_Dim!D:D)</f>
        <v>Female</v>
      </c>
      <c r="I338" s="4" t="str">
        <f t="array" ref="I338">XLOOKUP(E338,Customer_Dim!A:A,Customer_Dim!H:H)</f>
        <v>Platinum</v>
      </c>
      <c r="J338" s="4" t="str">
        <f t="array" ref="J338">XLOOKUP(E338,Customer_Dim!A:A,Customer_Dim!E:E)</f>
        <v>West Richard</v>
      </c>
      <c r="K338" s="4" t="str">
        <f t="array" ref="K338">XLOOKUP(E338,Customer_Dim!A:A,Customer_Dim!F:F)</f>
        <v>Maryland</v>
      </c>
      <c r="L338" s="4" t="str">
        <f t="array" ref="L338">XLOOKUP(Q338,Store_Dim!A:A,Store_Dim!C:C)</f>
        <v>South</v>
      </c>
      <c r="M338" s="4" t="s">
        <v>1661</v>
      </c>
      <c r="N338" s="4" t="str">
        <f t="array" ref="N338">XLOOKUP(M338,Product_Dim!A:A,Product_Dim!C:C)</f>
        <v>Sports</v>
      </c>
      <c r="O338" s="4" t="str">
        <f t="array" ref="O338">XLOOKUP(M338,Product_Dim!A:A,Product_Dim!D:D)</f>
        <v>Accessories</v>
      </c>
      <c r="P338" s="4" t="s">
        <v>1663</v>
      </c>
      <c r="Q338" s="4" t="s">
        <v>1914</v>
      </c>
      <c r="R338" s="4" t="str">
        <f t="array" ref="R338">XLOOKUP(Q338,Store_Dim!A:A,Store_Dim!B:B)</f>
        <v>Martinez-Mullins</v>
      </c>
      <c r="S338" s="4" t="str">
        <f t="array" ref="S338">XLOOKUP(Q338,Store_Dim!A:A,Store_Dim!E:E)</f>
        <v>Online</v>
      </c>
      <c r="T338" s="4">
        <v>3.0</v>
      </c>
      <c r="U338" s="13">
        <v>884.92</v>
      </c>
      <c r="V338" s="14">
        <v>0.06</v>
      </c>
      <c r="W338" s="15">
        <v>137.0</v>
      </c>
      <c r="X338" s="4" t="s">
        <v>1961</v>
      </c>
      <c r="Y338" s="16">
        <v>2495.4744</v>
      </c>
      <c r="Z338" s="4" t="str">
        <f t="array" ref="Z338">XLOOKUP(M338,Product_Dim!A:A,Product_Dim!B:B)</f>
        <v>Sports Stopwatch Timer</v>
      </c>
    </row>
    <row r="339" ht="14.25" customHeight="1">
      <c r="A339" s="4" t="s">
        <v>2298</v>
      </c>
      <c r="B339" s="5">
        <v>45921.0</v>
      </c>
      <c r="C339" s="12" t="s">
        <v>3976</v>
      </c>
      <c r="D339" s="4">
        <f t="shared" si="1"/>
        <v>2025</v>
      </c>
      <c r="E339" s="4" t="s">
        <v>330</v>
      </c>
      <c r="F339" s="4">
        <v>58.0</v>
      </c>
      <c r="G339" s="4" t="str">
        <f t="shared" si="2"/>
        <v>56-65</v>
      </c>
      <c r="H339" s="4" t="str">
        <f t="array" ref="H339">XLOOKUP(E339,Customer_Dim!A:A,Customer_Dim!D:D)</f>
        <v>Female</v>
      </c>
      <c r="I339" s="4" t="str">
        <f t="array" ref="I339">XLOOKUP(E339,Customer_Dim!A:A,Customer_Dim!H:H)</f>
        <v>Bronze</v>
      </c>
      <c r="J339" s="4" t="str">
        <f t="array" ref="J339">XLOOKUP(E339,Customer_Dim!A:A,Customer_Dim!E:E)</f>
        <v>East Jenna</v>
      </c>
      <c r="K339" s="4" t="str">
        <f t="array" ref="K339">XLOOKUP(E339,Customer_Dim!A:A,Customer_Dim!F:F)</f>
        <v>South Carolina</v>
      </c>
      <c r="L339" s="4" t="str">
        <f t="array" ref="L339">XLOOKUP(Q339,Store_Dim!A:A,Store_Dim!C:C)</f>
        <v>South</v>
      </c>
      <c r="M339" s="4" t="s">
        <v>1590</v>
      </c>
      <c r="N339" s="4" t="str">
        <f t="array" ref="N339">XLOOKUP(M339,Product_Dim!A:A,Product_Dim!C:C)</f>
        <v>Electronics</v>
      </c>
      <c r="O339" s="4" t="str">
        <f t="array" ref="O339">XLOOKUP(M339,Product_Dim!A:A,Product_Dim!D:D)</f>
        <v>Audio</v>
      </c>
      <c r="P339" s="4" t="s">
        <v>1593</v>
      </c>
      <c r="Q339" s="4" t="s">
        <v>1921</v>
      </c>
      <c r="R339" s="4" t="str">
        <f t="array" ref="R339">XLOOKUP(Q339,Store_Dim!A:A,Store_Dim!B:B)</f>
        <v>Moore, Padilla and Butler</v>
      </c>
      <c r="S339" s="4" t="str">
        <f t="array" ref="S339">XLOOKUP(Q339,Store_Dim!A:A,Store_Dim!E:E)</f>
        <v>Flagship</v>
      </c>
      <c r="T339" s="4">
        <v>1.0</v>
      </c>
      <c r="U339" s="13">
        <v>125.0</v>
      </c>
      <c r="V339" s="14">
        <v>0.23</v>
      </c>
      <c r="W339" s="15">
        <v>142.0</v>
      </c>
      <c r="X339" s="4" t="s">
        <v>1959</v>
      </c>
      <c r="Y339" s="16">
        <v>96.25</v>
      </c>
      <c r="Z339" s="4" t="str">
        <f t="array" ref="Z339">XLOOKUP(M339,Product_Dim!A:A,Product_Dim!B:B)</f>
        <v>Wireless Bluetooth Earbuds</v>
      </c>
    </row>
    <row r="340" ht="14.25" customHeight="1">
      <c r="A340" s="4" t="s">
        <v>2299</v>
      </c>
      <c r="B340" s="5">
        <v>45465.0</v>
      </c>
      <c r="C340" s="12" t="s">
        <v>3970</v>
      </c>
      <c r="D340" s="4">
        <f t="shared" si="1"/>
        <v>2024</v>
      </c>
      <c r="E340" s="4" t="s">
        <v>458</v>
      </c>
      <c r="F340" s="4">
        <v>45.0</v>
      </c>
      <c r="G340" s="4" t="str">
        <f t="shared" si="2"/>
        <v>36-45</v>
      </c>
      <c r="H340" s="4" t="str">
        <f t="array" ref="H340">XLOOKUP(E340,Customer_Dim!A:A,Customer_Dim!D:D)</f>
        <v>Male</v>
      </c>
      <c r="I340" s="4" t="str">
        <f t="array" ref="I340">XLOOKUP(E340,Customer_Dim!A:A,Customer_Dim!H:H)</f>
        <v>Silver</v>
      </c>
      <c r="J340" s="4" t="str">
        <f t="array" ref="J340">XLOOKUP(E340,Customer_Dim!A:A,Customer_Dim!E:E)</f>
        <v>East Ellen</v>
      </c>
      <c r="K340" s="4" t="str">
        <f t="array" ref="K340">XLOOKUP(E340,Customer_Dim!A:A,Customer_Dim!F:F)</f>
        <v>Arkansas</v>
      </c>
      <c r="L340" s="4" t="str">
        <f t="array" ref="L340">XLOOKUP(Q340,Store_Dim!A:A,Store_Dim!C:C)</f>
        <v>North</v>
      </c>
      <c r="M340" s="4" t="s">
        <v>1599</v>
      </c>
      <c r="N340" s="4" t="str">
        <f t="array" ref="N340">XLOOKUP(M340,Product_Dim!A:A,Product_Dim!C:C)</f>
        <v>Home</v>
      </c>
      <c r="O340" s="4" t="str">
        <f t="array" ref="O340">XLOOKUP(M340,Product_Dim!A:A,Product_Dim!D:D)</f>
        <v>Kitchen</v>
      </c>
      <c r="P340" s="4" t="s">
        <v>1602</v>
      </c>
      <c r="Q340" s="4" t="s">
        <v>1936</v>
      </c>
      <c r="R340" s="4" t="str">
        <f t="array" ref="R340">XLOOKUP(Q340,Store_Dim!A:A,Store_Dim!B:B)</f>
        <v>Shelton PLC</v>
      </c>
      <c r="S340" s="4" t="str">
        <f t="array" ref="S340">XLOOKUP(Q340,Store_Dim!A:A,Store_Dim!E:E)</f>
        <v>Flagship</v>
      </c>
      <c r="T340" s="4">
        <v>2.0</v>
      </c>
      <c r="U340" s="13">
        <v>188.25</v>
      </c>
      <c r="V340" s="14">
        <v>0.08</v>
      </c>
      <c r="W340" s="15">
        <v>308.0</v>
      </c>
      <c r="X340" s="4" t="s">
        <v>1961</v>
      </c>
      <c r="Y340" s="16">
        <v>346.38</v>
      </c>
      <c r="Z340" s="4" t="str">
        <f t="array" ref="Z340">XLOOKUP(M340,Product_Dim!A:A,Product_Dim!B:B)</f>
        <v>Ceramic Kitchen Bowl Set</v>
      </c>
    </row>
    <row r="341" ht="14.25" customHeight="1">
      <c r="A341" s="4" t="s">
        <v>2300</v>
      </c>
      <c r="B341" s="5">
        <v>45303.0</v>
      </c>
      <c r="C341" s="12" t="s">
        <v>3972</v>
      </c>
      <c r="D341" s="4">
        <f t="shared" si="1"/>
        <v>2024</v>
      </c>
      <c r="E341" s="4" t="s">
        <v>741</v>
      </c>
      <c r="F341" s="4">
        <v>35.0</v>
      </c>
      <c r="G341" s="4" t="str">
        <f t="shared" si="2"/>
        <v>26-35</v>
      </c>
      <c r="H341" s="4" t="str">
        <f t="array" ref="H341">XLOOKUP(E341,Customer_Dim!A:A,Customer_Dim!D:D)</f>
        <v>Male</v>
      </c>
      <c r="I341" s="4" t="str">
        <f t="array" ref="I341">XLOOKUP(E341,Customer_Dim!A:A,Customer_Dim!H:H)</f>
        <v>Platinum</v>
      </c>
      <c r="J341" s="4" t="str">
        <f t="array" ref="J341">XLOOKUP(E341,Customer_Dim!A:A,Customer_Dim!E:E)</f>
        <v>East Crystalton</v>
      </c>
      <c r="K341" s="4" t="str">
        <f t="array" ref="K341">XLOOKUP(E341,Customer_Dim!A:A,Customer_Dim!F:F)</f>
        <v>New Mexico</v>
      </c>
      <c r="L341" s="4" t="str">
        <f t="array" ref="L341">XLOOKUP(Q341,Store_Dim!A:A,Store_Dim!C:C)</f>
        <v>East</v>
      </c>
      <c r="M341" s="4" t="s">
        <v>1718</v>
      </c>
      <c r="N341" s="4" t="str">
        <f t="array" ref="N341">XLOOKUP(M341,Product_Dim!A:A,Product_Dim!C:C)</f>
        <v>Clothing</v>
      </c>
      <c r="O341" s="4" t="str">
        <f t="array" ref="O341">XLOOKUP(M341,Product_Dim!A:A,Product_Dim!D:D)</f>
        <v>Outerwear</v>
      </c>
      <c r="P341" s="4" t="s">
        <v>1720</v>
      </c>
      <c r="Q341" s="4" t="s">
        <v>1911</v>
      </c>
      <c r="R341" s="4" t="str">
        <f t="array" ref="R341">XLOOKUP(Q341,Store_Dim!A:A,Store_Dim!B:B)</f>
        <v>Benson-Elliott</v>
      </c>
      <c r="S341" s="4" t="str">
        <f t="array" ref="S341">XLOOKUP(Q341,Store_Dim!A:A,Store_Dim!E:E)</f>
        <v>Online</v>
      </c>
      <c r="T341" s="4">
        <v>4.0</v>
      </c>
      <c r="U341" s="13">
        <v>344.12</v>
      </c>
      <c r="V341" s="14">
        <v>0.25</v>
      </c>
      <c r="W341" s="15">
        <v>296.0</v>
      </c>
      <c r="X341" s="4" t="s">
        <v>1961</v>
      </c>
      <c r="Y341" s="16">
        <v>1032.36</v>
      </c>
      <c r="Z341" s="4" t="str">
        <f t="array" ref="Z341">XLOOKUP(M341,Product_Dim!A:A,Product_Dim!B:B)</f>
        <v>Men's Winter Jacket</v>
      </c>
    </row>
    <row r="342" ht="14.25" customHeight="1">
      <c r="A342" s="4" t="s">
        <v>2301</v>
      </c>
      <c r="B342" s="5">
        <v>45218.0</v>
      </c>
      <c r="C342" s="12" t="s">
        <v>3979</v>
      </c>
      <c r="D342" s="4">
        <f t="shared" si="1"/>
        <v>2023</v>
      </c>
      <c r="E342" s="4" t="s">
        <v>197</v>
      </c>
      <c r="F342" s="4">
        <v>54.0</v>
      </c>
      <c r="G342" s="4" t="str">
        <f t="shared" si="2"/>
        <v>46-55</v>
      </c>
      <c r="H342" s="4" t="str">
        <f t="array" ref="H342">XLOOKUP(E342,Customer_Dim!A:A,Customer_Dim!D:D)</f>
        <v>Female</v>
      </c>
      <c r="I342" s="4" t="str">
        <f t="array" ref="I342">XLOOKUP(E342,Customer_Dim!A:A,Customer_Dim!H:H)</f>
        <v>Silver</v>
      </c>
      <c r="J342" s="4" t="str">
        <f t="array" ref="J342">XLOOKUP(E342,Customer_Dim!A:A,Customer_Dim!E:E)</f>
        <v>Lake Roberthaven</v>
      </c>
      <c r="K342" s="4" t="str">
        <f t="array" ref="K342">XLOOKUP(E342,Customer_Dim!A:A,Customer_Dim!F:F)</f>
        <v>Nevada</v>
      </c>
      <c r="L342" s="4" t="str">
        <f t="array" ref="L342">XLOOKUP(Q342,Store_Dim!A:A,Store_Dim!C:C)</f>
        <v>East</v>
      </c>
      <c r="M342" s="4" t="s">
        <v>1625</v>
      </c>
      <c r="N342" s="4" t="str">
        <f t="array" ref="N342">XLOOKUP(M342,Product_Dim!A:A,Product_Dim!C:C)</f>
        <v>Sports</v>
      </c>
      <c r="O342" s="4" t="str">
        <f t="array" ref="O342">XLOOKUP(M342,Product_Dim!A:A,Product_Dim!D:D)</f>
        <v>Accessories</v>
      </c>
      <c r="P342" s="4" t="s">
        <v>1627</v>
      </c>
      <c r="Q342" s="4" t="s">
        <v>1948</v>
      </c>
      <c r="R342" s="4" t="str">
        <f t="array" ref="R342">XLOOKUP(Q342,Store_Dim!A:A,Store_Dim!B:B)</f>
        <v>Mann-Austin</v>
      </c>
      <c r="S342" s="4" t="str">
        <f t="array" ref="S342">XLOOKUP(Q342,Store_Dim!A:A,Store_Dim!E:E)</f>
        <v>Online</v>
      </c>
      <c r="T342" s="4">
        <v>3.0</v>
      </c>
      <c r="U342" s="13">
        <v>997.95</v>
      </c>
      <c r="V342" s="14">
        <v>0.09</v>
      </c>
      <c r="W342" s="15">
        <v>367.0</v>
      </c>
      <c r="X342" s="4" t="s">
        <v>1964</v>
      </c>
      <c r="Y342" s="16">
        <v>2724.4035</v>
      </c>
      <c r="Z342" s="4" t="str">
        <f t="array" ref="Z342">XLOOKUP(M342,Product_Dim!A:A,Product_Dim!B:B)</f>
        <v>Soccer Training Cone Set</v>
      </c>
    </row>
    <row r="343" ht="14.25" customHeight="1">
      <c r="A343" s="4" t="s">
        <v>2302</v>
      </c>
      <c r="B343" s="5">
        <v>45727.0</v>
      </c>
      <c r="C343" s="12" t="s">
        <v>3977</v>
      </c>
      <c r="D343" s="4">
        <f t="shared" si="1"/>
        <v>2025</v>
      </c>
      <c r="E343" s="4" t="s">
        <v>524</v>
      </c>
      <c r="F343" s="4">
        <v>24.0</v>
      </c>
      <c r="G343" s="4" t="str">
        <f t="shared" si="2"/>
        <v>18-25</v>
      </c>
      <c r="H343" s="4" t="str">
        <f t="array" ref="H343">XLOOKUP(E343,Customer_Dim!A:A,Customer_Dim!D:D)</f>
        <v>Male</v>
      </c>
      <c r="I343" s="4" t="str">
        <f t="array" ref="I343">XLOOKUP(E343,Customer_Dim!A:A,Customer_Dim!H:H)</f>
        <v>Gold</v>
      </c>
      <c r="J343" s="4" t="str">
        <f t="array" ref="J343">XLOOKUP(E343,Customer_Dim!A:A,Customer_Dim!E:E)</f>
        <v>Port Frankmouth</v>
      </c>
      <c r="K343" s="4" t="str">
        <f t="array" ref="K343">XLOOKUP(E343,Customer_Dim!A:A,Customer_Dim!F:F)</f>
        <v>Mississippi</v>
      </c>
      <c r="L343" s="4" t="str">
        <f t="array" ref="L343">XLOOKUP(Q343,Store_Dim!A:A,Store_Dim!C:C)</f>
        <v>North</v>
      </c>
      <c r="M343" s="4" t="s">
        <v>1603</v>
      </c>
      <c r="N343" s="4" t="str">
        <f t="array" ref="N343">XLOOKUP(M343,Product_Dim!A:A,Product_Dim!C:C)</f>
        <v>Electronics</v>
      </c>
      <c r="O343" s="4" t="str">
        <f t="array" ref="O343">XLOOKUP(M343,Product_Dim!A:A,Product_Dim!D:D)</f>
        <v>Accessories</v>
      </c>
      <c r="P343" s="4" t="s">
        <v>1605</v>
      </c>
      <c r="Q343" s="4" t="s">
        <v>1936</v>
      </c>
      <c r="R343" s="4" t="str">
        <f t="array" ref="R343">XLOOKUP(Q343,Store_Dim!A:A,Store_Dim!B:B)</f>
        <v>Shelton PLC</v>
      </c>
      <c r="S343" s="4" t="str">
        <f t="array" ref="S343">XLOOKUP(Q343,Store_Dim!A:A,Store_Dim!E:E)</f>
        <v>Flagship</v>
      </c>
      <c r="T343" s="4">
        <v>3.0</v>
      </c>
      <c r="U343" s="13">
        <v>121.64</v>
      </c>
      <c r="V343" s="14">
        <v>0.07</v>
      </c>
      <c r="W343" s="15">
        <v>273.86258363355637</v>
      </c>
      <c r="X343" s="4" t="s">
        <v>1961</v>
      </c>
      <c r="Y343" s="16">
        <v>339.3756</v>
      </c>
      <c r="Z343" s="4" t="str">
        <f t="array" ref="Z343">XLOOKUP(M343,Product_Dim!A:A,Product_Dim!B:B)</f>
        <v>HD Smart TV Stick</v>
      </c>
    </row>
    <row r="344" ht="14.25" customHeight="1">
      <c r="A344" s="4" t="s">
        <v>2303</v>
      </c>
      <c r="B344" s="5">
        <v>45557.0</v>
      </c>
      <c r="C344" s="12" t="s">
        <v>3976</v>
      </c>
      <c r="D344" s="4">
        <f t="shared" si="1"/>
        <v>2024</v>
      </c>
      <c r="E344" s="4" t="s">
        <v>738</v>
      </c>
      <c r="F344" s="4">
        <v>38.0</v>
      </c>
      <c r="G344" s="4" t="str">
        <f t="shared" si="2"/>
        <v>36-45</v>
      </c>
      <c r="H344" s="4" t="str">
        <f t="array" ref="H344">XLOOKUP(E344,Customer_Dim!A:A,Customer_Dim!D:D)</f>
        <v>Male</v>
      </c>
      <c r="I344" s="4" t="str">
        <f t="array" ref="I344">XLOOKUP(E344,Customer_Dim!A:A,Customer_Dim!H:H)</f>
        <v>Platinum</v>
      </c>
      <c r="J344" s="4" t="str">
        <f t="array" ref="J344">XLOOKUP(E344,Customer_Dim!A:A,Customer_Dim!E:E)</f>
        <v>Maybury</v>
      </c>
      <c r="K344" s="4" t="str">
        <f t="array" ref="K344">XLOOKUP(E344,Customer_Dim!A:A,Customer_Dim!F:F)</f>
        <v>Georgia</v>
      </c>
      <c r="L344" s="4" t="str">
        <f t="array" ref="L344">XLOOKUP(Q344,Store_Dim!A:A,Store_Dim!C:C)</f>
        <v>East</v>
      </c>
      <c r="M344" s="4" t="s">
        <v>1786</v>
      </c>
      <c r="N344" s="4" t="str">
        <f t="array" ref="N344">XLOOKUP(M344,Product_Dim!A:A,Product_Dim!C:C)</f>
        <v>Home</v>
      </c>
      <c r="O344" s="4" t="str">
        <f t="array" ref="O344">XLOOKUP(M344,Product_Dim!A:A,Product_Dim!D:D)</f>
        <v>Furniture</v>
      </c>
      <c r="P344" s="4" t="s">
        <v>1789</v>
      </c>
      <c r="Q344" s="4" t="s">
        <v>1924</v>
      </c>
      <c r="R344" s="4" t="str">
        <f t="array" ref="R344">XLOOKUP(Q344,Store_Dim!A:A,Store_Dim!B:B)</f>
        <v>Hill, Wagner and Ballard</v>
      </c>
      <c r="S344" s="4" t="str">
        <f t="array" ref="S344">XLOOKUP(Q344,Store_Dim!A:A,Store_Dim!E:E)</f>
        <v>Online</v>
      </c>
      <c r="T344" s="4">
        <v>2.0</v>
      </c>
      <c r="U344" s="13">
        <v>692.72</v>
      </c>
      <c r="V344" s="14">
        <v>0.13</v>
      </c>
      <c r="W344" s="15">
        <v>130.0</v>
      </c>
      <c r="X344" s="4" t="s">
        <v>1961</v>
      </c>
      <c r="Y344" s="16">
        <v>1205.3328</v>
      </c>
      <c r="Z344" s="4" t="str">
        <f t="array" ref="Z344">XLOOKUP(M344,Product_Dim!A:A,Product_Dim!B:B)</f>
        <v>Wooden Nightstand</v>
      </c>
    </row>
    <row r="345" ht="14.25" customHeight="1">
      <c r="A345" s="4" t="s">
        <v>2304</v>
      </c>
      <c r="B345" s="5">
        <v>45623.0</v>
      </c>
      <c r="C345" s="12" t="s">
        <v>3971</v>
      </c>
      <c r="D345" s="4">
        <f t="shared" si="1"/>
        <v>2024</v>
      </c>
      <c r="E345" s="4" t="s">
        <v>131</v>
      </c>
      <c r="F345" s="4">
        <v>31.0</v>
      </c>
      <c r="G345" s="4" t="str">
        <f t="shared" si="2"/>
        <v>26-35</v>
      </c>
      <c r="H345" s="4" t="str">
        <f t="array" ref="H345">XLOOKUP(E345,Customer_Dim!A:A,Customer_Dim!D:D)</f>
        <v>Male</v>
      </c>
      <c r="I345" s="3" t="s">
        <v>14</v>
      </c>
      <c r="J345" s="4" t="str">
        <f t="array" ref="J345">XLOOKUP(E345,Customer_Dim!A:A,Customer_Dim!E:E)</f>
        <v>Mollyshire</v>
      </c>
      <c r="K345" s="4" t="str">
        <f t="array" ref="K345">XLOOKUP(E345,Customer_Dim!A:A,Customer_Dim!F:F)</f>
        <v>Utah</v>
      </c>
      <c r="L345" s="4" t="str">
        <f t="array" ref="L345">XLOOKUP(Q345,Store_Dim!A:A,Store_Dim!C:C)</f>
        <v>East</v>
      </c>
      <c r="M345" s="4" t="s">
        <v>1648</v>
      </c>
      <c r="N345" s="4" t="str">
        <f t="array" ref="N345">XLOOKUP(M345,Product_Dim!A:A,Product_Dim!C:C)</f>
        <v>Sports</v>
      </c>
      <c r="O345" s="4" t="str">
        <f t="array" ref="O345">XLOOKUP(M345,Product_Dim!A:A,Product_Dim!D:D)</f>
        <v>Outdoor</v>
      </c>
      <c r="P345" s="4" t="s">
        <v>1651</v>
      </c>
      <c r="Q345" s="4" t="s">
        <v>1948</v>
      </c>
      <c r="R345" s="4" t="str">
        <f t="array" ref="R345">XLOOKUP(Q345,Store_Dim!A:A,Store_Dim!B:B)</f>
        <v>Mann-Austin</v>
      </c>
      <c r="S345" s="4" t="str">
        <f t="array" ref="S345">XLOOKUP(Q345,Store_Dim!A:A,Store_Dim!E:E)</f>
        <v>Online</v>
      </c>
      <c r="T345" s="4">
        <v>3.0</v>
      </c>
      <c r="U345" s="13">
        <v>794.59</v>
      </c>
      <c r="V345" s="14">
        <v>0.03</v>
      </c>
      <c r="W345" s="15">
        <v>340.0</v>
      </c>
      <c r="X345" s="4" t="s">
        <v>1961</v>
      </c>
      <c r="Y345" s="16">
        <v>2312.2569</v>
      </c>
      <c r="Z345" s="4" t="str">
        <f t="array" ref="Z345">XLOOKUP(M345,Product_Dim!A:A,Product_Dim!B:B)</f>
        <v>Foldable Camping Chair</v>
      </c>
    </row>
    <row r="346" ht="14.25" customHeight="1">
      <c r="A346" s="4" t="s">
        <v>2305</v>
      </c>
      <c r="B346" s="5">
        <v>45224.0</v>
      </c>
      <c r="C346" s="12" t="s">
        <v>3979</v>
      </c>
      <c r="D346" s="4">
        <f t="shared" si="1"/>
        <v>2023</v>
      </c>
      <c r="E346" s="4" t="s">
        <v>84</v>
      </c>
      <c r="F346" s="4">
        <v>53.0</v>
      </c>
      <c r="G346" s="4" t="str">
        <f t="shared" si="2"/>
        <v>46-55</v>
      </c>
      <c r="H346" s="4" t="str">
        <f t="array" ref="H346">XLOOKUP(E346,Customer_Dim!A:A,Customer_Dim!D:D)</f>
        <v>Female</v>
      </c>
      <c r="I346" s="4" t="str">
        <f t="array" ref="I346">XLOOKUP(E346,Customer_Dim!A:A,Customer_Dim!H:H)</f>
        <v>Silver</v>
      </c>
      <c r="J346" s="4" t="str">
        <f t="array" ref="J346">XLOOKUP(E346,Customer_Dim!A:A,Customer_Dim!E:E)</f>
        <v>Lake Kristamouth</v>
      </c>
      <c r="K346" s="4" t="str">
        <f t="array" ref="K346">XLOOKUP(E346,Customer_Dim!A:A,Customer_Dim!F:F)</f>
        <v>Nebraska</v>
      </c>
      <c r="L346" s="4" t="str">
        <f t="array" ref="L346">XLOOKUP(Q346,Store_Dim!A:A,Store_Dim!C:C)</f>
        <v>South</v>
      </c>
      <c r="M346" s="4" t="s">
        <v>1655</v>
      </c>
      <c r="N346" s="4" t="str">
        <f t="array" ref="N346">XLOOKUP(M346,Product_Dim!A:A,Product_Dim!C:C)</f>
        <v>Electronics</v>
      </c>
      <c r="O346" s="4" t="str">
        <f t="array" ref="O346">XLOOKUP(M346,Product_Dim!A:A,Product_Dim!D:D)</f>
        <v>Audio</v>
      </c>
      <c r="P346" s="4" t="s">
        <v>1657</v>
      </c>
      <c r="Q346" s="4" t="s">
        <v>1921</v>
      </c>
      <c r="R346" s="4" t="str">
        <f t="array" ref="R346">XLOOKUP(Q346,Store_Dim!A:A,Store_Dim!B:B)</f>
        <v>Moore, Padilla and Butler</v>
      </c>
      <c r="S346" s="4" t="str">
        <f t="array" ref="S346">XLOOKUP(Q346,Store_Dim!A:A,Store_Dim!E:E)</f>
        <v>Flagship</v>
      </c>
      <c r="T346" s="4">
        <v>1.0</v>
      </c>
      <c r="U346" s="13">
        <v>907.95</v>
      </c>
      <c r="V346" s="14">
        <v>0.1</v>
      </c>
      <c r="W346" s="15">
        <v>213.0</v>
      </c>
      <c r="X346" s="4" t="s">
        <v>1961</v>
      </c>
      <c r="Y346" s="16">
        <v>817.1550000000001</v>
      </c>
      <c r="Z346" s="4" t="str">
        <f t="array" ref="Z346">XLOOKUP(M346,Product_Dim!A:A,Product_Dim!B:B)</f>
        <v>Wireless Bluetooth Speaker</v>
      </c>
    </row>
    <row r="347" ht="14.25" customHeight="1">
      <c r="A347" s="4" t="s">
        <v>2306</v>
      </c>
      <c r="B347" s="5">
        <v>45940.0</v>
      </c>
      <c r="C347" s="12" t="s">
        <v>3979</v>
      </c>
      <c r="D347" s="4">
        <f t="shared" si="1"/>
        <v>2025</v>
      </c>
      <c r="E347" s="4" t="s">
        <v>934</v>
      </c>
      <c r="F347" s="4">
        <v>22.0</v>
      </c>
      <c r="G347" s="4" t="str">
        <f t="shared" si="2"/>
        <v>18-25</v>
      </c>
      <c r="H347" s="4" t="str">
        <f t="array" ref="H347">XLOOKUP(E347,Customer_Dim!A:A,Customer_Dim!D:D)</f>
        <v>Female</v>
      </c>
      <c r="I347" s="4" t="str">
        <f t="array" ref="I347">XLOOKUP(E347,Customer_Dim!A:A,Customer_Dim!H:H)</f>
        <v>Gold</v>
      </c>
      <c r="J347" s="4" t="str">
        <f t="array" ref="J347">XLOOKUP(E347,Customer_Dim!A:A,Customer_Dim!E:E)</f>
        <v>Millerfort</v>
      </c>
      <c r="K347" s="4" t="str">
        <f t="array" ref="K347">XLOOKUP(E347,Customer_Dim!A:A,Customer_Dim!F:F)</f>
        <v>Vermont</v>
      </c>
      <c r="L347" s="4" t="str">
        <f t="array" ref="L347">XLOOKUP(Q347,Store_Dim!A:A,Store_Dim!C:C)</f>
        <v>East</v>
      </c>
      <c r="M347" s="4" t="s">
        <v>1732</v>
      </c>
      <c r="N347" s="4" t="str">
        <f t="array" ref="N347">XLOOKUP(M347,Product_Dim!A:A,Product_Dim!C:C)</f>
        <v>Sports</v>
      </c>
      <c r="O347" s="4" t="str">
        <f t="array" ref="O347">XLOOKUP(M347,Product_Dim!A:A,Product_Dim!D:D)</f>
        <v>Fitness</v>
      </c>
      <c r="P347" s="4" t="s">
        <v>1734</v>
      </c>
      <c r="Q347" s="4" t="s">
        <v>1887</v>
      </c>
      <c r="R347" s="4" t="str">
        <f t="array" ref="R347">XLOOKUP(Q347,Store_Dim!A:A,Store_Dim!B:B)</f>
        <v>Rivera-Warner</v>
      </c>
      <c r="S347" s="4" t="str">
        <f t="array" ref="S347">XLOOKUP(Q347,Store_Dim!A:A,Store_Dim!E:E)</f>
        <v>Flagship</v>
      </c>
      <c r="T347" s="4">
        <v>2.0</v>
      </c>
      <c r="U347" s="13">
        <v>660.81</v>
      </c>
      <c r="V347" s="14">
        <v>0.18</v>
      </c>
      <c r="W347" s="15">
        <v>260.0</v>
      </c>
      <c r="X347" s="4" t="s">
        <v>1959</v>
      </c>
      <c r="Y347" s="16">
        <v>1083.7284</v>
      </c>
      <c r="Z347" s="4" t="str">
        <f t="array" ref="Z347">XLOOKUP(M347,Product_Dim!A:A,Product_Dim!B:B)</f>
        <v>Boxing Hand Wraps</v>
      </c>
    </row>
    <row r="348" ht="14.25" customHeight="1">
      <c r="A348" s="4" t="s">
        <v>2307</v>
      </c>
      <c r="B348" s="5">
        <v>45915.0</v>
      </c>
      <c r="C348" s="12" t="s">
        <v>3976</v>
      </c>
      <c r="D348" s="4">
        <f t="shared" si="1"/>
        <v>2025</v>
      </c>
      <c r="E348" s="4" t="s">
        <v>243</v>
      </c>
      <c r="F348" s="4">
        <v>23.0</v>
      </c>
      <c r="G348" s="4" t="str">
        <f t="shared" si="2"/>
        <v>18-25</v>
      </c>
      <c r="H348" s="4" t="str">
        <f t="array" ref="H348">XLOOKUP(E348,Customer_Dim!A:A,Customer_Dim!D:D)</f>
        <v>Male</v>
      </c>
      <c r="I348" s="4" t="str">
        <f t="array" ref="I348">XLOOKUP(E348,Customer_Dim!A:A,Customer_Dim!H:H)</f>
        <v>Silver</v>
      </c>
      <c r="J348" s="4" t="str">
        <f t="array" ref="J348">XLOOKUP(E348,Customer_Dim!A:A,Customer_Dim!E:E)</f>
        <v>Jennifermouth</v>
      </c>
      <c r="K348" s="4" t="str">
        <f t="array" ref="K348">XLOOKUP(E348,Customer_Dim!A:A,Customer_Dim!F:F)</f>
        <v>Missouri</v>
      </c>
      <c r="L348" s="4" t="str">
        <f t="array" ref="L348">XLOOKUP(Q348,Store_Dim!A:A,Store_Dim!C:C)</f>
        <v>West</v>
      </c>
      <c r="M348" s="4" t="s">
        <v>1735</v>
      </c>
      <c r="N348" s="4" t="str">
        <f t="array" ref="N348">XLOOKUP(M348,Product_Dim!A:A,Product_Dim!C:C)</f>
        <v>Electronics</v>
      </c>
      <c r="O348" s="4" t="str">
        <f t="array" ref="O348">XLOOKUP(M348,Product_Dim!A:A,Product_Dim!D:D)</f>
        <v>Accessories</v>
      </c>
      <c r="P348" s="4" t="s">
        <v>1737</v>
      </c>
      <c r="Q348" s="4" t="s">
        <v>1917</v>
      </c>
      <c r="R348" s="4" t="str">
        <f t="array" ref="R348">XLOOKUP(Q348,Store_Dim!A:A,Store_Dim!B:B)</f>
        <v>Bean, Jones and Park</v>
      </c>
      <c r="S348" s="4" t="str">
        <f t="array" ref="S348">XLOOKUP(Q348,Store_Dim!A:A,Store_Dim!E:E)</f>
        <v>Online</v>
      </c>
      <c r="T348" s="4">
        <v>3.0</v>
      </c>
      <c r="U348" s="13">
        <v>564.94</v>
      </c>
      <c r="V348" s="14">
        <v>0.22</v>
      </c>
      <c r="W348" s="15">
        <v>246.0</v>
      </c>
      <c r="X348" s="4" t="s">
        <v>1964</v>
      </c>
      <c r="Y348" s="16">
        <v>1321.9596</v>
      </c>
      <c r="Z348" s="4" t="str">
        <f t="array" ref="Z348">XLOOKUP(M348,Product_Dim!A:A,Product_Dim!B:B)</f>
        <v>HDMI Cable – 2m</v>
      </c>
    </row>
    <row r="349" ht="14.25" customHeight="1">
      <c r="A349" s="4" t="s">
        <v>2308</v>
      </c>
      <c r="B349" s="5">
        <v>45541.0</v>
      </c>
      <c r="C349" s="12" t="s">
        <v>3976</v>
      </c>
      <c r="D349" s="4">
        <f t="shared" si="1"/>
        <v>2024</v>
      </c>
      <c r="E349" s="4" t="s">
        <v>221</v>
      </c>
      <c r="F349" s="4">
        <v>24.0</v>
      </c>
      <c r="G349" s="4" t="str">
        <f t="shared" si="2"/>
        <v>18-25</v>
      </c>
      <c r="H349" s="4" t="str">
        <f t="array" ref="H349">XLOOKUP(E349,Customer_Dim!A:A,Customer_Dim!D:D)</f>
        <v>Male</v>
      </c>
      <c r="I349" s="4" t="str">
        <f t="array" ref="I349">XLOOKUP(E349,Customer_Dim!A:A,Customer_Dim!H:H)</f>
        <v>Platinum</v>
      </c>
      <c r="J349" s="4" t="str">
        <f t="array" ref="J349">XLOOKUP(E349,Customer_Dim!A:A,Customer_Dim!E:E)</f>
        <v>Christopherland</v>
      </c>
      <c r="K349" s="4" t="str">
        <f t="array" ref="K349">XLOOKUP(E349,Customer_Dim!A:A,Customer_Dim!F:F)</f>
        <v>Oklahoma</v>
      </c>
      <c r="L349" s="4" t="str">
        <f t="array" ref="L349">XLOOKUP(Q349,Store_Dim!A:A,Store_Dim!C:C)</f>
        <v>North</v>
      </c>
      <c r="M349" s="4" t="s">
        <v>1617</v>
      </c>
      <c r="N349" s="4" t="str">
        <f t="array" ref="N349">XLOOKUP(M349,Product_Dim!A:A,Product_Dim!C:C)</f>
        <v>Electronics</v>
      </c>
      <c r="O349" s="4" t="str">
        <f t="array" ref="O349">XLOOKUP(M349,Product_Dim!A:A,Product_Dim!D:D)</f>
        <v>Appliances</v>
      </c>
      <c r="P349" s="4" t="s">
        <v>1620</v>
      </c>
      <c r="Q349" s="4" t="s">
        <v>1936</v>
      </c>
      <c r="R349" s="4" t="str">
        <f t="array" ref="R349">XLOOKUP(Q349,Store_Dim!A:A,Store_Dim!B:B)</f>
        <v>Shelton PLC</v>
      </c>
      <c r="S349" s="4" t="str">
        <f t="array" ref="S349">XLOOKUP(Q349,Store_Dim!A:A,Store_Dim!E:E)</f>
        <v>Flagship</v>
      </c>
      <c r="T349" s="4">
        <v>2.0</v>
      </c>
      <c r="U349" s="13">
        <v>280.37</v>
      </c>
      <c r="V349" s="14">
        <v>0.22</v>
      </c>
      <c r="W349" s="15">
        <v>301.0</v>
      </c>
      <c r="X349" s="4" t="s">
        <v>1964</v>
      </c>
      <c r="Y349" s="16">
        <v>437.3772</v>
      </c>
      <c r="Z349" s="4" t="str">
        <f t="array" ref="Z349">XLOOKUP(M349,Product_Dim!A:A,Product_Dim!B:B)</f>
        <v>4K Home Projector</v>
      </c>
    </row>
    <row r="350" ht="14.25" customHeight="1">
      <c r="A350" s="4" t="s">
        <v>2309</v>
      </c>
      <c r="B350" s="5">
        <v>45489.0</v>
      </c>
      <c r="C350" s="12" t="s">
        <v>3968</v>
      </c>
      <c r="D350" s="4">
        <f t="shared" si="1"/>
        <v>2024</v>
      </c>
      <c r="E350" s="4" t="s">
        <v>1187</v>
      </c>
      <c r="F350" s="4">
        <v>28.0</v>
      </c>
      <c r="G350" s="4" t="str">
        <f t="shared" si="2"/>
        <v>26-35</v>
      </c>
      <c r="H350" s="4" t="str">
        <f t="array" ref="H350">XLOOKUP(E350,Customer_Dim!A:A,Customer_Dim!D:D)</f>
        <v>Male</v>
      </c>
      <c r="I350" s="4" t="str">
        <f t="array" ref="I350">XLOOKUP(E350,Customer_Dim!A:A,Customer_Dim!H:H)</f>
        <v>Bronze</v>
      </c>
      <c r="J350" s="4" t="str">
        <f t="array" ref="J350">XLOOKUP(E350,Customer_Dim!A:A,Customer_Dim!E:E)</f>
        <v>Vincentside</v>
      </c>
      <c r="K350" s="4" t="str">
        <f t="array" ref="K350">XLOOKUP(E350,Customer_Dim!A:A,Customer_Dim!F:F)</f>
        <v>Ohio</v>
      </c>
      <c r="L350" s="4" t="str">
        <f t="array" ref="L350">XLOOKUP(Q350,Store_Dim!A:A,Store_Dim!C:C)</f>
        <v>North</v>
      </c>
      <c r="M350" s="4" t="s">
        <v>1732</v>
      </c>
      <c r="N350" s="4" t="str">
        <f t="array" ref="N350">XLOOKUP(M350,Product_Dim!A:A,Product_Dim!C:C)</f>
        <v>Sports</v>
      </c>
      <c r="O350" s="4" t="str">
        <f t="array" ref="O350">XLOOKUP(M350,Product_Dim!A:A,Product_Dim!D:D)</f>
        <v>Fitness</v>
      </c>
      <c r="P350" s="4" t="s">
        <v>1734</v>
      </c>
      <c r="Q350" s="4" t="s">
        <v>1901</v>
      </c>
      <c r="R350" s="4" t="str">
        <f t="array" ref="R350">XLOOKUP(Q350,Store_Dim!A:A,Store_Dim!B:B)</f>
        <v>Johnson-Wright</v>
      </c>
      <c r="S350" s="4" t="str">
        <f t="array" ref="S350">XLOOKUP(Q350,Store_Dim!A:A,Store_Dim!E:E)</f>
        <v>Outlet</v>
      </c>
      <c r="T350" s="4">
        <v>2.0</v>
      </c>
      <c r="U350" s="13">
        <v>85.23</v>
      </c>
      <c r="V350" s="14">
        <v>0.13</v>
      </c>
      <c r="W350" s="15">
        <v>260.0</v>
      </c>
      <c r="X350" s="4" t="s">
        <v>1959</v>
      </c>
      <c r="Y350" s="16">
        <v>148.3002</v>
      </c>
      <c r="Z350" s="4" t="str">
        <f t="array" ref="Z350">XLOOKUP(M350,Product_Dim!A:A,Product_Dim!B:B)</f>
        <v>Boxing Hand Wraps</v>
      </c>
    </row>
    <row r="351" ht="14.25" customHeight="1">
      <c r="A351" s="4" t="s">
        <v>2310</v>
      </c>
      <c r="B351" s="5">
        <v>45748.0</v>
      </c>
      <c r="C351" s="12" t="s">
        <v>3978</v>
      </c>
      <c r="D351" s="4">
        <f t="shared" si="1"/>
        <v>2025</v>
      </c>
      <c r="E351" s="4" t="s">
        <v>1007</v>
      </c>
      <c r="F351" s="4">
        <v>47.0</v>
      </c>
      <c r="G351" s="4" t="str">
        <f t="shared" si="2"/>
        <v>46-55</v>
      </c>
      <c r="H351" s="4" t="str">
        <f t="array" ref="H351">XLOOKUP(E351,Customer_Dim!A:A,Customer_Dim!D:D)</f>
        <v>Female</v>
      </c>
      <c r="I351" s="4" t="str">
        <f t="array" ref="I351">XLOOKUP(E351,Customer_Dim!A:A,Customer_Dim!H:H)</f>
        <v>Silver</v>
      </c>
      <c r="J351" s="4" t="str">
        <f t="array" ref="J351">XLOOKUP(E351,Customer_Dim!A:A,Customer_Dim!E:E)</f>
        <v>Brianchester</v>
      </c>
      <c r="K351" s="4" t="str">
        <f t="array" ref="K351">XLOOKUP(E351,Customer_Dim!A:A,Customer_Dim!F:F)</f>
        <v>Delaware</v>
      </c>
      <c r="L351" s="4" t="str">
        <f t="array" ref="L351">XLOOKUP(Q351,Store_Dim!A:A,Store_Dim!C:C)</f>
        <v>East</v>
      </c>
      <c r="M351" s="4" t="s">
        <v>1658</v>
      </c>
      <c r="N351" s="4" t="str">
        <f t="array" ref="N351">XLOOKUP(M351,Product_Dim!A:A,Product_Dim!C:C)</f>
        <v>Home</v>
      </c>
      <c r="O351" s="4" t="str">
        <f t="array" ref="O351">XLOOKUP(M351,Product_Dim!A:A,Product_Dim!D:D)</f>
        <v>Decor</v>
      </c>
      <c r="P351" s="4" t="s">
        <v>1660</v>
      </c>
      <c r="Q351" s="4" t="s">
        <v>1932</v>
      </c>
      <c r="R351" s="4" t="str">
        <f t="array" ref="R351">XLOOKUP(Q351,Store_Dim!A:A,Store_Dim!B:B)</f>
        <v>Gardner, Humphrey and Contreras</v>
      </c>
      <c r="S351" s="4" t="str">
        <f t="array" ref="S351">XLOOKUP(Q351,Store_Dim!A:A,Store_Dim!E:E)</f>
        <v>Flagship</v>
      </c>
      <c r="T351" s="4">
        <v>2.0</v>
      </c>
      <c r="U351" s="13">
        <v>563.3</v>
      </c>
      <c r="V351" s="14">
        <v>0.26</v>
      </c>
      <c r="W351" s="15">
        <v>378.0</v>
      </c>
      <c r="X351" s="4" t="s">
        <v>1959</v>
      </c>
      <c r="Y351" s="16">
        <v>833.684</v>
      </c>
      <c r="Z351" s="4" t="str">
        <f t="array" ref="Z351">XLOOKUP(M351,Product_Dim!A:A,Product_Dim!B:B)</f>
        <v>Decorative Floor Vase</v>
      </c>
    </row>
    <row r="352" ht="14.25" customHeight="1">
      <c r="A352" s="4" t="s">
        <v>2311</v>
      </c>
      <c r="B352" s="5">
        <v>45309.0</v>
      </c>
      <c r="C352" s="12" t="s">
        <v>3972</v>
      </c>
      <c r="D352" s="4">
        <f t="shared" si="1"/>
        <v>2024</v>
      </c>
      <c r="E352" s="4" t="s">
        <v>151</v>
      </c>
      <c r="F352" s="4">
        <v>25.0</v>
      </c>
      <c r="G352" s="4" t="str">
        <f t="shared" si="2"/>
        <v>18-25</v>
      </c>
      <c r="H352" s="4" t="str">
        <f t="array" ref="H352">XLOOKUP(E352,Customer_Dim!A:A,Customer_Dim!D:D)</f>
        <v>Male</v>
      </c>
      <c r="I352" s="4" t="str">
        <f t="array" ref="I352">XLOOKUP(E352,Customer_Dim!A:A,Customer_Dim!H:H)</f>
        <v>Platinum</v>
      </c>
      <c r="J352" s="4" t="str">
        <f t="array" ref="J352">XLOOKUP(E352,Customer_Dim!A:A,Customer_Dim!E:E)</f>
        <v>Tristanton</v>
      </c>
      <c r="K352" s="4" t="str">
        <f t="array" ref="K352">XLOOKUP(E352,Customer_Dim!A:A,Customer_Dim!F:F)</f>
        <v>Oklahoma</v>
      </c>
      <c r="L352" s="4" t="str">
        <f t="array" ref="L352">XLOOKUP(Q352,Store_Dim!A:A,Store_Dim!C:C)</f>
        <v>East</v>
      </c>
      <c r="M352" s="4" t="s">
        <v>1823</v>
      </c>
      <c r="N352" s="4" t="str">
        <f t="array" ref="N352">XLOOKUP(M352,Product_Dim!A:A,Product_Dim!C:C)</f>
        <v>Home</v>
      </c>
      <c r="O352" s="4" t="str">
        <f t="array" ref="O352">XLOOKUP(M352,Product_Dim!A:A,Product_Dim!D:D)</f>
        <v>Kitchen</v>
      </c>
      <c r="P352" s="4" t="s">
        <v>1825</v>
      </c>
      <c r="Q352" s="4" t="s">
        <v>1945</v>
      </c>
      <c r="R352" s="4" t="str">
        <f t="array" ref="R352">XLOOKUP(Q352,Store_Dim!A:A,Store_Dim!B:B)</f>
        <v>Guerrero-Schmitt</v>
      </c>
      <c r="S352" s="4" t="str">
        <f t="array" ref="S352">XLOOKUP(Q352,Store_Dim!A:A,Store_Dim!E:E)</f>
        <v>Flagship</v>
      </c>
      <c r="T352" s="4">
        <v>2.0</v>
      </c>
      <c r="U352" s="13">
        <v>827.81</v>
      </c>
      <c r="V352" s="14">
        <v>0.04</v>
      </c>
      <c r="W352" s="15">
        <v>58.0</v>
      </c>
      <c r="X352" s="4" t="s">
        <v>1961</v>
      </c>
      <c r="Y352" s="16">
        <v>1589.3952</v>
      </c>
      <c r="Z352" s="4" t="str">
        <f t="array" ref="Z352">XLOOKUP(M352,Product_Dim!A:A,Product_Dim!B:B)</f>
        <v>Wall-Mounted Spice Rack</v>
      </c>
    </row>
    <row r="353" ht="14.25" customHeight="1">
      <c r="A353" s="4" t="s">
        <v>2312</v>
      </c>
      <c r="B353" s="5">
        <v>45621.0</v>
      </c>
      <c r="C353" s="12" t="s">
        <v>3971</v>
      </c>
      <c r="D353" s="4">
        <f t="shared" si="1"/>
        <v>2024</v>
      </c>
      <c r="E353" s="4" t="s">
        <v>716</v>
      </c>
      <c r="F353" s="4">
        <v>61.0</v>
      </c>
      <c r="G353" s="4" t="str">
        <f t="shared" si="2"/>
        <v>56-65</v>
      </c>
      <c r="H353" s="4" t="str">
        <f t="array" ref="H353">XLOOKUP(E353,Customer_Dim!A:A,Customer_Dim!D:D)</f>
        <v>Male</v>
      </c>
      <c r="I353" s="4" t="str">
        <f t="array" ref="I353">XLOOKUP(E353,Customer_Dim!A:A,Customer_Dim!H:H)</f>
        <v>Gold</v>
      </c>
      <c r="J353" s="4" t="str">
        <f t="array" ref="J353">XLOOKUP(E353,Customer_Dim!A:A,Customer_Dim!E:E)</f>
        <v>Danielstad</v>
      </c>
      <c r="K353" s="4" t="str">
        <f t="array" ref="K353">XLOOKUP(E353,Customer_Dim!A:A,Customer_Dim!F:F)</f>
        <v>Montana</v>
      </c>
      <c r="L353" s="4" t="str">
        <f t="array" ref="L353">XLOOKUP(Q353,Store_Dim!A:A,Store_Dim!C:C)</f>
        <v>East</v>
      </c>
      <c r="M353" s="4" t="s">
        <v>1606</v>
      </c>
      <c r="N353" s="4" t="str">
        <f t="array" ref="N353">XLOOKUP(M353,Product_Dim!A:A,Product_Dim!C:C)</f>
        <v>Beauty</v>
      </c>
      <c r="O353" s="4" t="str">
        <f t="array" ref="O353">XLOOKUP(M353,Product_Dim!A:A,Product_Dim!D:D)</f>
        <v>Haircare</v>
      </c>
      <c r="P353" s="4" t="s">
        <v>1609</v>
      </c>
      <c r="Q353" s="4" t="s">
        <v>1945</v>
      </c>
      <c r="R353" s="4" t="str">
        <f t="array" ref="R353">XLOOKUP(Q353,Store_Dim!A:A,Store_Dim!B:B)</f>
        <v>Guerrero-Schmitt</v>
      </c>
      <c r="S353" s="4" t="str">
        <f t="array" ref="S353">XLOOKUP(Q353,Store_Dim!A:A,Store_Dim!E:E)</f>
        <v>Flagship</v>
      </c>
      <c r="T353" s="4">
        <v>3.0</v>
      </c>
      <c r="U353" s="13">
        <v>877.71</v>
      </c>
      <c r="V353" s="14">
        <v>0.12</v>
      </c>
      <c r="W353" s="15">
        <v>460.0</v>
      </c>
      <c r="X353" s="4" t="s">
        <v>1961</v>
      </c>
      <c r="Y353" s="16">
        <v>2317.1544</v>
      </c>
      <c r="Z353" s="4" t="str">
        <f t="array" ref="Z353">XLOOKUP(M353,Product_Dim!A:A,Product_Dim!B:B)</f>
        <v>Hair Strengthening Shampoo</v>
      </c>
    </row>
    <row r="354" ht="14.25" customHeight="1">
      <c r="A354" s="4" t="s">
        <v>2313</v>
      </c>
      <c r="B354" s="5">
        <v>45603.0</v>
      </c>
      <c r="C354" s="12" t="s">
        <v>3971</v>
      </c>
      <c r="D354" s="4">
        <f t="shared" si="1"/>
        <v>2024</v>
      </c>
      <c r="E354" s="4" t="s">
        <v>844</v>
      </c>
      <c r="F354" s="4">
        <v>42.0</v>
      </c>
      <c r="G354" s="4" t="str">
        <f t="shared" si="2"/>
        <v>36-45</v>
      </c>
      <c r="H354" s="4" t="str">
        <f t="array" ref="H354">XLOOKUP(E354,Customer_Dim!A:A,Customer_Dim!D:D)</f>
        <v>Male</v>
      </c>
      <c r="I354" s="4" t="str">
        <f t="array" ref="I354">XLOOKUP(E354,Customer_Dim!A:A,Customer_Dim!H:H)</f>
        <v>Silver</v>
      </c>
      <c r="J354" s="4" t="str">
        <f t="array" ref="J354">XLOOKUP(E354,Customer_Dim!A:A,Customer_Dim!E:E)</f>
        <v>Karenmouth</v>
      </c>
      <c r="K354" s="4" t="str">
        <f t="array" ref="K354">XLOOKUP(E354,Customer_Dim!A:A,Customer_Dim!F:F)</f>
        <v>Massachusetts</v>
      </c>
      <c r="L354" s="4" t="str">
        <f t="array" ref="L354">XLOOKUP(Q354,Store_Dim!A:A,Store_Dim!C:C)</f>
        <v>South</v>
      </c>
      <c r="M354" s="4" t="s">
        <v>1753</v>
      </c>
      <c r="N354" s="4" t="str">
        <f t="array" ref="N354">XLOOKUP(M354,Product_Dim!A:A,Product_Dim!C:C)</f>
        <v>Sports</v>
      </c>
      <c r="O354" s="4" t="str">
        <f t="array" ref="O354">XLOOKUP(M354,Product_Dim!A:A,Product_Dim!D:D)</f>
        <v>Fitness</v>
      </c>
      <c r="P354" s="4" t="s">
        <v>1755</v>
      </c>
      <c r="Q354" s="4" t="s">
        <v>1921</v>
      </c>
      <c r="R354" s="4" t="str">
        <f t="array" ref="R354">XLOOKUP(Q354,Store_Dim!A:A,Store_Dim!B:B)</f>
        <v>Moore, Padilla and Butler</v>
      </c>
      <c r="S354" s="4" t="str">
        <f t="array" ref="S354">XLOOKUP(Q354,Store_Dim!A:A,Store_Dim!E:E)</f>
        <v>Flagship</v>
      </c>
      <c r="T354" s="4">
        <v>4.0</v>
      </c>
      <c r="U354" s="13">
        <v>488.56</v>
      </c>
      <c r="V354" s="14">
        <v>0.26</v>
      </c>
      <c r="W354" s="15">
        <v>138.0</v>
      </c>
      <c r="X354" s="4" t="s">
        <v>1964</v>
      </c>
      <c r="Y354" s="16">
        <v>1446.1376</v>
      </c>
      <c r="Z354" s="4" t="str">
        <f t="array" ref="Z354">XLOOKUP(M354,Product_Dim!A:A,Product_Dim!B:B)</f>
        <v>Foam Roller</v>
      </c>
    </row>
    <row r="355" ht="14.25" customHeight="1">
      <c r="A355" s="4" t="s">
        <v>2314</v>
      </c>
      <c r="B355" s="5">
        <v>45501.0</v>
      </c>
      <c r="C355" s="12" t="s">
        <v>3968</v>
      </c>
      <c r="D355" s="4">
        <f t="shared" si="1"/>
        <v>2024</v>
      </c>
      <c r="E355" s="4" t="s">
        <v>385</v>
      </c>
      <c r="F355" s="4">
        <v>64.0</v>
      </c>
      <c r="G355" s="4" t="str">
        <f t="shared" si="2"/>
        <v>56-65</v>
      </c>
      <c r="H355" s="4" t="str">
        <f t="array" ref="H355">XLOOKUP(E355,Customer_Dim!A:A,Customer_Dim!D:D)</f>
        <v>Male</v>
      </c>
      <c r="I355" s="4" t="str">
        <f t="array" ref="I355">XLOOKUP(E355,Customer_Dim!A:A,Customer_Dim!H:H)</f>
        <v>Silver</v>
      </c>
      <c r="J355" s="4" t="str">
        <f t="array" ref="J355">XLOOKUP(E355,Customer_Dim!A:A,Customer_Dim!E:E)</f>
        <v>South Jenniferville</v>
      </c>
      <c r="K355" s="4" t="str">
        <f t="array" ref="K355">XLOOKUP(E355,Customer_Dim!A:A,Customer_Dim!F:F)</f>
        <v>Georgia</v>
      </c>
      <c r="L355" s="4" t="str">
        <f t="array" ref="L355">XLOOKUP(Q355,Store_Dim!A:A,Store_Dim!C:C)</f>
        <v>North</v>
      </c>
      <c r="M355" s="4" t="s">
        <v>1652</v>
      </c>
      <c r="N355" s="4" t="str">
        <f t="array" ref="N355">XLOOKUP(M355,Product_Dim!A:A,Product_Dim!C:C)</f>
        <v>Clothing</v>
      </c>
      <c r="O355" s="4" t="str">
        <f t="array" ref="O355">XLOOKUP(M355,Product_Dim!A:A,Product_Dim!D:D)</f>
        <v>Accessories</v>
      </c>
      <c r="P355" s="4" t="s">
        <v>1654</v>
      </c>
      <c r="Q355" s="4" t="s">
        <v>1929</v>
      </c>
      <c r="R355" s="4" t="str">
        <f t="array" ref="R355">XLOOKUP(Q355,Store_Dim!A:A,Store_Dim!B:B)</f>
        <v>Thomas, Bridges and Harris</v>
      </c>
      <c r="S355" s="4" t="str">
        <f t="array" ref="S355">XLOOKUP(Q355,Store_Dim!A:A,Store_Dim!E:E)</f>
        <v>Online</v>
      </c>
      <c r="T355" s="4">
        <v>4.0</v>
      </c>
      <c r="U355" s="13">
        <v>175.91</v>
      </c>
      <c r="V355" s="14">
        <v>0.13</v>
      </c>
      <c r="W355" s="15">
        <v>268.0</v>
      </c>
      <c r="X355" s="4" t="s">
        <v>1961</v>
      </c>
      <c r="Y355" s="16">
        <v>612.1668</v>
      </c>
      <c r="Z355" s="4" t="str">
        <f t="array" ref="Z355">XLOOKUP(M355,Product_Dim!A:A,Product_Dim!B:B)</f>
        <v>Women's Scarf Set</v>
      </c>
    </row>
    <row r="356" ht="14.25" customHeight="1">
      <c r="A356" s="4" t="s">
        <v>2315</v>
      </c>
      <c r="B356" s="5">
        <v>45398.0</v>
      </c>
      <c r="C356" s="12" t="s">
        <v>3978</v>
      </c>
      <c r="D356" s="4">
        <f t="shared" si="1"/>
        <v>2024</v>
      </c>
      <c r="E356" s="4" t="s">
        <v>817</v>
      </c>
      <c r="F356" s="4">
        <v>19.0</v>
      </c>
      <c r="G356" s="4" t="str">
        <f t="shared" si="2"/>
        <v>18-25</v>
      </c>
      <c r="H356" s="4" t="str">
        <f t="array" ref="H356">XLOOKUP(E356,Customer_Dim!A:A,Customer_Dim!D:D)</f>
        <v>Male</v>
      </c>
      <c r="I356" s="4" t="str">
        <f t="array" ref="I356">XLOOKUP(E356,Customer_Dim!A:A,Customer_Dim!H:H)</f>
        <v>Gold</v>
      </c>
      <c r="J356" s="4" t="str">
        <f t="array" ref="J356">XLOOKUP(E356,Customer_Dim!A:A,Customer_Dim!E:E)</f>
        <v>Lake Timothy</v>
      </c>
      <c r="K356" s="4" t="str">
        <f t="array" ref="K356">XLOOKUP(E356,Customer_Dim!A:A,Customer_Dim!F:F)</f>
        <v>Nevada</v>
      </c>
      <c r="L356" s="4" t="str">
        <f t="array" ref="L356">XLOOKUP(Q356,Store_Dim!A:A,Store_Dim!C:C)</f>
        <v>West</v>
      </c>
      <c r="M356" s="4" t="s">
        <v>1844</v>
      </c>
      <c r="N356" s="4" t="str">
        <f t="array" ref="N356">XLOOKUP(M356,Product_Dim!A:A,Product_Dim!C:C)</f>
        <v>Home</v>
      </c>
      <c r="O356" s="4" t="str">
        <f t="array" ref="O356">XLOOKUP(M356,Product_Dim!A:A,Product_Dim!D:D)</f>
        <v>Lighting</v>
      </c>
      <c r="P356" s="4" t="s">
        <v>1846</v>
      </c>
      <c r="Q356" s="4" t="s">
        <v>1917</v>
      </c>
      <c r="R356" s="4" t="str">
        <f t="array" ref="R356">XLOOKUP(Q356,Store_Dim!A:A,Store_Dim!B:B)</f>
        <v>Bean, Jones and Park</v>
      </c>
      <c r="S356" s="4" t="str">
        <f t="array" ref="S356">XLOOKUP(Q356,Store_Dim!A:A,Store_Dim!E:E)</f>
        <v>Online</v>
      </c>
      <c r="T356" s="4">
        <v>4.0</v>
      </c>
      <c r="U356" s="13">
        <v>289.66</v>
      </c>
      <c r="V356" s="14">
        <v>0.25</v>
      </c>
      <c r="W356" s="15">
        <v>220.0</v>
      </c>
      <c r="X356" s="4" t="s">
        <v>1964</v>
      </c>
      <c r="Y356" s="16">
        <v>868.98</v>
      </c>
      <c r="Z356" s="4" t="str">
        <f t="array" ref="Z356">XLOOKUP(M356,Product_Dim!A:A,Product_Dim!B:B)</f>
        <v>LED Bedside Lamp</v>
      </c>
    </row>
    <row r="357" ht="14.25" customHeight="1">
      <c r="A357" s="4" t="s">
        <v>2316</v>
      </c>
      <c r="B357" s="5">
        <v>45304.0</v>
      </c>
      <c r="C357" s="12" t="s">
        <v>3972</v>
      </c>
      <c r="D357" s="4">
        <f t="shared" si="1"/>
        <v>2024</v>
      </c>
      <c r="E357" s="4" t="s">
        <v>796</v>
      </c>
      <c r="F357" s="4">
        <v>31.0</v>
      </c>
      <c r="G357" s="4" t="str">
        <f t="shared" si="2"/>
        <v>26-35</v>
      </c>
      <c r="H357" s="4" t="str">
        <f t="array" ref="H357">XLOOKUP(E357,Customer_Dim!A:A,Customer_Dim!D:D)</f>
        <v>Male</v>
      </c>
      <c r="I357" s="4" t="str">
        <f t="array" ref="I357">XLOOKUP(E357,Customer_Dim!A:A,Customer_Dim!H:H)</f>
        <v>Platinum</v>
      </c>
      <c r="J357" s="4" t="str">
        <f t="array" ref="J357">XLOOKUP(E357,Customer_Dim!A:A,Customer_Dim!E:E)</f>
        <v>Dawsonchester</v>
      </c>
      <c r="K357" s="4" t="str">
        <f t="array" ref="K357">XLOOKUP(E357,Customer_Dim!A:A,Customer_Dim!F:F)</f>
        <v>Virginia</v>
      </c>
      <c r="L357" s="4" t="str">
        <f t="array" ref="L357">XLOOKUP(Q357,Store_Dim!A:A,Store_Dim!C:C)</f>
        <v>North</v>
      </c>
      <c r="M357" s="4" t="s">
        <v>1617</v>
      </c>
      <c r="N357" s="4" t="str">
        <f t="array" ref="N357">XLOOKUP(M357,Product_Dim!A:A,Product_Dim!C:C)</f>
        <v>Electronics</v>
      </c>
      <c r="O357" s="4" t="str">
        <f t="array" ref="O357">XLOOKUP(M357,Product_Dim!A:A,Product_Dim!D:D)</f>
        <v>Appliances</v>
      </c>
      <c r="P357" s="4" t="s">
        <v>1620</v>
      </c>
      <c r="Q357" s="4" t="s">
        <v>1936</v>
      </c>
      <c r="R357" s="4" t="str">
        <f t="array" ref="R357">XLOOKUP(Q357,Store_Dim!A:A,Store_Dim!B:B)</f>
        <v>Shelton PLC</v>
      </c>
      <c r="S357" s="4" t="str">
        <f t="array" ref="S357">XLOOKUP(Q357,Store_Dim!A:A,Store_Dim!E:E)</f>
        <v>Flagship</v>
      </c>
      <c r="T357" s="4">
        <v>2.0</v>
      </c>
      <c r="U357" s="13">
        <v>899.27</v>
      </c>
      <c r="V357" s="14">
        <v>0.17</v>
      </c>
      <c r="W357" s="15">
        <v>301.0</v>
      </c>
      <c r="X357" s="4" t="s">
        <v>1959</v>
      </c>
      <c r="Y357" s="16">
        <v>1492.7882</v>
      </c>
      <c r="Z357" s="4" t="str">
        <f t="array" ref="Z357">XLOOKUP(M357,Product_Dim!A:A,Product_Dim!B:B)</f>
        <v>4K Home Projector</v>
      </c>
    </row>
    <row r="358" ht="14.25" customHeight="1">
      <c r="A358" s="4" t="s">
        <v>2317</v>
      </c>
      <c r="B358" s="5">
        <v>45299.0</v>
      </c>
      <c r="C358" s="12" t="s">
        <v>3972</v>
      </c>
      <c r="D358" s="4">
        <f t="shared" si="1"/>
        <v>2024</v>
      </c>
      <c r="E358" s="4" t="s">
        <v>257</v>
      </c>
      <c r="F358" s="4">
        <v>21.0</v>
      </c>
      <c r="G358" s="4" t="str">
        <f t="shared" si="2"/>
        <v>18-25</v>
      </c>
      <c r="H358" s="4" t="str">
        <f t="array" ref="H358">XLOOKUP(E358,Customer_Dim!A:A,Customer_Dim!D:D)</f>
        <v>Female</v>
      </c>
      <c r="I358" s="4" t="str">
        <f t="array" ref="I358">XLOOKUP(E358,Customer_Dim!A:A,Customer_Dim!H:H)</f>
        <v>Silver</v>
      </c>
      <c r="J358" s="4" t="str">
        <f t="array" ref="J358">XLOOKUP(E358,Customer_Dim!A:A,Customer_Dim!E:E)</f>
        <v>Woodmouth</v>
      </c>
      <c r="K358" s="4" t="str">
        <f t="array" ref="K358">XLOOKUP(E358,Customer_Dim!A:A,Customer_Dim!F:F)</f>
        <v>Nevada</v>
      </c>
      <c r="L358" s="4" t="str">
        <f t="array" ref="L358">XLOOKUP(Q358,Store_Dim!A:A,Store_Dim!C:C)</f>
        <v>North</v>
      </c>
      <c r="M358" s="4" t="s">
        <v>1628</v>
      </c>
      <c r="N358" s="4" t="str">
        <f t="array" ref="N358">XLOOKUP(M358,Product_Dim!A:A,Product_Dim!C:C)</f>
        <v>Clothing</v>
      </c>
      <c r="O358" s="4" t="str">
        <f t="array" ref="O358">XLOOKUP(M358,Product_Dim!A:A,Product_Dim!D:D)</f>
        <v>Bottoms</v>
      </c>
      <c r="P358" s="4" t="s">
        <v>1630</v>
      </c>
      <c r="Q358" s="4" t="s">
        <v>1892</v>
      </c>
      <c r="R358" s="4" t="str">
        <f t="array" ref="R358">XLOOKUP(Q358,Store_Dim!A:A,Store_Dim!B:B)</f>
        <v>Martinez, Adkins and Johnson</v>
      </c>
      <c r="S358" s="4" t="str">
        <f t="array" ref="S358">XLOOKUP(Q358,Store_Dim!A:A,Store_Dim!E:E)</f>
        <v>Flagship</v>
      </c>
      <c r="T358" s="4">
        <v>1.0</v>
      </c>
      <c r="U358" s="13">
        <v>691.38</v>
      </c>
      <c r="V358" s="14">
        <v>0.11</v>
      </c>
      <c r="W358" s="15">
        <v>343.0</v>
      </c>
      <c r="X358" s="4" t="s">
        <v>1964</v>
      </c>
      <c r="Y358" s="16">
        <v>615.3282</v>
      </c>
      <c r="Z358" s="4" t="str">
        <f t="array" ref="Z358">XLOOKUP(M358,Product_Dim!A:A,Product_Dim!B:B)</f>
        <v>Women's Denim Jeans</v>
      </c>
    </row>
    <row r="359" ht="14.25" customHeight="1">
      <c r="A359" s="4" t="s">
        <v>2318</v>
      </c>
      <c r="B359" s="5">
        <v>45564.0</v>
      </c>
      <c r="C359" s="12" t="s">
        <v>3976</v>
      </c>
      <c r="D359" s="4">
        <f t="shared" si="1"/>
        <v>2024</v>
      </c>
      <c r="E359" s="4" t="s">
        <v>569</v>
      </c>
      <c r="F359" s="4">
        <v>47.0</v>
      </c>
      <c r="G359" s="4" t="str">
        <f t="shared" si="2"/>
        <v>46-55</v>
      </c>
      <c r="H359" s="4" t="str">
        <f t="array" ref="H359">XLOOKUP(E359,Customer_Dim!A:A,Customer_Dim!D:D)</f>
        <v>Female</v>
      </c>
      <c r="I359" s="4" t="str">
        <f t="array" ref="I359">XLOOKUP(E359,Customer_Dim!A:A,Customer_Dim!H:H)</f>
        <v>Platinum</v>
      </c>
      <c r="J359" s="4" t="str">
        <f t="array" ref="J359">XLOOKUP(E359,Customer_Dim!A:A,Customer_Dim!E:E)</f>
        <v>Carolview</v>
      </c>
      <c r="K359" s="4" t="str">
        <f t="array" ref="K359">XLOOKUP(E359,Customer_Dim!A:A,Customer_Dim!F:F)</f>
        <v>Illinois</v>
      </c>
      <c r="L359" s="4" t="str">
        <f t="array" ref="L359">XLOOKUP(Q359,Store_Dim!A:A,Store_Dim!C:C)</f>
        <v>East</v>
      </c>
      <c r="M359" s="4" t="s">
        <v>1658</v>
      </c>
      <c r="N359" s="4" t="str">
        <f t="array" ref="N359">XLOOKUP(M359,Product_Dim!A:A,Product_Dim!C:C)</f>
        <v>Home</v>
      </c>
      <c r="O359" s="4" t="str">
        <f t="array" ref="O359">XLOOKUP(M359,Product_Dim!A:A,Product_Dim!D:D)</f>
        <v>Decor</v>
      </c>
      <c r="P359" s="4" t="s">
        <v>1660</v>
      </c>
      <c r="Q359" s="4" t="s">
        <v>1887</v>
      </c>
      <c r="R359" s="4" t="str">
        <f t="array" ref="R359">XLOOKUP(Q359,Store_Dim!A:A,Store_Dim!B:B)</f>
        <v>Rivera-Warner</v>
      </c>
      <c r="S359" s="4" t="str">
        <f t="array" ref="S359">XLOOKUP(Q359,Store_Dim!A:A,Store_Dim!E:E)</f>
        <v>Flagship</v>
      </c>
      <c r="T359" s="4">
        <v>3.0</v>
      </c>
      <c r="U359" s="13">
        <v>158.72</v>
      </c>
      <c r="V359" s="14">
        <v>0.13</v>
      </c>
      <c r="W359" s="15">
        <v>378.0</v>
      </c>
      <c r="X359" s="4" t="s">
        <v>1959</v>
      </c>
      <c r="Y359" s="16">
        <v>414.2592</v>
      </c>
      <c r="Z359" s="4" t="str">
        <f t="array" ref="Z359">XLOOKUP(M359,Product_Dim!A:A,Product_Dim!B:B)</f>
        <v>Decorative Floor Vase</v>
      </c>
    </row>
    <row r="360" ht="14.25" customHeight="1">
      <c r="A360" s="4" t="s">
        <v>2319</v>
      </c>
      <c r="B360" s="5">
        <v>45413.0</v>
      </c>
      <c r="C360" s="12" t="s">
        <v>3973</v>
      </c>
      <c r="D360" s="4">
        <f t="shared" si="1"/>
        <v>2024</v>
      </c>
      <c r="E360" s="4" t="s">
        <v>704</v>
      </c>
      <c r="F360" s="4">
        <v>48.0</v>
      </c>
      <c r="G360" s="4" t="str">
        <f t="shared" si="2"/>
        <v>46-55</v>
      </c>
      <c r="H360" s="4" t="str">
        <f t="array" ref="H360">XLOOKUP(E360,Customer_Dim!A:A,Customer_Dim!D:D)</f>
        <v>Male</v>
      </c>
      <c r="I360" s="4" t="str">
        <f t="array" ref="I360">XLOOKUP(E360,Customer_Dim!A:A,Customer_Dim!H:H)</f>
        <v>Silver</v>
      </c>
      <c r="J360" s="4" t="str">
        <f t="array" ref="J360">XLOOKUP(E360,Customer_Dim!A:A,Customer_Dim!E:E)</f>
        <v>Matthewborough</v>
      </c>
      <c r="K360" s="4" t="str">
        <f t="array" ref="K360">XLOOKUP(E360,Customer_Dim!A:A,Customer_Dim!F:F)</f>
        <v>Georgia</v>
      </c>
      <c r="L360" s="4" t="str">
        <f t="array" ref="L360">XLOOKUP(Q360,Store_Dim!A:A,Store_Dim!C:C)</f>
        <v>West</v>
      </c>
      <c r="M360" s="4" t="s">
        <v>1762</v>
      </c>
      <c r="N360" s="4" t="str">
        <f t="array" ref="N360">XLOOKUP(M360,Product_Dim!A:A,Product_Dim!C:C)</f>
        <v>Beauty</v>
      </c>
      <c r="O360" s="4" t="str">
        <f t="array" ref="O360">XLOOKUP(M360,Product_Dim!A:A,Product_Dim!D:D)</f>
        <v>Fragrance</v>
      </c>
      <c r="P360" s="4" t="s">
        <v>1764</v>
      </c>
      <c r="Q360" s="4" t="s">
        <v>1939</v>
      </c>
      <c r="R360" s="4" t="str">
        <f t="array" ref="R360">XLOOKUP(Q360,Store_Dim!A:A,Store_Dim!B:B)</f>
        <v>Frederick-Wright</v>
      </c>
      <c r="S360" s="4" t="str">
        <f t="array" ref="S360">XLOOKUP(Q360,Store_Dim!A:A,Store_Dim!E:E)</f>
        <v>Flagship</v>
      </c>
      <c r="T360" s="4">
        <v>4.0</v>
      </c>
      <c r="U360" s="13">
        <v>537.15</v>
      </c>
      <c r="V360" s="14">
        <v>0.06</v>
      </c>
      <c r="W360" s="15">
        <v>444.0</v>
      </c>
      <c r="X360" s="4" t="s">
        <v>1964</v>
      </c>
      <c r="Y360" s="16">
        <v>2019.684</v>
      </c>
      <c r="Z360" s="4" t="str">
        <f t="array" ref="Z360">XLOOKUP(M360,Product_Dim!A:A,Product_Dim!B:B)</f>
        <v>Luxury Perfume Spray</v>
      </c>
    </row>
    <row r="361" ht="14.25" customHeight="1">
      <c r="A361" s="4" t="s">
        <v>2320</v>
      </c>
      <c r="B361" s="5">
        <v>45480.0</v>
      </c>
      <c r="C361" s="12" t="s">
        <v>3968</v>
      </c>
      <c r="D361" s="4">
        <f t="shared" si="1"/>
        <v>2024</v>
      </c>
      <c r="E361" s="4" t="s">
        <v>1319</v>
      </c>
      <c r="F361" s="4">
        <v>64.0</v>
      </c>
      <c r="G361" s="4" t="str">
        <f t="shared" si="2"/>
        <v>56-65</v>
      </c>
      <c r="H361" s="4" t="str">
        <f t="array" ref="H361">XLOOKUP(E361,Customer_Dim!A:A,Customer_Dim!D:D)</f>
        <v>Female</v>
      </c>
      <c r="I361" s="4" t="str">
        <f t="array" ref="I361">XLOOKUP(E361,Customer_Dim!A:A,Customer_Dim!H:H)</f>
        <v>Bronze</v>
      </c>
      <c r="J361" s="4" t="str">
        <f t="array" ref="J361">XLOOKUP(E361,Customer_Dim!A:A,Customer_Dim!E:E)</f>
        <v>Kimburgh</v>
      </c>
      <c r="K361" s="4" t="str">
        <f t="array" ref="K361">XLOOKUP(E361,Customer_Dim!A:A,Customer_Dim!F:F)</f>
        <v>North Carolina</v>
      </c>
      <c r="L361" s="4" t="str">
        <f t="array" ref="L361">XLOOKUP(Q361,Store_Dim!A:A,Store_Dim!C:C)</f>
        <v>South</v>
      </c>
      <c r="M361" s="4" t="s">
        <v>1703</v>
      </c>
      <c r="N361" s="4" t="str">
        <f t="array" ref="N361">XLOOKUP(M361,Product_Dim!A:A,Product_Dim!C:C)</f>
        <v>Sports</v>
      </c>
      <c r="O361" s="4" t="str">
        <f t="array" ref="O361">XLOOKUP(M361,Product_Dim!A:A,Product_Dim!D:D)</f>
        <v>Fitness</v>
      </c>
      <c r="P361" s="4" t="s">
        <v>1705</v>
      </c>
      <c r="Q361" s="4" t="s">
        <v>1921</v>
      </c>
      <c r="R361" s="4" t="str">
        <f t="array" ref="R361">XLOOKUP(Q361,Store_Dim!A:A,Store_Dim!B:B)</f>
        <v>Moore, Padilla and Butler</v>
      </c>
      <c r="S361" s="4" t="str">
        <f t="array" ref="S361">XLOOKUP(Q361,Store_Dim!A:A,Store_Dim!E:E)</f>
        <v>Flagship</v>
      </c>
      <c r="T361" s="4">
        <v>3.0</v>
      </c>
      <c r="U361" s="13">
        <v>771.7</v>
      </c>
      <c r="V361" s="14">
        <v>0.05</v>
      </c>
      <c r="W361" s="15">
        <v>369.0</v>
      </c>
      <c r="X361" s="4" t="s">
        <v>1964</v>
      </c>
      <c r="Y361" s="16">
        <v>2199.345</v>
      </c>
      <c r="Z361" s="4" t="str">
        <f t="array" ref="Z361">XLOOKUP(M361,Product_Dim!A:A,Product_Dim!B:B)</f>
        <v>Yoga Exercise Mat</v>
      </c>
    </row>
    <row r="362" ht="14.25" customHeight="1">
      <c r="A362" s="4" t="s">
        <v>2321</v>
      </c>
      <c r="B362" s="5">
        <v>45610.0</v>
      </c>
      <c r="C362" s="12" t="s">
        <v>3971</v>
      </c>
      <c r="D362" s="4">
        <f t="shared" si="1"/>
        <v>2024</v>
      </c>
      <c r="E362" s="4" t="s">
        <v>397</v>
      </c>
      <c r="F362" s="4">
        <v>38.0</v>
      </c>
      <c r="G362" s="4" t="str">
        <f t="shared" si="2"/>
        <v>36-45</v>
      </c>
      <c r="H362" s="4" t="str">
        <f t="array" ref="H362">XLOOKUP(E362,Customer_Dim!A:A,Customer_Dim!D:D)</f>
        <v>Male</v>
      </c>
      <c r="I362" s="4" t="str">
        <f t="array" ref="I362">XLOOKUP(E362,Customer_Dim!A:A,Customer_Dim!H:H)</f>
        <v>Bronze</v>
      </c>
      <c r="J362" s="4" t="str">
        <f t="array" ref="J362">XLOOKUP(E362,Customer_Dim!A:A,Customer_Dim!E:E)</f>
        <v>Webstermouth</v>
      </c>
      <c r="K362" s="4" t="str">
        <f t="array" ref="K362">XLOOKUP(E362,Customer_Dim!A:A,Customer_Dim!F:F)</f>
        <v>New Hampshire</v>
      </c>
      <c r="L362" s="4" t="str">
        <f t="array" ref="L362">XLOOKUP(Q362,Store_Dim!A:A,Store_Dim!C:C)</f>
        <v>North</v>
      </c>
      <c r="M362" s="4" t="s">
        <v>1847</v>
      </c>
      <c r="N362" s="4" t="str">
        <f t="array" ref="N362">XLOOKUP(M362,Product_Dim!A:A,Product_Dim!C:C)</f>
        <v>Sports</v>
      </c>
      <c r="O362" s="4" t="str">
        <f t="array" ref="O362">XLOOKUP(M362,Product_Dim!A:A,Product_Dim!D:D)</f>
        <v>Accessories</v>
      </c>
      <c r="P362" s="4" t="s">
        <v>1849</v>
      </c>
      <c r="Q362" s="4" t="s">
        <v>1892</v>
      </c>
      <c r="R362" s="4" t="str">
        <f t="array" ref="R362">XLOOKUP(Q362,Store_Dim!A:A,Store_Dim!B:B)</f>
        <v>Martinez, Adkins and Johnson</v>
      </c>
      <c r="S362" s="4" t="str">
        <f t="array" ref="S362">XLOOKUP(Q362,Store_Dim!A:A,Store_Dim!E:E)</f>
        <v>Flagship</v>
      </c>
      <c r="T362" s="4">
        <v>4.0</v>
      </c>
      <c r="U362" s="13">
        <v>677.25</v>
      </c>
      <c r="V362" s="14">
        <v>0.14</v>
      </c>
      <c r="W362" s="15">
        <v>232.0</v>
      </c>
      <c r="X362" s="4" t="s">
        <v>1961</v>
      </c>
      <c r="Y362" s="16">
        <v>2329.74</v>
      </c>
      <c r="Z362" s="4" t="str">
        <f t="array" ref="Z362">XLOOKUP(M362,Product_Dim!A:A,Product_Dim!B:B)</f>
        <v>Sports Wrist Sweatbands</v>
      </c>
    </row>
    <row r="363" ht="14.25" customHeight="1">
      <c r="A363" s="4" t="s">
        <v>2322</v>
      </c>
      <c r="B363" s="5">
        <v>45763.0</v>
      </c>
      <c r="C363" s="12" t="s">
        <v>3978</v>
      </c>
      <c r="D363" s="4">
        <f t="shared" si="1"/>
        <v>2025</v>
      </c>
      <c r="E363" s="4" t="s">
        <v>379</v>
      </c>
      <c r="F363" s="4">
        <v>34.0</v>
      </c>
      <c r="G363" s="4" t="str">
        <f t="shared" si="2"/>
        <v>26-35</v>
      </c>
      <c r="H363" s="4" t="str">
        <f t="array" ref="H363">XLOOKUP(E363,Customer_Dim!A:A,Customer_Dim!D:D)</f>
        <v>Female</v>
      </c>
      <c r="I363" s="4" t="str">
        <f t="array" ref="I363">XLOOKUP(E363,Customer_Dim!A:A,Customer_Dim!H:H)</f>
        <v>Bronze</v>
      </c>
      <c r="J363" s="4" t="str">
        <f t="array" ref="J363">XLOOKUP(E363,Customer_Dim!A:A,Customer_Dim!E:E)</f>
        <v>Port Joshuachester</v>
      </c>
      <c r="K363" s="4" t="str">
        <f t="array" ref="K363">XLOOKUP(E363,Customer_Dim!A:A,Customer_Dim!F:F)</f>
        <v>Pennsylvania</v>
      </c>
      <c r="L363" s="4" t="str">
        <f t="array" ref="L363">XLOOKUP(Q363,Store_Dim!A:A,Store_Dim!C:C)</f>
        <v>South</v>
      </c>
      <c r="M363" s="4" t="s">
        <v>1877</v>
      </c>
      <c r="N363" s="4" t="str">
        <f t="array" ref="N363">XLOOKUP(M363,Product_Dim!A:A,Product_Dim!C:C)</f>
        <v>Electronics</v>
      </c>
      <c r="O363" s="4" t="str">
        <f t="array" ref="O363">XLOOKUP(M363,Product_Dim!A:A,Product_Dim!D:D)</f>
        <v>Audio</v>
      </c>
      <c r="P363" s="4" t="s">
        <v>1879</v>
      </c>
      <c r="Q363" s="4" t="s">
        <v>1927</v>
      </c>
      <c r="R363" s="4" t="str">
        <f t="array" ref="R363">XLOOKUP(Q363,Store_Dim!A:A,Store_Dim!B:B)</f>
        <v>Aguirre-Keller</v>
      </c>
      <c r="S363" s="4" t="str">
        <f t="array" ref="S363">XLOOKUP(Q363,Store_Dim!A:A,Store_Dim!E:E)</f>
        <v>Online</v>
      </c>
      <c r="T363" s="4">
        <v>1.0</v>
      </c>
      <c r="U363" s="13">
        <v>645.48</v>
      </c>
      <c r="V363" s="14">
        <v>0.26</v>
      </c>
      <c r="W363" s="15">
        <v>73.0</v>
      </c>
      <c r="X363" s="4" t="s">
        <v>1964</v>
      </c>
      <c r="Y363" s="16">
        <v>477.6552</v>
      </c>
      <c r="Z363" s="4" t="str">
        <f t="array" ref="Z363">XLOOKUP(M363,Product_Dim!A:A,Product_Dim!B:B)</f>
        <v>Portable Bluetooth Speaker</v>
      </c>
    </row>
    <row r="364" ht="14.25" customHeight="1">
      <c r="A364" s="4" t="s">
        <v>2323</v>
      </c>
      <c r="B364" s="5">
        <v>45856.0</v>
      </c>
      <c r="C364" s="12" t="s">
        <v>3968</v>
      </c>
      <c r="D364" s="4">
        <f t="shared" si="1"/>
        <v>2025</v>
      </c>
      <c r="E364" s="4" t="s">
        <v>1151</v>
      </c>
      <c r="F364" s="4">
        <v>34.0</v>
      </c>
      <c r="G364" s="4" t="str">
        <f t="shared" si="2"/>
        <v>26-35</v>
      </c>
      <c r="H364" s="4" t="str">
        <f t="array" ref="H364">XLOOKUP(E364,Customer_Dim!A:A,Customer_Dim!D:D)</f>
        <v>Male</v>
      </c>
      <c r="I364" s="4" t="str">
        <f t="array" ref="I364">XLOOKUP(E364,Customer_Dim!A:A,Customer_Dim!H:H)</f>
        <v>Platinum</v>
      </c>
      <c r="J364" s="4" t="str">
        <f t="array" ref="J364">XLOOKUP(E364,Customer_Dim!A:A,Customer_Dim!E:E)</f>
        <v>Andersonside</v>
      </c>
      <c r="K364" s="4" t="str">
        <f t="array" ref="K364">XLOOKUP(E364,Customer_Dim!A:A,Customer_Dim!F:F)</f>
        <v>Arkansas</v>
      </c>
      <c r="L364" s="4" t="str">
        <f t="array" ref="L364">XLOOKUP(Q364,Store_Dim!A:A,Store_Dim!C:C)</f>
        <v>South</v>
      </c>
      <c r="M364" s="4" t="s">
        <v>1802</v>
      </c>
      <c r="N364" s="4" t="str">
        <f t="array" ref="N364">XLOOKUP(M364,Product_Dim!A:A,Product_Dim!C:C)</f>
        <v>Sports</v>
      </c>
      <c r="O364" s="4" t="str">
        <f t="array" ref="O364">XLOOKUP(M364,Product_Dim!A:A,Product_Dim!D:D)</f>
        <v>Team Sports</v>
      </c>
      <c r="P364" s="4" t="s">
        <v>1804</v>
      </c>
      <c r="Q364" s="4" t="s">
        <v>1896</v>
      </c>
      <c r="R364" s="4" t="str">
        <f t="array" ref="R364">XLOOKUP(Q364,Store_Dim!A:A,Store_Dim!B:B)</f>
        <v>Black-Horn</v>
      </c>
      <c r="S364" s="4" t="str">
        <f t="array" ref="S364">XLOOKUP(Q364,Store_Dim!A:A,Store_Dim!E:E)</f>
        <v>Outlet</v>
      </c>
      <c r="T364" s="4">
        <v>2.0</v>
      </c>
      <c r="U364" s="13">
        <v>934.0</v>
      </c>
      <c r="V364" s="14">
        <v>0.3</v>
      </c>
      <c r="W364" s="15">
        <v>359.0</v>
      </c>
      <c r="X364" s="4" t="s">
        <v>1964</v>
      </c>
      <c r="Y364" s="16">
        <v>1307.6</v>
      </c>
      <c r="Z364" s="4" t="str">
        <f t="array" ref="Z364">XLOOKUP(M364,Product_Dim!A:A,Product_Dim!B:B)</f>
        <v>Shin Guards – Adult</v>
      </c>
    </row>
    <row r="365" ht="14.25" customHeight="1">
      <c r="A365" s="4" t="s">
        <v>2324</v>
      </c>
      <c r="B365" s="5">
        <v>45712.0</v>
      </c>
      <c r="C365" s="12" t="s">
        <v>3974</v>
      </c>
      <c r="D365" s="4">
        <f t="shared" si="1"/>
        <v>2025</v>
      </c>
      <c r="E365" s="4" t="s">
        <v>1073</v>
      </c>
      <c r="F365" s="4">
        <v>50.0</v>
      </c>
      <c r="G365" s="4" t="str">
        <f t="shared" si="2"/>
        <v>46-55</v>
      </c>
      <c r="H365" s="4" t="str">
        <f t="array" ref="H365">XLOOKUP(E365,Customer_Dim!A:A,Customer_Dim!D:D)</f>
        <v>Female</v>
      </c>
      <c r="I365" s="4" t="str">
        <f t="array" ref="I365">XLOOKUP(E365,Customer_Dim!A:A,Customer_Dim!H:H)</f>
        <v>Silver</v>
      </c>
      <c r="J365" s="4" t="str">
        <f t="array" ref="J365">XLOOKUP(E365,Customer_Dim!A:A,Customer_Dim!E:E)</f>
        <v>Donaldsontown</v>
      </c>
      <c r="K365" s="4" t="str">
        <f t="array" ref="K365">XLOOKUP(E365,Customer_Dim!A:A,Customer_Dim!F:F)</f>
        <v>Connecticut</v>
      </c>
      <c r="L365" s="4" t="str">
        <f t="array" ref="L365">XLOOKUP(Q365,Store_Dim!A:A,Store_Dim!C:C)</f>
        <v>South</v>
      </c>
      <c r="M365" s="4" t="s">
        <v>1718</v>
      </c>
      <c r="N365" s="4" t="str">
        <f t="array" ref="N365">XLOOKUP(M365,Product_Dim!A:A,Product_Dim!C:C)</f>
        <v>Clothing</v>
      </c>
      <c r="O365" s="4" t="str">
        <f t="array" ref="O365">XLOOKUP(M365,Product_Dim!A:A,Product_Dim!D:D)</f>
        <v>Outerwear</v>
      </c>
      <c r="P365" s="4" t="s">
        <v>1720</v>
      </c>
      <c r="Q365" s="4" t="s">
        <v>1896</v>
      </c>
      <c r="R365" s="4" t="str">
        <f t="array" ref="R365">XLOOKUP(Q365,Store_Dim!A:A,Store_Dim!B:B)</f>
        <v>Black-Horn</v>
      </c>
      <c r="S365" s="4" t="str">
        <f t="array" ref="S365">XLOOKUP(Q365,Store_Dim!A:A,Store_Dim!E:E)</f>
        <v>Outlet</v>
      </c>
      <c r="T365" s="4">
        <v>1.0</v>
      </c>
      <c r="U365" s="13">
        <v>669.53</v>
      </c>
      <c r="V365" s="14">
        <v>0.2</v>
      </c>
      <c r="W365" s="15">
        <v>296.0</v>
      </c>
      <c r="X365" s="4" t="s">
        <v>1959</v>
      </c>
      <c r="Y365" s="16">
        <v>535.624</v>
      </c>
      <c r="Z365" s="4" t="str">
        <f t="array" ref="Z365">XLOOKUP(M365,Product_Dim!A:A,Product_Dim!B:B)</f>
        <v>Men's Winter Jacket</v>
      </c>
    </row>
    <row r="366" ht="14.25" customHeight="1">
      <c r="A366" s="4" t="s">
        <v>2325</v>
      </c>
      <c r="B366" s="5">
        <v>45723.0</v>
      </c>
      <c r="C366" s="12" t="s">
        <v>3977</v>
      </c>
      <c r="D366" s="4">
        <f t="shared" si="1"/>
        <v>2025</v>
      </c>
      <c r="E366" s="4" t="s">
        <v>722</v>
      </c>
      <c r="F366" s="4">
        <v>44.0</v>
      </c>
      <c r="G366" s="4" t="str">
        <f t="shared" si="2"/>
        <v>36-45</v>
      </c>
      <c r="H366" s="4" t="str">
        <f t="array" ref="H366">XLOOKUP(E366,Customer_Dim!A:A,Customer_Dim!D:D)</f>
        <v>Male</v>
      </c>
      <c r="I366" s="4" t="str">
        <f t="array" ref="I366">XLOOKUP(E366,Customer_Dim!A:A,Customer_Dim!H:H)</f>
        <v>Platinum</v>
      </c>
      <c r="J366" s="4" t="str">
        <f t="array" ref="J366">XLOOKUP(E366,Customer_Dim!A:A,Customer_Dim!E:E)</f>
        <v>Morrismouth</v>
      </c>
      <c r="K366" s="4" t="str">
        <f t="array" ref="K366">XLOOKUP(E366,Customer_Dim!A:A,Customer_Dim!F:F)</f>
        <v>California</v>
      </c>
      <c r="L366" s="4" t="str">
        <f t="array" ref="L366">XLOOKUP(Q366,Store_Dim!A:A,Store_Dim!C:C)</f>
        <v>East</v>
      </c>
      <c r="M366" s="4" t="s">
        <v>1683</v>
      </c>
      <c r="N366" s="4" t="str">
        <f t="array" ref="N366">XLOOKUP(M366,Product_Dim!A:A,Product_Dim!C:C)</f>
        <v>Home</v>
      </c>
      <c r="O366" s="4" t="str">
        <f t="array" ref="O366">XLOOKUP(M366,Product_Dim!A:A,Product_Dim!D:D)</f>
        <v>Lighting</v>
      </c>
      <c r="P366" s="4" t="s">
        <v>1685</v>
      </c>
      <c r="Q366" s="4" t="s">
        <v>1945</v>
      </c>
      <c r="R366" s="4" t="str">
        <f t="array" ref="R366">XLOOKUP(Q366,Store_Dim!A:A,Store_Dim!B:B)</f>
        <v>Guerrero-Schmitt</v>
      </c>
      <c r="S366" s="4" t="str">
        <f t="array" ref="S366">XLOOKUP(Q366,Store_Dim!A:A,Store_Dim!E:E)</f>
        <v>Flagship</v>
      </c>
      <c r="T366" s="4">
        <v>1.0</v>
      </c>
      <c r="U366" s="13">
        <v>213.69</v>
      </c>
      <c r="V366" s="14">
        <v>0.28</v>
      </c>
      <c r="W366" s="15">
        <v>329.0</v>
      </c>
      <c r="X366" s="4" t="s">
        <v>1964</v>
      </c>
      <c r="Y366" s="16">
        <v>153.8568</v>
      </c>
      <c r="Z366" s="4" t="str">
        <f t="array" ref="Z366">XLOOKUP(M366,Product_Dim!A:A,Product_Dim!B:B)</f>
        <v>Bedroom Table Lamp</v>
      </c>
    </row>
    <row r="367" ht="14.25" customHeight="1">
      <c r="A367" s="4" t="s">
        <v>2326</v>
      </c>
      <c r="B367" s="5">
        <v>45706.0</v>
      </c>
      <c r="C367" s="12" t="s">
        <v>3974</v>
      </c>
      <c r="D367" s="4">
        <f t="shared" si="1"/>
        <v>2025</v>
      </c>
      <c r="E367" s="4" t="s">
        <v>297</v>
      </c>
      <c r="F367" s="4">
        <v>29.0</v>
      </c>
      <c r="G367" s="4" t="str">
        <f t="shared" si="2"/>
        <v>26-35</v>
      </c>
      <c r="H367" s="4" t="str">
        <f t="array" ref="H367">XLOOKUP(E367,Customer_Dim!A:A,Customer_Dim!D:D)</f>
        <v>Male</v>
      </c>
      <c r="I367" s="4" t="str">
        <f t="array" ref="I367">XLOOKUP(E367,Customer_Dim!A:A,Customer_Dim!H:H)</f>
        <v>Gold</v>
      </c>
      <c r="J367" s="4" t="str">
        <f t="array" ref="J367">XLOOKUP(E367,Customer_Dim!A:A,Customer_Dim!E:E)</f>
        <v>North Valeriemouth</v>
      </c>
      <c r="K367" s="4" t="str">
        <f t="array" ref="K367">XLOOKUP(E367,Customer_Dim!A:A,Customer_Dim!F:F)</f>
        <v>Vermont</v>
      </c>
      <c r="L367" s="4" t="str">
        <f t="array" ref="L367">XLOOKUP(Q367,Store_Dim!A:A,Store_Dim!C:C)</f>
        <v>East</v>
      </c>
      <c r="M367" s="4" t="s">
        <v>1638</v>
      </c>
      <c r="N367" s="4" t="str">
        <f t="array" ref="N367">XLOOKUP(M367,Product_Dim!A:A,Product_Dim!C:C)</f>
        <v>Home</v>
      </c>
      <c r="O367" s="4" t="str">
        <f t="array" ref="O367">XLOOKUP(M367,Product_Dim!A:A,Product_Dim!D:D)</f>
        <v>Storage</v>
      </c>
      <c r="P367" s="4" t="s">
        <v>1641</v>
      </c>
      <c r="Q367" s="4" t="s">
        <v>1948</v>
      </c>
      <c r="R367" s="4" t="str">
        <f t="array" ref="R367">XLOOKUP(Q367,Store_Dim!A:A,Store_Dim!B:B)</f>
        <v>Mann-Austin</v>
      </c>
      <c r="S367" s="4" t="str">
        <f t="array" ref="S367">XLOOKUP(Q367,Store_Dim!A:A,Store_Dim!E:E)</f>
        <v>Online</v>
      </c>
      <c r="T367" s="4">
        <v>2.0</v>
      </c>
      <c r="U367" s="13">
        <v>99.1</v>
      </c>
      <c r="V367" s="14">
        <v>0.2</v>
      </c>
      <c r="W367" s="15">
        <v>76.0</v>
      </c>
      <c r="X367" s="4" t="s">
        <v>1961</v>
      </c>
      <c r="Y367" s="16">
        <v>158.56</v>
      </c>
      <c r="Z367" s="4" t="str">
        <f t="array" ref="Z367">XLOOKUP(M367,Product_Dim!A:A,Product_Dim!B:B)</f>
        <v>Multi-Purpose Storage Box</v>
      </c>
    </row>
    <row r="368" ht="14.25" customHeight="1">
      <c r="A368" s="4" t="s">
        <v>2327</v>
      </c>
      <c r="B368" s="5">
        <v>45469.0</v>
      </c>
      <c r="C368" s="12" t="s">
        <v>3970</v>
      </c>
      <c r="D368" s="4">
        <f t="shared" si="1"/>
        <v>2024</v>
      </c>
      <c r="E368" s="4" t="s">
        <v>1181</v>
      </c>
      <c r="F368" s="4">
        <v>45.0</v>
      </c>
      <c r="G368" s="4" t="str">
        <f t="shared" si="2"/>
        <v>36-45</v>
      </c>
      <c r="H368" s="4" t="str">
        <f t="array" ref="H368">XLOOKUP(E368,Customer_Dim!A:A,Customer_Dim!D:D)</f>
        <v>Male</v>
      </c>
      <c r="I368" s="4" t="str">
        <f t="array" ref="I368">XLOOKUP(E368,Customer_Dim!A:A,Customer_Dim!H:H)</f>
        <v>Silver</v>
      </c>
      <c r="J368" s="4" t="str">
        <f t="array" ref="J368">XLOOKUP(E368,Customer_Dim!A:A,Customer_Dim!E:E)</f>
        <v>Millston</v>
      </c>
      <c r="K368" s="4" t="str">
        <f t="array" ref="K368">XLOOKUP(E368,Customer_Dim!A:A,Customer_Dim!F:F)</f>
        <v>Indiana</v>
      </c>
      <c r="L368" s="4" t="str">
        <f t="array" ref="L368">XLOOKUP(Q368,Store_Dim!A:A,Store_Dim!C:C)</f>
        <v>West</v>
      </c>
      <c r="M368" s="4" t="s">
        <v>1689</v>
      </c>
      <c r="N368" s="4" t="str">
        <f t="array" ref="N368">XLOOKUP(M368,Product_Dim!A:A,Product_Dim!C:C)</f>
        <v>Clothing</v>
      </c>
      <c r="O368" s="4" t="str">
        <f t="array" ref="O368">XLOOKUP(M368,Product_Dim!A:A,Product_Dim!D:D)</f>
        <v>Footwear</v>
      </c>
      <c r="P368" s="4" t="s">
        <v>1692</v>
      </c>
      <c r="Q368" s="4" t="s">
        <v>1939</v>
      </c>
      <c r="R368" s="4" t="str">
        <f t="array" ref="R368">XLOOKUP(Q368,Store_Dim!A:A,Store_Dim!B:B)</f>
        <v>Frederick-Wright</v>
      </c>
      <c r="S368" s="4" t="str">
        <f t="array" ref="S368">XLOOKUP(Q368,Store_Dim!A:A,Store_Dim!E:E)</f>
        <v>Flagship</v>
      </c>
      <c r="T368" s="4">
        <v>1.0</v>
      </c>
      <c r="U368" s="13">
        <v>628.98</v>
      </c>
      <c r="V368" s="14">
        <v>0.03</v>
      </c>
      <c r="W368" s="15">
        <v>214.0</v>
      </c>
      <c r="X368" s="4" t="s">
        <v>1964</v>
      </c>
      <c r="Y368" s="16">
        <v>610.1106</v>
      </c>
      <c r="Z368" s="4" t="str">
        <f t="array" ref="Z368">XLOOKUP(M368,Product_Dim!A:A,Product_Dim!B:B)</f>
        <v>Men's Casual Sneakers</v>
      </c>
    </row>
    <row r="369" ht="14.25" customHeight="1">
      <c r="A369" s="4" t="s">
        <v>2328</v>
      </c>
      <c r="B369" s="5">
        <v>45711.0</v>
      </c>
      <c r="C369" s="12" t="s">
        <v>3974</v>
      </c>
      <c r="D369" s="4">
        <f t="shared" si="1"/>
        <v>2025</v>
      </c>
      <c r="E369" s="4" t="s">
        <v>323</v>
      </c>
      <c r="F369" s="4">
        <v>36.0</v>
      </c>
      <c r="G369" s="4" t="str">
        <f t="shared" si="2"/>
        <v>36-45</v>
      </c>
      <c r="H369" s="4" t="str">
        <f t="array" ref="H369">XLOOKUP(E369,Customer_Dim!A:A,Customer_Dim!D:D)</f>
        <v>Male</v>
      </c>
      <c r="I369" s="4" t="str">
        <f t="array" ref="I369">XLOOKUP(E369,Customer_Dim!A:A,Customer_Dim!H:H)</f>
        <v>Silver</v>
      </c>
      <c r="J369" s="4" t="str">
        <f t="array" ref="J369">XLOOKUP(E369,Customer_Dim!A:A,Customer_Dim!E:E)</f>
        <v>West Theodorechester</v>
      </c>
      <c r="K369" s="4" t="str">
        <f t="array" ref="K369">XLOOKUP(E369,Customer_Dim!A:A,Customer_Dim!F:F)</f>
        <v>Pennsylvania</v>
      </c>
      <c r="L369" s="4" t="str">
        <f t="array" ref="L369">XLOOKUP(Q369,Store_Dim!A:A,Store_Dim!C:C)</f>
        <v>South</v>
      </c>
      <c r="M369" s="4" t="s">
        <v>1835</v>
      </c>
      <c r="N369" s="4" t="str">
        <f t="array" ref="N369">XLOOKUP(M369,Product_Dim!A:A,Product_Dim!C:C)</f>
        <v>Home</v>
      </c>
      <c r="O369" s="4" t="str">
        <f t="array" ref="O369">XLOOKUP(M369,Product_Dim!A:A,Product_Dim!D:D)</f>
        <v>Furniture</v>
      </c>
      <c r="P369" s="4" t="s">
        <v>1837</v>
      </c>
      <c r="Q369" s="4" t="s">
        <v>1904</v>
      </c>
      <c r="R369" s="4" t="str">
        <f t="array" ref="R369">XLOOKUP(Q369,Store_Dim!A:A,Store_Dim!B:B)</f>
        <v>Alexander Group</v>
      </c>
      <c r="S369" s="4" t="str">
        <f t="array" ref="S369">XLOOKUP(Q369,Store_Dim!A:A,Store_Dim!E:E)</f>
        <v>Online</v>
      </c>
      <c r="T369" s="4">
        <v>3.0</v>
      </c>
      <c r="U369" s="13">
        <v>944.64</v>
      </c>
      <c r="V369" s="14">
        <v>0.26</v>
      </c>
      <c r="W369" s="15">
        <v>208.0</v>
      </c>
      <c r="X369" s="4" t="s">
        <v>1959</v>
      </c>
      <c r="Y369" s="16">
        <v>2097.1008</v>
      </c>
      <c r="Z369" s="4" t="str">
        <f t="array" ref="Z369">XLOOKUP(M369,Product_Dim!A:A,Product_Dim!B:B)</f>
        <v>Wooden Bookshelf</v>
      </c>
    </row>
    <row r="370" ht="14.25" customHeight="1">
      <c r="A370" s="4" t="s">
        <v>2329</v>
      </c>
      <c r="B370" s="5">
        <v>45823.0</v>
      </c>
      <c r="C370" s="12" t="s">
        <v>3970</v>
      </c>
      <c r="D370" s="4">
        <f t="shared" si="1"/>
        <v>2025</v>
      </c>
      <c r="E370" s="4" t="s">
        <v>1473</v>
      </c>
      <c r="F370" s="4">
        <v>42.0</v>
      </c>
      <c r="G370" s="4" t="str">
        <f t="shared" si="2"/>
        <v>36-45</v>
      </c>
      <c r="H370" s="4" t="str">
        <f t="array" ref="H370">XLOOKUP(E370,Customer_Dim!A:A,Customer_Dim!D:D)</f>
        <v>Male</v>
      </c>
      <c r="I370" s="4" t="str">
        <f t="array" ref="I370">XLOOKUP(E370,Customer_Dim!A:A,Customer_Dim!H:H)</f>
        <v>Platinum</v>
      </c>
      <c r="J370" s="4" t="str">
        <f t="array" ref="J370">XLOOKUP(E370,Customer_Dim!A:A,Customer_Dim!E:E)</f>
        <v>Mcdanielfurt</v>
      </c>
      <c r="K370" s="4" t="str">
        <f t="array" ref="K370">XLOOKUP(E370,Customer_Dim!A:A,Customer_Dim!F:F)</f>
        <v>Montana</v>
      </c>
      <c r="L370" s="4" t="str">
        <f t="array" ref="L370">XLOOKUP(Q370,Store_Dim!A:A,Store_Dim!C:C)</f>
        <v>North</v>
      </c>
      <c r="M370" s="4" t="s">
        <v>1862</v>
      </c>
      <c r="N370" s="4" t="str">
        <f t="array" ref="N370">XLOOKUP(M370,Product_Dim!A:A,Product_Dim!C:C)</f>
        <v>Electronics</v>
      </c>
      <c r="O370" s="4" t="str">
        <f t="array" ref="O370">XLOOKUP(M370,Product_Dim!A:A,Product_Dim!D:D)</f>
        <v>Computer</v>
      </c>
      <c r="P370" s="4" t="s">
        <v>1864</v>
      </c>
      <c r="Q370" s="4" t="s">
        <v>1929</v>
      </c>
      <c r="R370" s="4" t="str">
        <f t="array" ref="R370">XLOOKUP(Q370,Store_Dim!A:A,Store_Dim!B:B)</f>
        <v>Thomas, Bridges and Harris</v>
      </c>
      <c r="S370" s="4" t="str">
        <f t="array" ref="S370">XLOOKUP(Q370,Store_Dim!A:A,Store_Dim!E:E)</f>
        <v>Online</v>
      </c>
      <c r="T370" s="4">
        <v>2.0</v>
      </c>
      <c r="U370" s="13">
        <v>121.7</v>
      </c>
      <c r="V370" s="14">
        <v>0.06</v>
      </c>
      <c r="W370" s="15">
        <v>485.0</v>
      </c>
      <c r="X370" s="4" t="s">
        <v>1964</v>
      </c>
      <c r="Y370" s="16">
        <v>228.796</v>
      </c>
      <c r="Z370" s="4" t="str">
        <f t="array" ref="Z370">XLOOKUP(M370,Product_Dim!A:A,Product_Dim!B:B)</f>
        <v>USB-C Laptop Charger</v>
      </c>
    </row>
    <row r="371" ht="14.25" customHeight="1">
      <c r="A371" s="4" t="s">
        <v>2330</v>
      </c>
      <c r="B371" s="5">
        <v>45217.0</v>
      </c>
      <c r="C371" s="12" t="s">
        <v>3979</v>
      </c>
      <c r="D371" s="4">
        <f t="shared" si="1"/>
        <v>2023</v>
      </c>
      <c r="E371" s="4" t="s">
        <v>1410</v>
      </c>
      <c r="F371" s="4">
        <v>64.0</v>
      </c>
      <c r="G371" s="4" t="str">
        <f t="shared" si="2"/>
        <v>56-65</v>
      </c>
      <c r="H371" s="4" t="str">
        <f t="array" ref="H371">XLOOKUP(E371,Customer_Dim!A:A,Customer_Dim!D:D)</f>
        <v>Female</v>
      </c>
      <c r="I371" s="4" t="str">
        <f t="array" ref="I371">XLOOKUP(E371,Customer_Dim!A:A,Customer_Dim!H:H)</f>
        <v>Bronze</v>
      </c>
      <c r="J371" s="4" t="str">
        <f t="array" ref="J371">XLOOKUP(E371,Customer_Dim!A:A,Customer_Dim!E:E)</f>
        <v>Smithville</v>
      </c>
      <c r="K371" s="4" t="str">
        <f t="array" ref="K371">XLOOKUP(E371,Customer_Dim!A:A,Customer_Dim!F:F)</f>
        <v>Wyoming</v>
      </c>
      <c r="L371" s="4" t="str">
        <f t="array" ref="L371">XLOOKUP(Q371,Store_Dim!A:A,Store_Dim!C:C)</f>
        <v>North</v>
      </c>
      <c r="M371" s="4" t="s">
        <v>1777</v>
      </c>
      <c r="N371" s="4" t="str">
        <f t="array" ref="N371">XLOOKUP(M371,Product_Dim!A:A,Product_Dim!C:C)</f>
        <v>Sports</v>
      </c>
      <c r="O371" s="4" t="str">
        <f t="array" ref="O371">XLOOKUP(M371,Product_Dim!A:A,Product_Dim!D:D)</f>
        <v>Fitness</v>
      </c>
      <c r="P371" s="4" t="s">
        <v>1779</v>
      </c>
      <c r="Q371" s="4" t="s">
        <v>1901</v>
      </c>
      <c r="R371" s="4" t="str">
        <f t="array" ref="R371">XLOOKUP(Q371,Store_Dim!A:A,Store_Dim!B:B)</f>
        <v>Johnson-Wright</v>
      </c>
      <c r="S371" s="4" t="str">
        <f t="array" ref="S371">XLOOKUP(Q371,Store_Dim!A:A,Store_Dim!E:E)</f>
        <v>Outlet</v>
      </c>
      <c r="T371" s="4">
        <v>4.0</v>
      </c>
      <c r="U371" s="13">
        <v>269.49</v>
      </c>
      <c r="V371" s="14">
        <v>0.07</v>
      </c>
      <c r="W371" s="15">
        <v>423.0</v>
      </c>
      <c r="X371" s="4" t="s">
        <v>1961</v>
      </c>
      <c r="Y371" s="16">
        <v>1002.5028</v>
      </c>
      <c r="Z371" s="4" t="str">
        <f t="array" ref="Z371">XLOOKUP(M371,Product_Dim!A:A,Product_Dim!B:B)</f>
        <v>Adjustable Dumbbells 20kg</v>
      </c>
    </row>
    <row r="372" ht="14.25" customHeight="1">
      <c r="A372" s="4" t="s">
        <v>2331</v>
      </c>
      <c r="B372" s="5">
        <v>45733.0</v>
      </c>
      <c r="C372" s="12" t="s">
        <v>3977</v>
      </c>
      <c r="D372" s="4">
        <f t="shared" si="1"/>
        <v>2025</v>
      </c>
      <c r="E372" s="4" t="s">
        <v>369</v>
      </c>
      <c r="F372" s="4">
        <v>35.0</v>
      </c>
      <c r="G372" s="4" t="str">
        <f t="shared" si="2"/>
        <v>26-35</v>
      </c>
      <c r="H372" s="4" t="str">
        <f t="array" ref="H372">XLOOKUP(E372,Customer_Dim!A:A,Customer_Dim!D:D)</f>
        <v>Male</v>
      </c>
      <c r="I372" s="4" t="str">
        <f t="array" ref="I372">XLOOKUP(E372,Customer_Dim!A:A,Customer_Dim!H:H)</f>
        <v>Silver</v>
      </c>
      <c r="J372" s="4" t="str">
        <f t="array" ref="J372">XLOOKUP(E372,Customer_Dim!A:A,Customer_Dim!E:E)</f>
        <v>South Dustin</v>
      </c>
      <c r="K372" s="4" t="str">
        <f t="array" ref="K372">XLOOKUP(E372,Customer_Dim!A:A,Customer_Dim!F:F)</f>
        <v>Tennessee</v>
      </c>
      <c r="L372" s="4" t="str">
        <f t="array" ref="L372">XLOOKUP(Q372,Store_Dim!A:A,Store_Dim!C:C)</f>
        <v>East</v>
      </c>
      <c r="M372" s="4" t="s">
        <v>1642</v>
      </c>
      <c r="N372" s="4" t="str">
        <f t="array" ref="N372">XLOOKUP(M372,Product_Dim!A:A,Product_Dim!C:C)</f>
        <v>Sports</v>
      </c>
      <c r="O372" s="4" t="str">
        <f t="array" ref="O372">XLOOKUP(M372,Product_Dim!A:A,Product_Dim!D:D)</f>
        <v>Equipment</v>
      </c>
      <c r="P372" s="4" t="s">
        <v>1644</v>
      </c>
      <c r="Q372" s="4" t="s">
        <v>1945</v>
      </c>
      <c r="R372" s="4" t="str">
        <f t="array" ref="R372">XLOOKUP(Q372,Store_Dim!A:A,Store_Dim!B:B)</f>
        <v>Guerrero-Schmitt</v>
      </c>
      <c r="S372" s="4" t="str">
        <f t="array" ref="S372">XLOOKUP(Q372,Store_Dim!A:A,Store_Dim!E:E)</f>
        <v>Flagship</v>
      </c>
      <c r="T372" s="4">
        <v>1.0</v>
      </c>
      <c r="U372" s="13">
        <v>678.2</v>
      </c>
      <c r="V372" s="14">
        <v>0.14</v>
      </c>
      <c r="W372" s="15">
        <v>432.0</v>
      </c>
      <c r="X372" s="4" t="s">
        <v>1959</v>
      </c>
      <c r="Y372" s="16">
        <v>583.2520000000001</v>
      </c>
      <c r="Z372" s="4" t="str">
        <f t="array" ref="Z372">XLOOKUP(M372,Product_Dim!A:A,Product_Dim!B:B)</f>
        <v>Carbon Fiber Tennis Racket</v>
      </c>
    </row>
    <row r="373" ht="14.25" customHeight="1">
      <c r="A373" s="4" t="s">
        <v>2332</v>
      </c>
      <c r="B373" s="5">
        <v>45520.0</v>
      </c>
      <c r="C373" s="12" t="s">
        <v>3975</v>
      </c>
      <c r="D373" s="4">
        <f t="shared" si="1"/>
        <v>2024</v>
      </c>
      <c r="E373" s="4" t="s">
        <v>766</v>
      </c>
      <c r="F373" s="4">
        <v>22.0</v>
      </c>
      <c r="G373" s="4" t="str">
        <f t="shared" si="2"/>
        <v>18-25</v>
      </c>
      <c r="H373" s="4" t="str">
        <f t="array" ref="H373">XLOOKUP(E373,Customer_Dim!A:A,Customer_Dim!D:D)</f>
        <v>Female</v>
      </c>
      <c r="I373" s="4" t="str">
        <f t="array" ref="I373">XLOOKUP(E373,Customer_Dim!A:A,Customer_Dim!H:H)</f>
        <v>Bronze</v>
      </c>
      <c r="J373" s="4" t="str">
        <f t="array" ref="J373">XLOOKUP(E373,Customer_Dim!A:A,Customer_Dim!E:E)</f>
        <v>Grahamstad</v>
      </c>
      <c r="K373" s="4" t="str">
        <f t="array" ref="K373">XLOOKUP(E373,Customer_Dim!A:A,Customer_Dim!F:F)</f>
        <v>South Carolina</v>
      </c>
      <c r="L373" s="4" t="str">
        <f t="array" ref="L373">XLOOKUP(Q373,Store_Dim!A:A,Store_Dim!C:C)</f>
        <v>East</v>
      </c>
      <c r="M373" s="4" t="s">
        <v>1853</v>
      </c>
      <c r="N373" s="4" t="str">
        <f t="array" ref="N373">XLOOKUP(M373,Product_Dim!A:A,Product_Dim!C:C)</f>
        <v>Electronics</v>
      </c>
      <c r="O373" s="4" t="str">
        <f t="array" ref="O373">XLOOKUP(M373,Product_Dim!A:A,Product_Dim!D:D)</f>
        <v>Accessories</v>
      </c>
      <c r="P373" s="4" t="s">
        <v>1855</v>
      </c>
      <c r="Q373" s="4" t="s">
        <v>1932</v>
      </c>
      <c r="R373" s="4" t="str">
        <f t="array" ref="R373">XLOOKUP(Q373,Store_Dim!A:A,Store_Dim!B:B)</f>
        <v>Gardner, Humphrey and Contreras</v>
      </c>
      <c r="S373" s="4" t="str">
        <f t="array" ref="S373">XLOOKUP(Q373,Store_Dim!A:A,Store_Dim!E:E)</f>
        <v>Flagship</v>
      </c>
      <c r="T373" s="4">
        <v>1.0</v>
      </c>
      <c r="U373" s="13">
        <v>752.45</v>
      </c>
      <c r="V373" s="14">
        <v>0.21</v>
      </c>
      <c r="W373" s="15">
        <v>361.0</v>
      </c>
      <c r="X373" s="4" t="s">
        <v>1964</v>
      </c>
      <c r="Y373" s="16">
        <v>594.4355</v>
      </c>
      <c r="Z373" s="4" t="str">
        <f t="array" ref="Z373">XLOOKUP(M373,Product_Dim!A:A,Product_Dim!B:B)</f>
        <v>Gaming Mouse Pad XL</v>
      </c>
    </row>
    <row r="374" ht="14.25" customHeight="1">
      <c r="A374" s="4" t="s">
        <v>2333</v>
      </c>
      <c r="B374" s="5">
        <v>45373.0</v>
      </c>
      <c r="C374" s="12" t="s">
        <v>3977</v>
      </c>
      <c r="D374" s="4">
        <f t="shared" si="1"/>
        <v>2024</v>
      </c>
      <c r="E374" s="4" t="s">
        <v>164</v>
      </c>
      <c r="F374" s="4">
        <v>27.0</v>
      </c>
      <c r="G374" s="4" t="str">
        <f t="shared" si="2"/>
        <v>26-35</v>
      </c>
      <c r="H374" s="4" t="str">
        <f t="array" ref="H374">XLOOKUP(E374,Customer_Dim!A:A,Customer_Dim!D:D)</f>
        <v>Female</v>
      </c>
      <c r="I374" s="3" t="s">
        <v>14</v>
      </c>
      <c r="J374" s="4" t="str">
        <f t="array" ref="J374">XLOOKUP(E374,Customer_Dim!A:A,Customer_Dim!E:E)</f>
        <v>Brendastad</v>
      </c>
      <c r="K374" s="4" t="str">
        <f t="array" ref="K374">XLOOKUP(E374,Customer_Dim!A:A,Customer_Dim!F:F)</f>
        <v>South Dakota</v>
      </c>
      <c r="L374" s="4" t="str">
        <f t="array" ref="L374">XLOOKUP(Q374,Store_Dim!A:A,Store_Dim!C:C)</f>
        <v>East</v>
      </c>
      <c r="M374" s="4" t="s">
        <v>1865</v>
      </c>
      <c r="N374" s="4" t="str">
        <f t="array" ref="N374">XLOOKUP(M374,Product_Dim!A:A,Product_Dim!C:C)</f>
        <v>Beauty</v>
      </c>
      <c r="O374" s="4" t="str">
        <f t="array" ref="O374">XLOOKUP(M374,Product_Dim!A:A,Product_Dim!D:D)</f>
        <v>Skincare</v>
      </c>
      <c r="P374" s="4" t="s">
        <v>1867</v>
      </c>
      <c r="Q374" s="4" t="s">
        <v>1932</v>
      </c>
      <c r="R374" s="4" t="str">
        <f t="array" ref="R374">XLOOKUP(Q374,Store_Dim!A:A,Store_Dim!B:B)</f>
        <v>Gardner, Humphrey and Contreras</v>
      </c>
      <c r="S374" s="4" t="str">
        <f t="array" ref="S374">XLOOKUP(Q374,Store_Dim!A:A,Store_Dim!E:E)</f>
        <v>Flagship</v>
      </c>
      <c r="T374" s="4">
        <v>2.0</v>
      </c>
      <c r="U374" s="13">
        <v>209.66</v>
      </c>
      <c r="V374" s="14">
        <v>0.21</v>
      </c>
      <c r="W374" s="15">
        <v>213.0</v>
      </c>
      <c r="X374" s="4" t="s">
        <v>1959</v>
      </c>
      <c r="Y374" s="16">
        <v>331.2628</v>
      </c>
      <c r="Z374" s="4" t="str">
        <f t="array" ref="Z374">XLOOKUP(M374,Product_Dim!A:A,Product_Dim!B:B)</f>
        <v>Vitamin E Body Lotion</v>
      </c>
    </row>
    <row r="375" ht="14.25" customHeight="1">
      <c r="A375" s="4" t="s">
        <v>2334</v>
      </c>
      <c r="B375" s="5">
        <v>45688.0</v>
      </c>
      <c r="C375" s="12" t="s">
        <v>3972</v>
      </c>
      <c r="D375" s="4">
        <f t="shared" si="1"/>
        <v>2025</v>
      </c>
      <c r="E375" s="4" t="s">
        <v>557</v>
      </c>
      <c r="F375" s="4">
        <v>18.0</v>
      </c>
      <c r="G375" s="4" t="str">
        <f t="shared" si="2"/>
        <v>18-25</v>
      </c>
      <c r="H375" s="4" t="str">
        <f t="array" ref="H375">XLOOKUP(E375,Customer_Dim!A:A,Customer_Dim!D:D)</f>
        <v>Female</v>
      </c>
      <c r="I375" s="4" t="str">
        <f t="array" ref="I375">XLOOKUP(E375,Customer_Dim!A:A,Customer_Dim!H:H)</f>
        <v>Silver</v>
      </c>
      <c r="J375" s="4" t="str">
        <f t="array" ref="J375">XLOOKUP(E375,Customer_Dim!A:A,Customer_Dim!E:E)</f>
        <v>Hessmouth</v>
      </c>
      <c r="K375" s="4" t="str">
        <f t="array" ref="K375">XLOOKUP(E375,Customer_Dim!A:A,Customer_Dim!F:F)</f>
        <v>Arizona</v>
      </c>
      <c r="L375" s="4" t="str">
        <f t="array" ref="L375">XLOOKUP(Q375,Store_Dim!A:A,Store_Dim!C:C)</f>
        <v>East</v>
      </c>
      <c r="M375" s="4" t="s">
        <v>1874</v>
      </c>
      <c r="N375" s="4" t="str">
        <f t="array" ref="N375">XLOOKUP(M375,Product_Dim!A:A,Product_Dim!C:C)</f>
        <v>Sports</v>
      </c>
      <c r="O375" s="4" t="str">
        <f t="array" ref="O375">XLOOKUP(M375,Product_Dim!A:A,Product_Dim!D:D)</f>
        <v>Team Sports</v>
      </c>
      <c r="P375" s="4" t="s">
        <v>1876</v>
      </c>
      <c r="Q375" s="4" t="s">
        <v>1948</v>
      </c>
      <c r="R375" s="4" t="str">
        <f t="array" ref="R375">XLOOKUP(Q375,Store_Dim!A:A,Store_Dim!B:B)</f>
        <v>Mann-Austin</v>
      </c>
      <c r="S375" s="4" t="str">
        <f t="array" ref="S375">XLOOKUP(Q375,Store_Dim!A:A,Store_Dim!E:E)</f>
        <v>Online</v>
      </c>
      <c r="T375" s="4">
        <v>2.0</v>
      </c>
      <c r="U375" s="13">
        <v>739.95</v>
      </c>
      <c r="V375" s="14">
        <v>0.1</v>
      </c>
      <c r="W375" s="15">
        <v>471.0</v>
      </c>
      <c r="X375" s="4" t="s">
        <v>1964</v>
      </c>
      <c r="Y375" s="16">
        <v>1331.91</v>
      </c>
      <c r="Z375" s="4" t="str">
        <f t="array" ref="Z375">XLOOKUP(M375,Product_Dim!A:A,Product_Dim!B:B)</f>
        <v>Cricket Bat</v>
      </c>
    </row>
    <row r="376" ht="14.25" customHeight="1">
      <c r="A376" s="4" t="s">
        <v>2335</v>
      </c>
      <c r="B376" s="5">
        <v>45276.0</v>
      </c>
      <c r="C376" s="12" t="s">
        <v>3969</v>
      </c>
      <c r="D376" s="4">
        <f t="shared" si="1"/>
        <v>2023</v>
      </c>
      <c r="E376" s="4" t="s">
        <v>1467</v>
      </c>
      <c r="F376" s="4">
        <v>19.0</v>
      </c>
      <c r="G376" s="4" t="str">
        <f t="shared" si="2"/>
        <v>18-25</v>
      </c>
      <c r="H376" s="4" t="str">
        <f t="array" ref="H376">XLOOKUP(E376,Customer_Dim!A:A,Customer_Dim!D:D)</f>
        <v>Male</v>
      </c>
      <c r="I376" s="4" t="str">
        <f t="array" ref="I376">XLOOKUP(E376,Customer_Dim!A:A,Customer_Dim!H:H)</f>
        <v>Gold</v>
      </c>
      <c r="J376" s="4" t="str">
        <f t="array" ref="J376">XLOOKUP(E376,Customer_Dim!A:A,Customer_Dim!E:E)</f>
        <v>East Audrey</v>
      </c>
      <c r="K376" s="4" t="str">
        <f t="array" ref="K376">XLOOKUP(E376,Customer_Dim!A:A,Customer_Dim!F:F)</f>
        <v>Utah</v>
      </c>
      <c r="L376" s="4" t="str">
        <f t="array" ref="L376">XLOOKUP(Q376,Store_Dim!A:A,Store_Dim!C:C)</f>
        <v>North</v>
      </c>
      <c r="M376" s="4" t="s">
        <v>1715</v>
      </c>
      <c r="N376" s="4" t="str">
        <f t="array" ref="N376">XLOOKUP(M376,Product_Dim!A:A,Product_Dim!C:C)</f>
        <v>Sports</v>
      </c>
      <c r="O376" s="4" t="str">
        <f t="array" ref="O376">XLOOKUP(M376,Product_Dim!A:A,Product_Dim!D:D)</f>
        <v>Team Sports</v>
      </c>
      <c r="P376" s="4" t="s">
        <v>1717</v>
      </c>
      <c r="Q376" s="4" t="s">
        <v>1936</v>
      </c>
      <c r="R376" s="4" t="str">
        <f t="array" ref="R376">XLOOKUP(Q376,Store_Dim!A:A,Store_Dim!B:B)</f>
        <v>Shelton PLC</v>
      </c>
      <c r="S376" s="4" t="str">
        <f t="array" ref="S376">XLOOKUP(Q376,Store_Dim!A:A,Store_Dim!E:E)</f>
        <v>Flagship</v>
      </c>
      <c r="T376" s="4">
        <v>1.0</v>
      </c>
      <c r="U376" s="13">
        <v>496.19</v>
      </c>
      <c r="V376" s="14">
        <v>0.08</v>
      </c>
      <c r="W376" s="15">
        <v>114.0</v>
      </c>
      <c r="X376" s="4" t="s">
        <v>1964</v>
      </c>
      <c r="Y376" s="16">
        <v>456.4948</v>
      </c>
      <c r="Z376" s="4" t="str">
        <f t="array" ref="Z376">XLOOKUP(M376,Product_Dim!A:A,Product_Dim!B:B)</f>
        <v>High-Grip Football</v>
      </c>
    </row>
    <row r="377" ht="14.25" customHeight="1">
      <c r="A377" s="4" t="s">
        <v>2336</v>
      </c>
      <c r="B377" s="5">
        <v>45756.0</v>
      </c>
      <c r="C377" s="12" t="s">
        <v>3978</v>
      </c>
      <c r="D377" s="4">
        <f t="shared" si="1"/>
        <v>2025</v>
      </c>
      <c r="E377" s="4" t="s">
        <v>188</v>
      </c>
      <c r="F377" s="4">
        <v>34.0</v>
      </c>
      <c r="G377" s="4" t="str">
        <f t="shared" si="2"/>
        <v>26-35</v>
      </c>
      <c r="H377" s="4" t="str">
        <f t="array" ref="H377">XLOOKUP(E377,Customer_Dim!A:A,Customer_Dim!D:D)</f>
        <v>Male</v>
      </c>
      <c r="I377" s="4" t="str">
        <f t="array" ref="I377">XLOOKUP(E377,Customer_Dim!A:A,Customer_Dim!H:H)</f>
        <v>Bronze</v>
      </c>
      <c r="J377" s="4" t="str">
        <f t="array" ref="J377">XLOOKUP(E377,Customer_Dim!A:A,Customer_Dim!E:E)</f>
        <v>Christianstad</v>
      </c>
      <c r="K377" s="4" t="str">
        <f t="array" ref="K377">XLOOKUP(E377,Customer_Dim!A:A,Customer_Dim!F:F)</f>
        <v>Hawaii</v>
      </c>
      <c r="L377" s="4" t="str">
        <f t="array" ref="L377">XLOOKUP(Q377,Store_Dim!A:A,Store_Dim!C:C)</f>
        <v>North</v>
      </c>
      <c r="M377" s="4" t="s">
        <v>1594</v>
      </c>
      <c r="N377" s="4" t="str">
        <f t="array" ref="N377">XLOOKUP(M377,Product_Dim!A:A,Product_Dim!C:C)</f>
        <v>Sports</v>
      </c>
      <c r="O377" s="4" t="str">
        <f t="array" ref="O377">XLOOKUP(M377,Product_Dim!A:A,Product_Dim!D:D)</f>
        <v>Fitness</v>
      </c>
      <c r="P377" s="4" t="s">
        <v>1598</v>
      </c>
      <c r="Q377" s="4" t="s">
        <v>1929</v>
      </c>
      <c r="R377" s="4" t="str">
        <f t="array" ref="R377">XLOOKUP(Q377,Store_Dim!A:A,Store_Dim!B:B)</f>
        <v>Thomas, Bridges and Harris</v>
      </c>
      <c r="S377" s="4" t="str">
        <f t="array" ref="S377">XLOOKUP(Q377,Store_Dim!A:A,Store_Dim!E:E)</f>
        <v>Online</v>
      </c>
      <c r="T377" s="4">
        <v>1.0</v>
      </c>
      <c r="U377" s="13">
        <v>306.36</v>
      </c>
      <c r="V377" s="14">
        <v>0.01</v>
      </c>
      <c r="W377" s="15">
        <v>323.0</v>
      </c>
      <c r="X377" s="4" t="s">
        <v>1961</v>
      </c>
      <c r="Y377" s="16">
        <v>303.2964</v>
      </c>
      <c r="Z377" s="4" t="str">
        <f t="array" ref="Z377">XLOOKUP(M377,Product_Dim!A:A,Product_Dim!B:B)</f>
        <v>Adjustable Dumbbell Set</v>
      </c>
    </row>
    <row r="378" ht="14.25" customHeight="1">
      <c r="A378" s="4" t="s">
        <v>2337</v>
      </c>
      <c r="B378" s="5">
        <v>45309.0</v>
      </c>
      <c r="C378" s="12" t="s">
        <v>3972</v>
      </c>
      <c r="D378" s="4">
        <f t="shared" si="1"/>
        <v>2024</v>
      </c>
      <c r="E378" s="4" t="s">
        <v>433</v>
      </c>
      <c r="F378" s="4">
        <v>44.0</v>
      </c>
      <c r="G378" s="4" t="str">
        <f t="shared" si="2"/>
        <v>36-45</v>
      </c>
      <c r="H378" s="4" t="str">
        <f t="array" ref="H378">XLOOKUP(E378,Customer_Dim!A:A,Customer_Dim!D:D)</f>
        <v>Female</v>
      </c>
      <c r="I378" s="4" t="str">
        <f t="array" ref="I378">XLOOKUP(E378,Customer_Dim!A:A,Customer_Dim!H:H)</f>
        <v>Platinum</v>
      </c>
      <c r="J378" s="4" t="str">
        <f t="array" ref="J378">XLOOKUP(E378,Customer_Dim!A:A,Customer_Dim!E:E)</f>
        <v>lake tylerfort</v>
      </c>
      <c r="K378" s="4" t="str">
        <f t="array" ref="K378">XLOOKUP(E378,Customer_Dim!A:A,Customer_Dim!F:F)</f>
        <v>Pennsylvania</v>
      </c>
      <c r="L378" s="4" t="str">
        <f t="array" ref="L378">XLOOKUP(Q378,Store_Dim!A:A,Store_Dim!C:C)</f>
        <v>South</v>
      </c>
      <c r="M378" s="4" t="s">
        <v>1802</v>
      </c>
      <c r="N378" s="4" t="str">
        <f t="array" ref="N378">XLOOKUP(M378,Product_Dim!A:A,Product_Dim!C:C)</f>
        <v>Sports</v>
      </c>
      <c r="O378" s="4" t="str">
        <f t="array" ref="O378">XLOOKUP(M378,Product_Dim!A:A,Product_Dim!D:D)</f>
        <v>Team Sports</v>
      </c>
      <c r="P378" s="4" t="s">
        <v>1804</v>
      </c>
      <c r="Q378" s="4" t="s">
        <v>1904</v>
      </c>
      <c r="R378" s="4" t="str">
        <f t="array" ref="R378">XLOOKUP(Q378,Store_Dim!A:A,Store_Dim!B:B)</f>
        <v>Alexander Group</v>
      </c>
      <c r="S378" s="4" t="str">
        <f t="array" ref="S378">XLOOKUP(Q378,Store_Dim!A:A,Store_Dim!E:E)</f>
        <v>Online</v>
      </c>
      <c r="T378" s="4">
        <v>4.0</v>
      </c>
      <c r="U378" s="13">
        <v>693.16</v>
      </c>
      <c r="V378" s="14">
        <v>0.05</v>
      </c>
      <c r="W378" s="15">
        <v>359.0</v>
      </c>
      <c r="X378" s="4" t="s">
        <v>1961</v>
      </c>
      <c r="Y378" s="16">
        <v>2634.008</v>
      </c>
      <c r="Z378" s="4" t="str">
        <f t="array" ref="Z378">XLOOKUP(M378,Product_Dim!A:A,Product_Dim!B:B)</f>
        <v>Shin Guards – Adult</v>
      </c>
    </row>
    <row r="379" ht="14.25" customHeight="1">
      <c r="A379" s="4" t="s">
        <v>2338</v>
      </c>
      <c r="B379" s="5">
        <v>45744.0</v>
      </c>
      <c r="C379" s="12" t="s">
        <v>3977</v>
      </c>
      <c r="D379" s="4">
        <f t="shared" si="1"/>
        <v>2025</v>
      </c>
      <c r="E379" s="4" t="s">
        <v>1429</v>
      </c>
      <c r="F379" s="4">
        <v>54.0</v>
      </c>
      <c r="G379" s="4" t="str">
        <f t="shared" si="2"/>
        <v>46-55</v>
      </c>
      <c r="H379" s="4" t="str">
        <f t="array" ref="H379">XLOOKUP(E379,Customer_Dim!A:A,Customer_Dim!D:D)</f>
        <v>Male</v>
      </c>
      <c r="I379" s="4" t="str">
        <f t="array" ref="I379">XLOOKUP(E379,Customer_Dim!A:A,Customer_Dim!H:H)</f>
        <v>Gold</v>
      </c>
      <c r="J379" s="4" t="str">
        <f t="array" ref="J379">XLOOKUP(E379,Customer_Dim!A:A,Customer_Dim!E:E)</f>
        <v>East Yvette</v>
      </c>
      <c r="K379" s="4" t="str">
        <f t="array" ref="K379">XLOOKUP(E379,Customer_Dim!A:A,Customer_Dim!F:F)</f>
        <v>Illinois</v>
      </c>
      <c r="L379" s="4" t="str">
        <f t="array" ref="L379">XLOOKUP(Q379,Store_Dim!A:A,Store_Dim!C:C)</f>
        <v>East</v>
      </c>
      <c r="M379" s="4" t="s">
        <v>1832</v>
      </c>
      <c r="N379" s="4" t="str">
        <f t="array" ref="N379">XLOOKUP(M379,Product_Dim!A:A,Product_Dim!C:C)</f>
        <v>Beauty</v>
      </c>
      <c r="O379" s="4" t="str">
        <f t="array" ref="O379">XLOOKUP(M379,Product_Dim!A:A,Product_Dim!D:D)</f>
        <v>Skincare</v>
      </c>
      <c r="P379" s="4" t="s">
        <v>1834</v>
      </c>
      <c r="Q379" s="4" t="s">
        <v>1924</v>
      </c>
      <c r="R379" s="4" t="str">
        <f t="array" ref="R379">XLOOKUP(Q379,Store_Dim!A:A,Store_Dim!B:B)</f>
        <v>Hill, Wagner and Ballard</v>
      </c>
      <c r="S379" s="4" t="str">
        <f t="array" ref="S379">XLOOKUP(Q379,Store_Dim!A:A,Store_Dim!E:E)</f>
        <v>Online</v>
      </c>
      <c r="T379" s="4">
        <v>1.0</v>
      </c>
      <c r="U379" s="13">
        <v>995.52</v>
      </c>
      <c r="V379" s="14">
        <v>0.22</v>
      </c>
      <c r="W379" s="15">
        <v>159.0</v>
      </c>
      <c r="X379" s="4" t="s">
        <v>1961</v>
      </c>
      <c r="Y379" s="16">
        <v>776.5056</v>
      </c>
      <c r="Z379" s="4" t="str">
        <f t="array" ref="Z379">XLOOKUP(M379,Product_Dim!A:A,Product_Dim!B:B)</f>
        <v>Hydrating Face Cleanser</v>
      </c>
    </row>
    <row r="380" ht="14.25" customHeight="1">
      <c r="A380" s="4" t="s">
        <v>2339</v>
      </c>
      <c r="B380" s="5">
        <v>45535.0</v>
      </c>
      <c r="C380" s="12" t="s">
        <v>3975</v>
      </c>
      <c r="D380" s="4">
        <f t="shared" si="1"/>
        <v>2024</v>
      </c>
      <c r="E380" s="4" t="s">
        <v>448</v>
      </c>
      <c r="F380" s="4">
        <v>64.0</v>
      </c>
      <c r="G380" s="4" t="str">
        <f t="shared" si="2"/>
        <v>56-65</v>
      </c>
      <c r="H380" s="4" t="str">
        <f t="array" ref="H380">XLOOKUP(E380,Customer_Dim!A:A,Customer_Dim!D:D)</f>
        <v>Female</v>
      </c>
      <c r="I380" s="4" t="str">
        <f t="array" ref="I380">XLOOKUP(E380,Customer_Dim!A:A,Customer_Dim!H:H)</f>
        <v>Platinum</v>
      </c>
      <c r="J380" s="4" t="str">
        <f t="array" ref="J380">XLOOKUP(E380,Customer_Dim!A:A,Customer_Dim!E:E)</f>
        <v>West Jameston</v>
      </c>
      <c r="K380" s="4" t="str">
        <f t="array" ref="K380">XLOOKUP(E380,Customer_Dim!A:A,Customer_Dim!F:F)</f>
        <v>Maine</v>
      </c>
      <c r="L380" s="4" t="str">
        <f t="array" ref="L380">XLOOKUP(Q380,Store_Dim!A:A,Store_Dim!C:C)</f>
        <v>East</v>
      </c>
      <c r="M380" s="4" t="s">
        <v>1585</v>
      </c>
      <c r="N380" s="4" t="str">
        <f t="array" ref="N380">XLOOKUP(M380,Product_Dim!A:A,Product_Dim!C:C)</f>
        <v>Home</v>
      </c>
      <c r="O380" s="4" t="str">
        <f t="array" ref="O380">XLOOKUP(M380,Product_Dim!A:A,Product_Dim!D:D)</f>
        <v>Lighting</v>
      </c>
      <c r="P380" s="4" t="s">
        <v>1589</v>
      </c>
      <c r="Q380" s="4" t="s">
        <v>1945</v>
      </c>
      <c r="R380" s="4" t="str">
        <f t="array" ref="R380">XLOOKUP(Q380,Store_Dim!A:A,Store_Dim!B:B)</f>
        <v>Guerrero-Schmitt</v>
      </c>
      <c r="S380" s="4" t="str">
        <f t="array" ref="S380">XLOOKUP(Q380,Store_Dim!A:A,Store_Dim!E:E)</f>
        <v>Flagship</v>
      </c>
      <c r="T380" s="4">
        <v>4.0</v>
      </c>
      <c r="U380" s="13">
        <v>241.32</v>
      </c>
      <c r="V380" s="14">
        <v>0.29</v>
      </c>
      <c r="W380" s="15">
        <v>170.0</v>
      </c>
      <c r="X380" s="4" t="s">
        <v>1964</v>
      </c>
      <c r="Y380" s="16">
        <v>685.3488</v>
      </c>
      <c r="Z380" s="4" t="str">
        <f t="array" ref="Z380">XLOOKUP(M380,Product_Dim!A:A,Product_Dim!B:B)</f>
        <v>LED Table Lamp</v>
      </c>
    </row>
    <row r="381" ht="14.25" customHeight="1">
      <c r="A381" s="4" t="s">
        <v>2340</v>
      </c>
      <c r="B381" s="5">
        <v>45240.0</v>
      </c>
      <c r="C381" s="12" t="s">
        <v>3971</v>
      </c>
      <c r="D381" s="4">
        <f t="shared" si="1"/>
        <v>2023</v>
      </c>
      <c r="E381" s="4" t="s">
        <v>790</v>
      </c>
      <c r="F381" s="4">
        <v>58.0</v>
      </c>
      <c r="G381" s="4" t="str">
        <f t="shared" si="2"/>
        <v>56-65</v>
      </c>
      <c r="H381" s="4" t="str">
        <f t="array" ref="H381">XLOOKUP(E381,Customer_Dim!A:A,Customer_Dim!D:D)</f>
        <v>Female</v>
      </c>
      <c r="I381" s="4" t="str">
        <f t="array" ref="I381">XLOOKUP(E381,Customer_Dim!A:A,Customer_Dim!H:H)</f>
        <v>Platinum</v>
      </c>
      <c r="J381" s="4" t="str">
        <f t="array" ref="J381">XLOOKUP(E381,Customer_Dim!A:A,Customer_Dim!E:E)</f>
        <v>Zamoraborough</v>
      </c>
      <c r="K381" s="4" t="str">
        <f t="array" ref="K381">XLOOKUP(E381,Customer_Dim!A:A,Customer_Dim!F:F)</f>
        <v>Nevada</v>
      </c>
      <c r="L381" s="4" t="str">
        <f t="array" ref="L381">XLOOKUP(Q381,Store_Dim!A:A,Store_Dim!C:C)</f>
        <v>North</v>
      </c>
      <c r="M381" s="4" t="s">
        <v>1817</v>
      </c>
      <c r="N381" s="4" t="str">
        <f t="array" ref="N381">XLOOKUP(M381,Product_Dim!A:A,Product_Dim!C:C)</f>
        <v>Home</v>
      </c>
      <c r="O381" s="4" t="str">
        <f t="array" ref="O381">XLOOKUP(M381,Product_Dim!A:A,Product_Dim!D:D)</f>
        <v>Decor</v>
      </c>
      <c r="P381" s="4" t="s">
        <v>1819</v>
      </c>
      <c r="Q381" s="4" t="s">
        <v>1892</v>
      </c>
      <c r="R381" s="4" t="str">
        <f t="array" ref="R381">XLOOKUP(Q381,Store_Dim!A:A,Store_Dim!B:B)</f>
        <v>Martinez, Adkins and Johnson</v>
      </c>
      <c r="S381" s="4" t="str">
        <f t="array" ref="S381">XLOOKUP(Q381,Store_Dim!A:A,Store_Dim!E:E)</f>
        <v>Flagship</v>
      </c>
      <c r="T381" s="4">
        <v>3.0</v>
      </c>
      <c r="U381" s="13">
        <v>636.03</v>
      </c>
      <c r="V381" s="14">
        <v>0.06</v>
      </c>
      <c r="W381" s="15">
        <v>400.0</v>
      </c>
      <c r="X381" s="4" t="s">
        <v>1964</v>
      </c>
      <c r="Y381" s="16">
        <v>1793.6046</v>
      </c>
      <c r="Z381" s="4" t="str">
        <f t="array" ref="Z381">XLOOKUP(M381,Product_Dim!A:A,Product_Dim!B:B)</f>
        <v>Essential Oil Diffuser</v>
      </c>
    </row>
    <row r="382" ht="14.25" customHeight="1">
      <c r="A382" s="4" t="s">
        <v>2341</v>
      </c>
      <c r="B382" s="5">
        <v>45275.0</v>
      </c>
      <c r="C382" s="12" t="s">
        <v>3969</v>
      </c>
      <c r="D382" s="4">
        <f t="shared" si="1"/>
        <v>2023</v>
      </c>
      <c r="E382" s="4" t="s">
        <v>360</v>
      </c>
      <c r="F382" s="4">
        <v>30.0</v>
      </c>
      <c r="G382" s="4" t="str">
        <f t="shared" si="2"/>
        <v>26-35</v>
      </c>
      <c r="H382" s="4" t="str">
        <f t="array" ref="H382">XLOOKUP(E382,Customer_Dim!A:A,Customer_Dim!D:D)</f>
        <v>Female</v>
      </c>
      <c r="I382" s="4" t="str">
        <f t="array" ref="I382">XLOOKUP(E382,Customer_Dim!A:A,Customer_Dim!H:H)</f>
        <v>Platinum</v>
      </c>
      <c r="J382" s="4" t="str">
        <f t="array" ref="J382">XLOOKUP(E382,Customer_Dim!A:A,Customer_Dim!E:E)</f>
        <v>Timothyburgh</v>
      </c>
      <c r="K382" s="4" t="str">
        <f t="array" ref="K382">XLOOKUP(E382,Customer_Dim!A:A,Customer_Dim!F:F)</f>
        <v>Louisiana</v>
      </c>
      <c r="L382" s="4" t="str">
        <f t="array" ref="L382">XLOOKUP(Q382,Store_Dim!A:A,Store_Dim!C:C)</f>
        <v>East</v>
      </c>
      <c r="M382" s="4" t="s">
        <v>1572</v>
      </c>
      <c r="N382" s="4" t="str">
        <f t="array" ref="N382">XLOOKUP(M382,Product_Dim!A:A,Product_Dim!C:C)</f>
        <v>Clothing</v>
      </c>
      <c r="O382" s="4" t="str">
        <f t="array" ref="O382">XLOOKUP(M382,Product_Dim!A:A,Product_Dim!D:D)</f>
        <v>Bottoms</v>
      </c>
      <c r="P382" s="4" t="s">
        <v>1575</v>
      </c>
      <c r="Q382" s="4" t="s">
        <v>1948</v>
      </c>
      <c r="R382" s="4" t="str">
        <f t="array" ref="R382">XLOOKUP(Q382,Store_Dim!A:A,Store_Dim!B:B)</f>
        <v>Mann-Austin</v>
      </c>
      <c r="S382" s="4" t="str">
        <f t="array" ref="S382">XLOOKUP(Q382,Store_Dim!A:A,Store_Dim!E:E)</f>
        <v>Online</v>
      </c>
      <c r="T382" s="4">
        <v>4.0</v>
      </c>
      <c r="U382" s="13">
        <v>603.31</v>
      </c>
      <c r="V382" s="14">
        <v>0.15</v>
      </c>
      <c r="W382" s="15">
        <v>487.0</v>
      </c>
      <c r="X382" s="4" t="s">
        <v>1959</v>
      </c>
      <c r="Y382" s="16">
        <v>2051.254</v>
      </c>
      <c r="Z382" s="4" t="str">
        <f t="array" ref="Z382">XLOOKUP(M382,Product_Dim!A:A,Product_Dim!B:B)</f>
        <v>Women's Yoga Pants</v>
      </c>
    </row>
    <row r="383" ht="14.25" customHeight="1">
      <c r="A383" s="4" t="s">
        <v>2342</v>
      </c>
      <c r="B383" s="5">
        <v>45427.0</v>
      </c>
      <c r="C383" s="12" t="s">
        <v>3973</v>
      </c>
      <c r="D383" s="4">
        <f t="shared" si="1"/>
        <v>2024</v>
      </c>
      <c r="E383" s="4" t="s">
        <v>291</v>
      </c>
      <c r="F383" s="4">
        <v>61.0</v>
      </c>
      <c r="G383" s="4" t="str">
        <f t="shared" si="2"/>
        <v>56-65</v>
      </c>
      <c r="H383" s="4" t="str">
        <f t="array" ref="H383">XLOOKUP(E383,Customer_Dim!A:A,Customer_Dim!D:D)</f>
        <v>Female</v>
      </c>
      <c r="I383" s="4" t="str">
        <f t="array" ref="I383">XLOOKUP(E383,Customer_Dim!A:A,Customer_Dim!H:H)</f>
        <v>Gold</v>
      </c>
      <c r="J383" s="4" t="str">
        <f t="array" ref="J383">XLOOKUP(E383,Customer_Dim!A:A,Customer_Dim!E:E)</f>
        <v>Lake Barryfurt</v>
      </c>
      <c r="K383" s="4" t="str">
        <f t="array" ref="K383">XLOOKUP(E383,Customer_Dim!A:A,Customer_Dim!F:F)</f>
        <v>California</v>
      </c>
      <c r="L383" s="4" t="str">
        <f t="array" ref="L383">XLOOKUP(Q383,Store_Dim!A:A,Store_Dim!C:C)</f>
        <v>East</v>
      </c>
      <c r="M383" s="4" t="s">
        <v>1850</v>
      </c>
      <c r="N383" s="4" t="str">
        <f t="array" ref="N383">XLOOKUP(M383,Product_Dim!A:A,Product_Dim!C:C)</f>
        <v>Beauty</v>
      </c>
      <c r="O383" s="4" t="str">
        <f t="array" ref="O383">XLOOKUP(M383,Product_Dim!A:A,Product_Dim!D:D)</f>
        <v>Makeup</v>
      </c>
      <c r="P383" s="4" t="s">
        <v>1852</v>
      </c>
      <c r="Q383" s="4" t="s">
        <v>1924</v>
      </c>
      <c r="R383" s="4" t="str">
        <f t="array" ref="R383">XLOOKUP(Q383,Store_Dim!A:A,Store_Dim!B:B)</f>
        <v>Hill, Wagner and Ballard</v>
      </c>
      <c r="S383" s="4" t="str">
        <f t="array" ref="S383">XLOOKUP(Q383,Store_Dim!A:A,Store_Dim!E:E)</f>
        <v>Online</v>
      </c>
      <c r="T383" s="4">
        <v>3.0</v>
      </c>
      <c r="U383" s="13">
        <v>437.96</v>
      </c>
      <c r="V383" s="14">
        <v>0.27</v>
      </c>
      <c r="W383" s="15">
        <v>457.0</v>
      </c>
      <c r="X383" s="4" t="s">
        <v>1964</v>
      </c>
      <c r="Y383" s="16">
        <v>959.1323999999998</v>
      </c>
      <c r="Z383" s="4" t="str">
        <f t="array" ref="Z383">XLOOKUP(M383,Product_Dim!A:A,Product_Dim!B:B)</f>
        <v>Face Foundation Kit</v>
      </c>
    </row>
    <row r="384" ht="14.25" customHeight="1">
      <c r="A384" s="4" t="s">
        <v>2343</v>
      </c>
      <c r="B384" s="5">
        <v>45322.0</v>
      </c>
      <c r="C384" s="12" t="s">
        <v>3972</v>
      </c>
      <c r="D384" s="4">
        <f t="shared" si="1"/>
        <v>2024</v>
      </c>
      <c r="E384" s="4" t="s">
        <v>698</v>
      </c>
      <c r="F384" s="4">
        <v>54.0</v>
      </c>
      <c r="G384" s="4" t="str">
        <f t="shared" si="2"/>
        <v>46-55</v>
      </c>
      <c r="H384" s="4" t="str">
        <f t="array" ref="H384">XLOOKUP(E384,Customer_Dim!A:A,Customer_Dim!D:D)</f>
        <v>Male</v>
      </c>
      <c r="I384" s="4" t="str">
        <f t="array" ref="I384">XLOOKUP(E384,Customer_Dim!A:A,Customer_Dim!H:H)</f>
        <v>Platinum</v>
      </c>
      <c r="J384" s="4" t="str">
        <f t="array" ref="J384">XLOOKUP(E384,Customer_Dim!A:A,Customer_Dim!E:E)</f>
        <v>Kathrynview</v>
      </c>
      <c r="K384" s="4" t="str">
        <f t="array" ref="K384">XLOOKUP(E384,Customer_Dim!A:A,Customer_Dim!F:F)</f>
        <v>Louisiana</v>
      </c>
      <c r="L384" s="4" t="str">
        <f t="array" ref="L384">XLOOKUP(Q384,Store_Dim!A:A,Store_Dim!C:C)</f>
        <v>South</v>
      </c>
      <c r="M384" s="4" t="s">
        <v>1680</v>
      </c>
      <c r="N384" s="4" t="str">
        <f t="array" ref="N384">XLOOKUP(M384,Product_Dim!A:A,Product_Dim!C:C)</f>
        <v>Electronics</v>
      </c>
      <c r="O384" s="4" t="str">
        <f t="array" ref="O384">XLOOKUP(M384,Product_Dim!A:A,Product_Dim!D:D)</f>
        <v>Computer</v>
      </c>
      <c r="P384" s="4" t="s">
        <v>1682</v>
      </c>
      <c r="Q384" s="4" t="s">
        <v>1904</v>
      </c>
      <c r="R384" s="4" t="str">
        <f t="array" ref="R384">XLOOKUP(Q384,Store_Dim!A:A,Store_Dim!B:B)</f>
        <v>Alexander Group</v>
      </c>
      <c r="S384" s="4" t="str">
        <f t="array" ref="S384">XLOOKUP(Q384,Store_Dim!A:A,Store_Dim!E:E)</f>
        <v>Online</v>
      </c>
      <c r="T384" s="4">
        <v>2.0</v>
      </c>
      <c r="U384" s="13">
        <v>56.91</v>
      </c>
      <c r="V384" s="14">
        <v>0.08</v>
      </c>
      <c r="W384" s="15">
        <v>86.0</v>
      </c>
      <c r="X384" s="4" t="s">
        <v>1964</v>
      </c>
      <c r="Y384" s="16">
        <v>104.7144</v>
      </c>
      <c r="Z384" s="4" t="str">
        <f t="array" ref="Z384">XLOOKUP(M384,Product_Dim!A:A,Product_Dim!B:B)</f>
        <v>Gaming Mechanical Keyboard</v>
      </c>
    </row>
    <row r="385" ht="14.25" customHeight="1">
      <c r="A385" s="4" t="s">
        <v>2344</v>
      </c>
      <c r="B385" s="5">
        <v>45266.0</v>
      </c>
      <c r="C385" s="12" t="s">
        <v>3969</v>
      </c>
      <c r="D385" s="4">
        <f t="shared" si="1"/>
        <v>2023</v>
      </c>
      <c r="E385" s="4" t="s">
        <v>1073</v>
      </c>
      <c r="F385" s="4">
        <v>50.0</v>
      </c>
      <c r="G385" s="4" t="str">
        <f t="shared" si="2"/>
        <v>46-55</v>
      </c>
      <c r="H385" s="4" t="str">
        <f t="array" ref="H385">XLOOKUP(E385,Customer_Dim!A:A,Customer_Dim!D:D)</f>
        <v>Female</v>
      </c>
      <c r="I385" s="4" t="str">
        <f t="array" ref="I385">XLOOKUP(E385,Customer_Dim!A:A,Customer_Dim!H:H)</f>
        <v>Silver</v>
      </c>
      <c r="J385" s="4" t="str">
        <f t="array" ref="J385">XLOOKUP(E385,Customer_Dim!A:A,Customer_Dim!E:E)</f>
        <v>Donaldsontown</v>
      </c>
      <c r="K385" s="4" t="str">
        <f t="array" ref="K385">XLOOKUP(E385,Customer_Dim!A:A,Customer_Dim!F:F)</f>
        <v>Connecticut</v>
      </c>
      <c r="L385" s="4" t="str">
        <f t="array" ref="L385">XLOOKUP(Q385,Store_Dim!A:A,Store_Dim!C:C)</f>
        <v>East</v>
      </c>
      <c r="M385" s="4" t="s">
        <v>1811</v>
      </c>
      <c r="N385" s="4" t="str">
        <f t="array" ref="N385">XLOOKUP(M385,Product_Dim!A:A,Product_Dim!C:C)</f>
        <v>Electronics</v>
      </c>
      <c r="O385" s="4" t="str">
        <f t="array" ref="O385">XLOOKUP(M385,Product_Dim!A:A,Product_Dim!D:D)</f>
        <v>Computer</v>
      </c>
      <c r="P385" s="4" t="s">
        <v>1813</v>
      </c>
      <c r="Q385" s="4" t="s">
        <v>1911</v>
      </c>
      <c r="R385" s="4" t="str">
        <f t="array" ref="R385">XLOOKUP(Q385,Store_Dim!A:A,Store_Dim!B:B)</f>
        <v>Benson-Elliott</v>
      </c>
      <c r="S385" s="4" t="str">
        <f t="array" ref="S385">XLOOKUP(Q385,Store_Dim!A:A,Store_Dim!E:E)</f>
        <v>Online</v>
      </c>
      <c r="T385" s="4">
        <v>1.0</v>
      </c>
      <c r="U385" s="13">
        <v>141.79</v>
      </c>
      <c r="V385" s="14">
        <v>0.1</v>
      </c>
      <c r="W385" s="15">
        <v>320.0</v>
      </c>
      <c r="X385" s="4" t="s">
        <v>1959</v>
      </c>
      <c r="Y385" s="16">
        <v>127.611</v>
      </c>
      <c r="Z385" s="4" t="str">
        <f t="array" ref="Z385">XLOOKUP(M385,Product_Dim!A:A,Product_Dim!B:B)</f>
        <v>Wireless Mouse</v>
      </c>
    </row>
    <row r="386" ht="14.25" customHeight="1">
      <c r="A386" s="4" t="s">
        <v>2345</v>
      </c>
      <c r="B386" s="5">
        <v>45302.0</v>
      </c>
      <c r="C386" s="12" t="s">
        <v>3972</v>
      </c>
      <c r="D386" s="4">
        <f t="shared" si="1"/>
        <v>2024</v>
      </c>
      <c r="E386" s="4" t="s">
        <v>1508</v>
      </c>
      <c r="F386" s="4">
        <v>48.0</v>
      </c>
      <c r="G386" s="4" t="str">
        <f t="shared" si="2"/>
        <v>46-55</v>
      </c>
      <c r="H386" s="4" t="str">
        <f t="array" ref="H386">XLOOKUP(E386,Customer_Dim!A:A,Customer_Dim!D:D)</f>
        <v>Male</v>
      </c>
      <c r="I386" s="4" t="str">
        <f t="array" ref="I386">XLOOKUP(E386,Customer_Dim!A:A,Customer_Dim!H:H)</f>
        <v>Gold</v>
      </c>
      <c r="J386" s="4" t="str">
        <f t="array" ref="J386">XLOOKUP(E386,Customer_Dim!A:A,Customer_Dim!E:E)</f>
        <v>East Rodney</v>
      </c>
      <c r="K386" s="4" t="str">
        <f t="array" ref="K386">XLOOKUP(E386,Customer_Dim!A:A,Customer_Dim!F:F)</f>
        <v>Nevada</v>
      </c>
      <c r="L386" s="4" t="str">
        <f t="array" ref="L386">XLOOKUP(Q386,Store_Dim!A:A,Store_Dim!C:C)</f>
        <v>North</v>
      </c>
      <c r="M386" s="4" t="s">
        <v>1594</v>
      </c>
      <c r="N386" s="4" t="str">
        <f t="array" ref="N386">XLOOKUP(M386,Product_Dim!A:A,Product_Dim!C:C)</f>
        <v>Sports</v>
      </c>
      <c r="O386" s="4" t="str">
        <f t="array" ref="O386">XLOOKUP(M386,Product_Dim!A:A,Product_Dim!D:D)</f>
        <v>Fitness</v>
      </c>
      <c r="P386" s="4" t="s">
        <v>1598</v>
      </c>
      <c r="Q386" s="4" t="s">
        <v>1936</v>
      </c>
      <c r="R386" s="4" t="str">
        <f t="array" ref="R386">XLOOKUP(Q386,Store_Dim!A:A,Store_Dim!B:B)</f>
        <v>Shelton PLC</v>
      </c>
      <c r="S386" s="4" t="str">
        <f t="array" ref="S386">XLOOKUP(Q386,Store_Dim!A:A,Store_Dim!E:E)</f>
        <v>Flagship</v>
      </c>
      <c r="T386" s="4">
        <v>4.0</v>
      </c>
      <c r="U386" s="13">
        <v>355.14</v>
      </c>
      <c r="V386" s="14">
        <v>0.16</v>
      </c>
      <c r="W386" s="15">
        <v>323.0</v>
      </c>
      <c r="X386" s="4" t="s">
        <v>1964</v>
      </c>
      <c r="Y386" s="16">
        <v>1193.2704</v>
      </c>
      <c r="Z386" s="4" t="str">
        <f t="array" ref="Z386">XLOOKUP(M386,Product_Dim!A:A,Product_Dim!B:B)</f>
        <v>Adjustable Dumbbell Set</v>
      </c>
    </row>
    <row r="387" ht="14.25" customHeight="1">
      <c r="A387" s="4" t="s">
        <v>2346</v>
      </c>
      <c r="B387" s="5">
        <v>45907.0</v>
      </c>
      <c r="C387" s="12" t="s">
        <v>3976</v>
      </c>
      <c r="D387" s="4">
        <f t="shared" si="1"/>
        <v>2025</v>
      </c>
      <c r="E387" s="4" t="s">
        <v>707</v>
      </c>
      <c r="F387" s="4">
        <v>20.0</v>
      </c>
      <c r="G387" s="4" t="str">
        <f t="shared" si="2"/>
        <v>18-25</v>
      </c>
      <c r="H387" s="4" t="str">
        <f t="array" ref="H387">XLOOKUP(E387,Customer_Dim!A:A,Customer_Dim!D:D)</f>
        <v>Female</v>
      </c>
      <c r="I387" s="4" t="str">
        <f t="array" ref="I387">XLOOKUP(E387,Customer_Dim!A:A,Customer_Dim!H:H)</f>
        <v>Silver</v>
      </c>
      <c r="J387" s="4" t="str">
        <f t="array" ref="J387">XLOOKUP(E387,Customer_Dim!A:A,Customer_Dim!E:E)</f>
        <v>Garzafort</v>
      </c>
      <c r="K387" s="4" t="str">
        <f t="array" ref="K387">XLOOKUP(E387,Customer_Dim!A:A,Customer_Dim!F:F)</f>
        <v>Delaware</v>
      </c>
      <c r="L387" s="4" t="str">
        <f t="array" ref="L387">XLOOKUP(Q387,Store_Dim!A:A,Store_Dim!C:C)</f>
        <v>East</v>
      </c>
      <c r="M387" s="4" t="s">
        <v>1693</v>
      </c>
      <c r="N387" s="4" t="str">
        <f t="array" ref="N387">XLOOKUP(M387,Product_Dim!A:A,Product_Dim!C:C)</f>
        <v>Sports</v>
      </c>
      <c r="O387" s="4" t="str">
        <f t="array" ref="O387">XLOOKUP(M387,Product_Dim!A:A,Product_Dim!D:D)</f>
        <v>Outdoor</v>
      </c>
      <c r="P387" s="4" t="s">
        <v>1695</v>
      </c>
      <c r="Q387" s="4" t="s">
        <v>1911</v>
      </c>
      <c r="R387" s="4" t="str">
        <f t="array" ref="R387">XLOOKUP(Q387,Store_Dim!A:A,Store_Dim!B:B)</f>
        <v>Benson-Elliott</v>
      </c>
      <c r="S387" s="4" t="str">
        <f t="array" ref="S387">XLOOKUP(Q387,Store_Dim!A:A,Store_Dim!E:E)</f>
        <v>Online</v>
      </c>
      <c r="T387" s="4">
        <v>4.0</v>
      </c>
      <c r="U387" s="13">
        <v>960.38</v>
      </c>
      <c r="V387" s="14">
        <v>0.15</v>
      </c>
      <c r="W387" s="15">
        <v>394.0</v>
      </c>
      <c r="X387" s="4" t="s">
        <v>1964</v>
      </c>
      <c r="Y387" s="16">
        <v>3265.292</v>
      </c>
      <c r="Z387" s="4" t="str">
        <f t="array" ref="Z387">XLOOKUP(M387,Product_Dim!A:A,Product_Dim!B:B)</f>
        <v>Sports Water Hydration Pack</v>
      </c>
    </row>
    <row r="388" ht="14.25" customHeight="1">
      <c r="A388" s="4" t="s">
        <v>2347</v>
      </c>
      <c r="B388" s="5">
        <v>45433.0</v>
      </c>
      <c r="C388" s="12" t="s">
        <v>3973</v>
      </c>
      <c r="D388" s="4">
        <f t="shared" si="1"/>
        <v>2024</v>
      </c>
      <c r="E388" s="4" t="s">
        <v>1328</v>
      </c>
      <c r="F388" s="4">
        <v>60.0</v>
      </c>
      <c r="G388" s="4" t="str">
        <f t="shared" si="2"/>
        <v>56-65</v>
      </c>
      <c r="H388" s="4" t="str">
        <f t="array" ref="H388">XLOOKUP(E388,Customer_Dim!A:A,Customer_Dim!D:D)</f>
        <v>Male</v>
      </c>
      <c r="I388" s="4" t="str">
        <f t="array" ref="I388">XLOOKUP(E388,Customer_Dim!A:A,Customer_Dim!H:H)</f>
        <v>Bronze</v>
      </c>
      <c r="J388" s="4" t="str">
        <f t="array" ref="J388">XLOOKUP(E388,Customer_Dim!A:A,Customer_Dim!E:E)</f>
        <v>New Benjamin</v>
      </c>
      <c r="K388" s="4" t="str">
        <f t="array" ref="K388">XLOOKUP(E388,Customer_Dim!A:A,Customer_Dim!F:F)</f>
        <v>North Carolina</v>
      </c>
      <c r="L388" s="4" t="str">
        <f t="array" ref="L388">XLOOKUP(Q388,Store_Dim!A:A,Store_Dim!C:C)</f>
        <v>West</v>
      </c>
      <c r="M388" s="4" t="s">
        <v>1790</v>
      </c>
      <c r="N388" s="4" t="str">
        <f t="array" ref="N388">XLOOKUP(M388,Product_Dim!A:A,Product_Dim!C:C)</f>
        <v>Clothing</v>
      </c>
      <c r="O388" s="4" t="str">
        <f t="array" ref="O388">XLOOKUP(M388,Product_Dim!A:A,Product_Dim!D:D)</f>
        <v>Bottoms</v>
      </c>
      <c r="P388" s="4" t="s">
        <v>1792</v>
      </c>
      <c r="Q388" s="4" t="s">
        <v>1939</v>
      </c>
      <c r="R388" s="4" t="str">
        <f t="array" ref="R388">XLOOKUP(Q388,Store_Dim!A:A,Store_Dim!B:B)</f>
        <v>Frederick-Wright</v>
      </c>
      <c r="S388" s="4" t="str">
        <f t="array" ref="S388">XLOOKUP(Q388,Store_Dim!A:A,Store_Dim!E:E)</f>
        <v>Flagship</v>
      </c>
      <c r="T388" s="4">
        <v>3.0</v>
      </c>
      <c r="U388" s="13">
        <v>847.21</v>
      </c>
      <c r="V388" s="14">
        <v>0.06</v>
      </c>
      <c r="W388" s="15">
        <v>224.0</v>
      </c>
      <c r="X388" s="4" t="s">
        <v>1961</v>
      </c>
      <c r="Y388" s="16">
        <v>2389.1322</v>
      </c>
      <c r="Z388" s="4" t="str">
        <f t="array" ref="Z388">XLOOKUP(M388,Product_Dim!A:A,Product_Dim!B:B)</f>
        <v>Men's Sports Shorts</v>
      </c>
    </row>
    <row r="389" ht="14.25" customHeight="1">
      <c r="A389" s="4" t="s">
        <v>2348</v>
      </c>
      <c r="B389" s="5">
        <v>45892.0</v>
      </c>
      <c r="C389" s="12" t="s">
        <v>3975</v>
      </c>
      <c r="D389" s="4">
        <f t="shared" si="1"/>
        <v>2025</v>
      </c>
      <c r="E389" s="4" t="s">
        <v>260</v>
      </c>
      <c r="F389" s="4">
        <v>27.0</v>
      </c>
      <c r="G389" s="4" t="str">
        <f t="shared" si="2"/>
        <v>26-35</v>
      </c>
      <c r="H389" s="4" t="str">
        <f t="array" ref="H389">XLOOKUP(E389,Customer_Dim!A:A,Customer_Dim!D:D)</f>
        <v>Female</v>
      </c>
      <c r="I389" s="4" t="str">
        <f t="array" ref="I389">XLOOKUP(E389,Customer_Dim!A:A,Customer_Dim!H:H)</f>
        <v>Silver</v>
      </c>
      <c r="J389" s="4" t="str">
        <f t="array" ref="J389">XLOOKUP(E389,Customer_Dim!A:A,Customer_Dim!E:E)</f>
        <v>South Aaronside</v>
      </c>
      <c r="K389" s="4" t="str">
        <f t="array" ref="K389">XLOOKUP(E389,Customer_Dim!A:A,Customer_Dim!F:F)</f>
        <v>New Hampshire</v>
      </c>
      <c r="L389" s="4" t="str">
        <f t="array" ref="L389">XLOOKUP(Q389,Store_Dim!A:A,Store_Dim!C:C)</f>
        <v>East</v>
      </c>
      <c r="M389" s="4" t="s">
        <v>1823</v>
      </c>
      <c r="N389" s="4" t="str">
        <f t="array" ref="N389">XLOOKUP(M389,Product_Dim!A:A,Product_Dim!C:C)</f>
        <v>Home</v>
      </c>
      <c r="O389" s="4" t="str">
        <f t="array" ref="O389">XLOOKUP(M389,Product_Dim!A:A,Product_Dim!D:D)</f>
        <v>Kitchen</v>
      </c>
      <c r="P389" s="4" t="s">
        <v>1825</v>
      </c>
      <c r="Q389" s="4" t="s">
        <v>1924</v>
      </c>
      <c r="R389" s="4" t="str">
        <f t="array" ref="R389">XLOOKUP(Q389,Store_Dim!A:A,Store_Dim!B:B)</f>
        <v>Hill, Wagner and Ballard</v>
      </c>
      <c r="S389" s="4" t="str">
        <f t="array" ref="S389">XLOOKUP(Q389,Store_Dim!A:A,Store_Dim!E:E)</f>
        <v>Online</v>
      </c>
      <c r="T389" s="4">
        <v>4.0</v>
      </c>
      <c r="U389" s="13">
        <v>773.81</v>
      </c>
      <c r="V389" s="14">
        <v>0.08</v>
      </c>
      <c r="W389" s="15">
        <v>58.0</v>
      </c>
      <c r="X389" s="4" t="s">
        <v>1964</v>
      </c>
      <c r="Y389" s="16">
        <v>2847.6208</v>
      </c>
      <c r="Z389" s="4" t="str">
        <f t="array" ref="Z389">XLOOKUP(M389,Product_Dim!A:A,Product_Dim!B:B)</f>
        <v>Wall-Mounted Spice Rack</v>
      </c>
    </row>
    <row r="390" ht="14.25" customHeight="1">
      <c r="A390" s="4" t="s">
        <v>2349</v>
      </c>
      <c r="B390" s="5">
        <v>45780.0</v>
      </c>
      <c r="C390" s="12" t="s">
        <v>3973</v>
      </c>
      <c r="D390" s="4">
        <f t="shared" si="1"/>
        <v>2025</v>
      </c>
      <c r="E390" s="4" t="s">
        <v>29</v>
      </c>
      <c r="F390" s="4">
        <v>55.0</v>
      </c>
      <c r="G390" s="4" t="str">
        <f t="shared" si="2"/>
        <v>46-55</v>
      </c>
      <c r="H390" s="4" t="str">
        <f t="array" ref="H390">XLOOKUP(E390,Customer_Dim!A:A,Customer_Dim!D:D)</f>
        <v>Male</v>
      </c>
      <c r="I390" s="3" t="s">
        <v>14</v>
      </c>
      <c r="J390" s="4" t="str">
        <f t="array" ref="J390">XLOOKUP(E390,Customer_Dim!A:A,Customer_Dim!E:E)</f>
        <v>Donaldton</v>
      </c>
      <c r="K390" s="4" t="str">
        <f t="array" ref="K390">XLOOKUP(E390,Customer_Dim!A:A,Customer_Dim!F:F)</f>
        <v>North Carolina</v>
      </c>
      <c r="L390" s="4" t="str">
        <f t="array" ref="L390">XLOOKUP(Q390,Store_Dim!A:A,Store_Dim!C:C)</f>
        <v>West</v>
      </c>
      <c r="M390" s="4" t="s">
        <v>1771</v>
      </c>
      <c r="N390" s="4" t="str">
        <f t="array" ref="N390">XLOOKUP(M390,Product_Dim!A:A,Product_Dim!C:C)</f>
        <v>Beauty</v>
      </c>
      <c r="O390" s="4" t="str">
        <f t="array" ref="O390">XLOOKUP(M390,Product_Dim!A:A,Product_Dim!D:D)</f>
        <v>Skincare</v>
      </c>
      <c r="P390" s="4" t="s">
        <v>1773</v>
      </c>
      <c r="Q390" s="4" t="s">
        <v>1939</v>
      </c>
      <c r="R390" s="4" t="str">
        <f t="array" ref="R390">XLOOKUP(Q390,Store_Dim!A:A,Store_Dim!B:B)</f>
        <v>Frederick-Wright</v>
      </c>
      <c r="S390" s="4" t="str">
        <f t="array" ref="S390">XLOOKUP(Q390,Store_Dim!A:A,Store_Dim!E:E)</f>
        <v>Flagship</v>
      </c>
      <c r="T390" s="4">
        <v>1.0</v>
      </c>
      <c r="U390" s="13">
        <v>664.71</v>
      </c>
      <c r="V390" s="14">
        <v>0.1</v>
      </c>
      <c r="W390" s="15">
        <v>458.0</v>
      </c>
      <c r="X390" s="4" t="s">
        <v>1961</v>
      </c>
      <c r="Y390" s="16">
        <v>598.239</v>
      </c>
      <c r="Z390" s="4" t="str">
        <f t="array" ref="Z390">XLOOKUP(M390,Product_Dim!A:A,Product_Dim!B:B)</f>
        <v>Organic Sunscreen Lotion</v>
      </c>
    </row>
    <row r="391" ht="14.25" customHeight="1">
      <c r="A391" s="4" t="s">
        <v>2350</v>
      </c>
      <c r="B391" s="5">
        <v>45233.0</v>
      </c>
      <c r="C391" s="12" t="s">
        <v>3971</v>
      </c>
      <c r="D391" s="4">
        <f t="shared" si="1"/>
        <v>2023</v>
      </c>
      <c r="E391" s="4" t="s">
        <v>1112</v>
      </c>
      <c r="F391" s="4">
        <v>39.0</v>
      </c>
      <c r="G391" s="4" t="str">
        <f t="shared" si="2"/>
        <v>36-45</v>
      </c>
      <c r="H391" s="4" t="str">
        <f t="array" ref="H391">XLOOKUP(E391,Customer_Dim!A:A,Customer_Dim!D:D)</f>
        <v>Female</v>
      </c>
      <c r="I391" s="4" t="str">
        <f t="array" ref="I391">XLOOKUP(E391,Customer_Dim!A:A,Customer_Dim!H:H)</f>
        <v>Gold</v>
      </c>
      <c r="J391" s="4" t="str">
        <f t="array" ref="J391">XLOOKUP(E391,Customer_Dim!A:A,Customer_Dim!E:E)</f>
        <v>Peggystad</v>
      </c>
      <c r="K391" s="4" t="str">
        <f t="array" ref="K391">XLOOKUP(E391,Customer_Dim!A:A,Customer_Dim!F:F)</f>
        <v>Connecticut</v>
      </c>
      <c r="L391" s="4" t="str">
        <f t="array" ref="L391">XLOOKUP(Q391,Store_Dim!A:A,Store_Dim!C:C)</f>
        <v>South</v>
      </c>
      <c r="M391" s="4" t="s">
        <v>1689</v>
      </c>
      <c r="N391" s="4" t="str">
        <f t="array" ref="N391">XLOOKUP(M391,Product_Dim!A:A,Product_Dim!C:C)</f>
        <v>Clothing</v>
      </c>
      <c r="O391" s="4" t="str">
        <f t="array" ref="O391">XLOOKUP(M391,Product_Dim!A:A,Product_Dim!D:D)</f>
        <v>Footwear</v>
      </c>
      <c r="P391" s="4" t="s">
        <v>1692</v>
      </c>
      <c r="Q391" s="4" t="s">
        <v>1914</v>
      </c>
      <c r="R391" s="4" t="str">
        <f t="array" ref="R391">XLOOKUP(Q391,Store_Dim!A:A,Store_Dim!B:B)</f>
        <v>Martinez-Mullins</v>
      </c>
      <c r="S391" s="4" t="str">
        <f t="array" ref="S391">XLOOKUP(Q391,Store_Dim!A:A,Store_Dim!E:E)</f>
        <v>Online</v>
      </c>
      <c r="T391" s="4">
        <v>4.0</v>
      </c>
      <c r="U391" s="13">
        <v>482.06</v>
      </c>
      <c r="V391" s="14">
        <v>0.07</v>
      </c>
      <c r="W391" s="15">
        <v>214.0</v>
      </c>
      <c r="X391" s="4" t="s">
        <v>1961</v>
      </c>
      <c r="Y391" s="16">
        <v>1793.2632</v>
      </c>
      <c r="Z391" s="4" t="str">
        <f t="array" ref="Z391">XLOOKUP(M391,Product_Dim!A:A,Product_Dim!B:B)</f>
        <v>Men's Casual Sneakers</v>
      </c>
    </row>
    <row r="392" ht="14.25" customHeight="1">
      <c r="A392" s="4" t="s">
        <v>2351</v>
      </c>
      <c r="B392" s="5">
        <v>45742.0</v>
      </c>
      <c r="C392" s="12" t="s">
        <v>3977</v>
      </c>
      <c r="D392" s="4">
        <f t="shared" si="1"/>
        <v>2025</v>
      </c>
      <c r="E392" s="4" t="s">
        <v>337</v>
      </c>
      <c r="F392" s="4">
        <v>43.0</v>
      </c>
      <c r="G392" s="4" t="str">
        <f t="shared" si="2"/>
        <v>36-45</v>
      </c>
      <c r="H392" s="4" t="str">
        <f t="array" ref="H392">XLOOKUP(E392,Customer_Dim!A:A,Customer_Dim!D:D)</f>
        <v>Male</v>
      </c>
      <c r="I392" s="4" t="str">
        <f t="array" ref="I392">XLOOKUP(E392,Customer_Dim!A:A,Customer_Dim!H:H)</f>
        <v>Platinum</v>
      </c>
      <c r="J392" s="4" t="str">
        <f t="array" ref="J392">XLOOKUP(E392,Customer_Dim!A:A,Customer_Dim!E:E)</f>
        <v>New Gabrielleville</v>
      </c>
      <c r="K392" s="4" t="str">
        <f t="array" ref="K392">XLOOKUP(E392,Customer_Dim!A:A,Customer_Dim!F:F)</f>
        <v>Wisconsin</v>
      </c>
      <c r="L392" s="4" t="str">
        <f t="array" ref="L392">XLOOKUP(Q392,Store_Dim!A:A,Store_Dim!C:C)</f>
        <v>North</v>
      </c>
      <c r="M392" s="4" t="s">
        <v>1753</v>
      </c>
      <c r="N392" s="4" t="str">
        <f t="array" ref="N392">XLOOKUP(M392,Product_Dim!A:A,Product_Dim!C:C)</f>
        <v>Sports</v>
      </c>
      <c r="O392" s="4" t="str">
        <f t="array" ref="O392">XLOOKUP(M392,Product_Dim!A:A,Product_Dim!D:D)</f>
        <v>Fitness</v>
      </c>
      <c r="P392" s="4" t="s">
        <v>1755</v>
      </c>
      <c r="Q392" s="4" t="s">
        <v>1901</v>
      </c>
      <c r="R392" s="4" t="str">
        <f t="array" ref="R392">XLOOKUP(Q392,Store_Dim!A:A,Store_Dim!B:B)</f>
        <v>Johnson-Wright</v>
      </c>
      <c r="S392" s="4" t="str">
        <f t="array" ref="S392">XLOOKUP(Q392,Store_Dim!A:A,Store_Dim!E:E)</f>
        <v>Outlet</v>
      </c>
      <c r="T392" s="4">
        <v>4.0</v>
      </c>
      <c r="U392" s="13">
        <v>995.55</v>
      </c>
      <c r="V392" s="14">
        <v>0.19</v>
      </c>
      <c r="W392" s="15">
        <v>138.0</v>
      </c>
      <c r="X392" s="4" t="s">
        <v>1961</v>
      </c>
      <c r="Y392" s="16">
        <v>3225.582</v>
      </c>
      <c r="Z392" s="4" t="str">
        <f t="array" ref="Z392">XLOOKUP(M392,Product_Dim!A:A,Product_Dim!B:B)</f>
        <v>Foam Roller</v>
      </c>
    </row>
    <row r="393" ht="14.25" customHeight="1">
      <c r="A393" s="4" t="s">
        <v>2352</v>
      </c>
      <c r="B393" s="5">
        <v>45478.0</v>
      </c>
      <c r="C393" s="12" t="s">
        <v>3968</v>
      </c>
      <c r="D393" s="4">
        <f t="shared" si="1"/>
        <v>2024</v>
      </c>
      <c r="E393" s="4" t="s">
        <v>497</v>
      </c>
      <c r="F393" s="4">
        <v>30.0</v>
      </c>
      <c r="G393" s="4" t="str">
        <f t="shared" si="2"/>
        <v>26-35</v>
      </c>
      <c r="H393" s="4" t="str">
        <f t="array" ref="H393">XLOOKUP(E393,Customer_Dim!A:A,Customer_Dim!D:D)</f>
        <v>Male</v>
      </c>
      <c r="I393" s="4" t="str">
        <f t="array" ref="I393">XLOOKUP(E393,Customer_Dim!A:A,Customer_Dim!H:H)</f>
        <v>Bronze</v>
      </c>
      <c r="J393" s="4" t="str">
        <f t="array" ref="J393">XLOOKUP(E393,Customer_Dim!A:A,Customer_Dim!E:E)</f>
        <v>Port Denise</v>
      </c>
      <c r="K393" s="4" t="str">
        <f t="array" ref="K393">XLOOKUP(E393,Customer_Dim!A:A,Customer_Dim!F:F)</f>
        <v>California</v>
      </c>
      <c r="L393" s="4" t="str">
        <f t="array" ref="L393">XLOOKUP(Q393,Store_Dim!A:A,Store_Dim!C:C)</f>
        <v>East</v>
      </c>
      <c r="M393" s="4" t="s">
        <v>1862</v>
      </c>
      <c r="N393" s="4" t="str">
        <f t="array" ref="N393">XLOOKUP(M393,Product_Dim!A:A,Product_Dim!C:C)</f>
        <v>Electronics</v>
      </c>
      <c r="O393" s="4" t="str">
        <f t="array" ref="O393">XLOOKUP(M393,Product_Dim!A:A,Product_Dim!D:D)</f>
        <v>Computer</v>
      </c>
      <c r="P393" s="4" t="s">
        <v>1864</v>
      </c>
      <c r="Q393" s="4" t="s">
        <v>1932</v>
      </c>
      <c r="R393" s="4" t="str">
        <f t="array" ref="R393">XLOOKUP(Q393,Store_Dim!A:A,Store_Dim!B:B)</f>
        <v>Gardner, Humphrey and Contreras</v>
      </c>
      <c r="S393" s="4" t="str">
        <f t="array" ref="S393">XLOOKUP(Q393,Store_Dim!A:A,Store_Dim!E:E)</f>
        <v>Flagship</v>
      </c>
      <c r="T393" s="4">
        <v>2.0</v>
      </c>
      <c r="U393" s="13">
        <v>153.84</v>
      </c>
      <c r="V393" s="14">
        <v>0.27</v>
      </c>
      <c r="W393" s="15">
        <v>485.0</v>
      </c>
      <c r="X393" s="4" t="s">
        <v>1961</v>
      </c>
      <c r="Y393" s="16">
        <v>224.6064</v>
      </c>
      <c r="Z393" s="4" t="str">
        <f t="array" ref="Z393">XLOOKUP(M393,Product_Dim!A:A,Product_Dim!B:B)</f>
        <v>USB-C Laptop Charger</v>
      </c>
    </row>
    <row r="394" ht="14.25" customHeight="1">
      <c r="A394" s="4" t="s">
        <v>2353</v>
      </c>
      <c r="B394" s="5">
        <v>45789.0</v>
      </c>
      <c r="C394" s="12" t="s">
        <v>3973</v>
      </c>
      <c r="D394" s="4">
        <f t="shared" si="1"/>
        <v>2025</v>
      </c>
      <c r="E394" s="4" t="s">
        <v>533</v>
      </c>
      <c r="F394" s="4">
        <v>31.0</v>
      </c>
      <c r="G394" s="4" t="str">
        <f t="shared" si="2"/>
        <v>26-35</v>
      </c>
      <c r="H394" s="4" t="str">
        <f t="array" ref="H394">XLOOKUP(E394,Customer_Dim!A:A,Customer_Dim!D:D)</f>
        <v>Male</v>
      </c>
      <c r="I394" s="4" t="str">
        <f t="array" ref="I394">XLOOKUP(E394,Customer_Dim!A:A,Customer_Dim!H:H)</f>
        <v>Bronze</v>
      </c>
      <c r="J394" s="4" t="str">
        <f t="array" ref="J394">XLOOKUP(E394,Customer_Dim!A:A,Customer_Dim!E:E)</f>
        <v>New Leahfurt</v>
      </c>
      <c r="K394" s="4" t="str">
        <f t="array" ref="K394">XLOOKUP(E394,Customer_Dim!A:A,Customer_Dim!F:F)</f>
        <v>North Dakota</v>
      </c>
      <c r="L394" s="4" t="str">
        <f t="array" ref="L394">XLOOKUP(Q394,Store_Dim!A:A,Store_Dim!C:C)</f>
        <v>East</v>
      </c>
      <c r="M394" s="4" t="s">
        <v>1817</v>
      </c>
      <c r="N394" s="4" t="str">
        <f t="array" ref="N394">XLOOKUP(M394,Product_Dim!A:A,Product_Dim!C:C)</f>
        <v>Home</v>
      </c>
      <c r="O394" s="4" t="str">
        <f t="array" ref="O394">XLOOKUP(M394,Product_Dim!A:A,Product_Dim!D:D)</f>
        <v>Decor</v>
      </c>
      <c r="P394" s="4" t="s">
        <v>1819</v>
      </c>
      <c r="Q394" s="4" t="s">
        <v>1911</v>
      </c>
      <c r="R394" s="4" t="str">
        <f t="array" ref="R394">XLOOKUP(Q394,Store_Dim!A:A,Store_Dim!B:B)</f>
        <v>Benson-Elliott</v>
      </c>
      <c r="S394" s="4" t="str">
        <f t="array" ref="S394">XLOOKUP(Q394,Store_Dim!A:A,Store_Dim!E:E)</f>
        <v>Online</v>
      </c>
      <c r="T394" s="4">
        <v>3.0</v>
      </c>
      <c r="U394" s="13">
        <v>362.11</v>
      </c>
      <c r="V394" s="14">
        <v>0.23</v>
      </c>
      <c r="W394" s="15">
        <v>400.0</v>
      </c>
      <c r="X394" s="4" t="s">
        <v>1964</v>
      </c>
      <c r="Y394" s="16">
        <v>836.4740999999999</v>
      </c>
      <c r="Z394" s="4" t="str">
        <f t="array" ref="Z394">XLOOKUP(M394,Product_Dim!A:A,Product_Dim!B:B)</f>
        <v>Essential Oil Diffuser</v>
      </c>
    </row>
    <row r="395" ht="14.25" customHeight="1">
      <c r="A395" s="4" t="s">
        <v>2354</v>
      </c>
      <c r="B395" s="5">
        <v>45561.0</v>
      </c>
      <c r="C395" s="12" t="s">
        <v>3976</v>
      </c>
      <c r="D395" s="4">
        <f t="shared" si="1"/>
        <v>2024</v>
      </c>
      <c r="E395" s="4" t="s">
        <v>1476</v>
      </c>
      <c r="F395" s="4">
        <v>42.0</v>
      </c>
      <c r="G395" s="4" t="str">
        <f t="shared" si="2"/>
        <v>36-45</v>
      </c>
      <c r="H395" s="4" t="str">
        <f t="array" ref="H395">XLOOKUP(E395,Customer_Dim!A:A,Customer_Dim!D:D)</f>
        <v>Male</v>
      </c>
      <c r="I395" s="4" t="str">
        <f t="array" ref="I395">XLOOKUP(E395,Customer_Dim!A:A,Customer_Dim!H:H)</f>
        <v>Silver</v>
      </c>
      <c r="J395" s="4" t="str">
        <f t="array" ref="J395">XLOOKUP(E395,Customer_Dim!A:A,Customer_Dim!E:E)</f>
        <v>Tylermouth</v>
      </c>
      <c r="K395" s="4" t="str">
        <f t="array" ref="K395">XLOOKUP(E395,Customer_Dim!A:A,Customer_Dim!F:F)</f>
        <v>Massachusetts</v>
      </c>
      <c r="L395" s="4" t="str">
        <f t="array" ref="L395">XLOOKUP(Q395,Store_Dim!A:A,Store_Dim!C:C)</f>
        <v>West</v>
      </c>
      <c r="M395" s="4" t="s">
        <v>1709</v>
      </c>
      <c r="N395" s="4" t="str">
        <f t="array" ref="N395">XLOOKUP(M395,Product_Dim!A:A,Product_Dim!C:C)</f>
        <v>Electronics</v>
      </c>
      <c r="O395" s="4" t="str">
        <f t="array" ref="O395">XLOOKUP(M395,Product_Dim!A:A,Product_Dim!D:D)</f>
        <v>Computer</v>
      </c>
      <c r="P395" s="4" t="s">
        <v>1711</v>
      </c>
      <c r="Q395" s="4" t="s">
        <v>1917</v>
      </c>
      <c r="R395" s="4" t="str">
        <f t="array" ref="R395">XLOOKUP(Q395,Store_Dim!A:A,Store_Dim!B:B)</f>
        <v>Bean, Jones and Park</v>
      </c>
      <c r="S395" s="4" t="str">
        <f t="array" ref="S395">XLOOKUP(Q395,Store_Dim!A:A,Store_Dim!E:E)</f>
        <v>Online</v>
      </c>
      <c r="T395" s="4">
        <v>3.0</v>
      </c>
      <c r="U395" s="13">
        <v>112.26</v>
      </c>
      <c r="V395" s="14">
        <v>0.11</v>
      </c>
      <c r="W395" s="15">
        <v>266.0</v>
      </c>
      <c r="X395" s="4" t="s">
        <v>1959</v>
      </c>
      <c r="Y395" s="16">
        <v>299.7342</v>
      </c>
      <c r="Z395" s="4" t="str">
        <f t="array" ref="Z395">XLOOKUP(M395,Product_Dim!A:A,Product_Dim!B:B)</f>
        <v>USB External Hard Drive</v>
      </c>
    </row>
    <row r="396" ht="14.25" customHeight="1">
      <c r="A396" s="4" t="s">
        <v>2355</v>
      </c>
      <c r="B396" s="5">
        <v>45378.0</v>
      </c>
      <c r="C396" s="12" t="s">
        <v>3977</v>
      </c>
      <c r="D396" s="4">
        <f t="shared" si="1"/>
        <v>2024</v>
      </c>
      <c r="E396" s="4" t="s">
        <v>683</v>
      </c>
      <c r="F396" s="4">
        <v>47.0</v>
      </c>
      <c r="G396" s="4" t="str">
        <f t="shared" si="2"/>
        <v>46-55</v>
      </c>
      <c r="H396" s="4" t="str">
        <f t="array" ref="H396">XLOOKUP(E396,Customer_Dim!A:A,Customer_Dim!D:D)</f>
        <v>Male</v>
      </c>
      <c r="I396" s="4" t="str">
        <f t="array" ref="I396">XLOOKUP(E396,Customer_Dim!A:A,Customer_Dim!H:H)</f>
        <v>Platinum</v>
      </c>
      <c r="J396" s="4" t="str">
        <f t="array" ref="J396">XLOOKUP(E396,Customer_Dim!A:A,Customer_Dim!E:E)</f>
        <v>Johnsonland</v>
      </c>
      <c r="K396" s="4" t="str">
        <f t="array" ref="K396">XLOOKUP(E396,Customer_Dim!A:A,Customer_Dim!F:F)</f>
        <v>Iowa</v>
      </c>
      <c r="L396" s="4" t="str">
        <f t="array" ref="L396">XLOOKUP(Q396,Store_Dim!A:A,Store_Dim!C:C)</f>
        <v>East</v>
      </c>
      <c r="M396" s="4" t="s">
        <v>1865</v>
      </c>
      <c r="N396" s="4" t="str">
        <f t="array" ref="N396">XLOOKUP(M396,Product_Dim!A:A,Product_Dim!C:C)</f>
        <v>Beauty</v>
      </c>
      <c r="O396" s="4" t="str">
        <f t="array" ref="O396">XLOOKUP(M396,Product_Dim!A:A,Product_Dim!D:D)</f>
        <v>Skincare</v>
      </c>
      <c r="P396" s="4" t="s">
        <v>1867</v>
      </c>
      <c r="Q396" s="4" t="s">
        <v>1948</v>
      </c>
      <c r="R396" s="4" t="str">
        <f t="array" ref="R396">XLOOKUP(Q396,Store_Dim!A:A,Store_Dim!B:B)</f>
        <v>Mann-Austin</v>
      </c>
      <c r="S396" s="4" t="str">
        <f t="array" ref="S396">XLOOKUP(Q396,Store_Dim!A:A,Store_Dim!E:E)</f>
        <v>Online</v>
      </c>
      <c r="T396" s="4">
        <v>2.0</v>
      </c>
      <c r="U396" s="13">
        <v>962.81</v>
      </c>
      <c r="V396" s="14">
        <v>0.06</v>
      </c>
      <c r="W396" s="15">
        <v>213.0</v>
      </c>
      <c r="X396" s="4" t="s">
        <v>1964</v>
      </c>
      <c r="Y396" s="16">
        <v>1810.0828</v>
      </c>
      <c r="Z396" s="4" t="str">
        <f t="array" ref="Z396">XLOOKUP(M396,Product_Dim!A:A,Product_Dim!B:B)</f>
        <v>Vitamin E Body Lotion</v>
      </c>
    </row>
    <row r="397" ht="14.25" customHeight="1">
      <c r="A397" s="4" t="s">
        <v>2356</v>
      </c>
      <c r="B397" s="5">
        <v>45308.0</v>
      </c>
      <c r="C397" s="12" t="s">
        <v>3972</v>
      </c>
      <c r="D397" s="4">
        <f t="shared" si="1"/>
        <v>2024</v>
      </c>
      <c r="E397" s="4" t="s">
        <v>713</v>
      </c>
      <c r="F397" s="4">
        <v>42.0</v>
      </c>
      <c r="G397" s="4" t="str">
        <f t="shared" si="2"/>
        <v>36-45</v>
      </c>
      <c r="H397" s="4" t="str">
        <f t="array" ref="H397">XLOOKUP(E397,Customer_Dim!A:A,Customer_Dim!D:D)</f>
        <v>Female</v>
      </c>
      <c r="I397" s="4" t="str">
        <f t="array" ref="I397">XLOOKUP(E397,Customer_Dim!A:A,Customer_Dim!H:H)</f>
        <v>Platinum</v>
      </c>
      <c r="J397" s="4" t="str">
        <f t="array" ref="J397">XLOOKUP(E397,Customer_Dim!A:A,Customer_Dim!E:E)</f>
        <v>West Markport</v>
      </c>
      <c r="K397" s="4" t="str">
        <f t="array" ref="K397">XLOOKUP(E397,Customer_Dim!A:A,Customer_Dim!F:F)</f>
        <v>North Dakota</v>
      </c>
      <c r="L397" s="4" t="str">
        <f t="array" ref="L397">XLOOKUP(Q397,Store_Dim!A:A,Store_Dim!C:C)</f>
        <v>East</v>
      </c>
      <c r="M397" s="4" t="s">
        <v>1638</v>
      </c>
      <c r="N397" s="4" t="str">
        <f t="array" ref="N397">XLOOKUP(M397,Product_Dim!A:A,Product_Dim!C:C)</f>
        <v>Home</v>
      </c>
      <c r="O397" s="4" t="str">
        <f t="array" ref="O397">XLOOKUP(M397,Product_Dim!A:A,Product_Dim!D:D)</f>
        <v>Storage</v>
      </c>
      <c r="P397" s="4" t="s">
        <v>1641</v>
      </c>
      <c r="Q397" s="4" t="s">
        <v>1887</v>
      </c>
      <c r="R397" s="4" t="str">
        <f t="array" ref="R397">XLOOKUP(Q397,Store_Dim!A:A,Store_Dim!B:B)</f>
        <v>Rivera-Warner</v>
      </c>
      <c r="S397" s="4" t="str">
        <f t="array" ref="S397">XLOOKUP(Q397,Store_Dim!A:A,Store_Dim!E:E)</f>
        <v>Flagship</v>
      </c>
      <c r="T397" s="4">
        <v>4.0</v>
      </c>
      <c r="U397" s="13">
        <v>276.23</v>
      </c>
      <c r="V397" s="14">
        <v>0.12</v>
      </c>
      <c r="W397" s="15">
        <v>76.0</v>
      </c>
      <c r="X397" s="4" t="s">
        <v>1959</v>
      </c>
      <c r="Y397" s="16">
        <v>972.3296</v>
      </c>
      <c r="Z397" s="4" t="str">
        <f t="array" ref="Z397">XLOOKUP(M397,Product_Dim!A:A,Product_Dim!B:B)</f>
        <v>Multi-Purpose Storage Box</v>
      </c>
    </row>
    <row r="398" ht="14.25" customHeight="1">
      <c r="A398" s="4" t="s">
        <v>2357</v>
      </c>
      <c r="B398" s="5">
        <v>45407.0</v>
      </c>
      <c r="C398" s="12" t="s">
        <v>3978</v>
      </c>
      <c r="D398" s="4">
        <f t="shared" si="1"/>
        <v>2024</v>
      </c>
      <c r="E398" s="4" t="s">
        <v>88</v>
      </c>
      <c r="F398" s="4">
        <v>49.0</v>
      </c>
      <c r="G398" s="4" t="str">
        <f t="shared" si="2"/>
        <v>46-55</v>
      </c>
      <c r="H398" s="4" t="str">
        <f t="array" ref="H398">XLOOKUP(E398,Customer_Dim!A:A,Customer_Dim!D:D)</f>
        <v>Female</v>
      </c>
      <c r="I398" s="4" t="str">
        <f t="array" ref="I398">XLOOKUP(E398,Customer_Dim!A:A,Customer_Dim!H:H)</f>
        <v>Platinum</v>
      </c>
      <c r="J398" s="4" t="str">
        <f t="array" ref="J398">XLOOKUP(E398,Customer_Dim!A:A,Customer_Dim!E:E)</f>
        <v>Lawsonhaven</v>
      </c>
      <c r="K398" s="4" t="str">
        <f t="array" ref="K398">XLOOKUP(E398,Customer_Dim!A:A,Customer_Dim!F:F)</f>
        <v>Washington</v>
      </c>
      <c r="L398" s="4" t="str">
        <f t="array" ref="L398">XLOOKUP(Q398,Store_Dim!A:A,Store_Dim!C:C)</f>
        <v>South</v>
      </c>
      <c r="M398" s="4" t="s">
        <v>1628</v>
      </c>
      <c r="N398" s="4" t="str">
        <f t="array" ref="N398">XLOOKUP(M398,Product_Dim!A:A,Product_Dim!C:C)</f>
        <v>Clothing</v>
      </c>
      <c r="O398" s="4" t="str">
        <f t="array" ref="O398">XLOOKUP(M398,Product_Dim!A:A,Product_Dim!D:D)</f>
        <v>Bottoms</v>
      </c>
      <c r="P398" s="4" t="s">
        <v>1630</v>
      </c>
      <c r="Q398" s="4" t="s">
        <v>1934</v>
      </c>
      <c r="R398" s="4" t="str">
        <f t="array" ref="R398">XLOOKUP(Q398,Store_Dim!A:A,Store_Dim!B:B)</f>
        <v>Mcdonald Inc</v>
      </c>
      <c r="S398" s="4" t="str">
        <f t="array" ref="S398">XLOOKUP(Q398,Store_Dim!A:A,Store_Dim!E:E)</f>
        <v>Outlet</v>
      </c>
      <c r="T398" s="4">
        <v>3.0</v>
      </c>
      <c r="U398" s="13">
        <v>991.37</v>
      </c>
      <c r="V398" s="14">
        <v>0.1</v>
      </c>
      <c r="W398" s="15">
        <v>343.0</v>
      </c>
      <c r="X398" s="4" t="s">
        <v>1961</v>
      </c>
      <c r="Y398" s="16">
        <v>2676.699</v>
      </c>
      <c r="Z398" s="4" t="str">
        <f t="array" ref="Z398">XLOOKUP(M398,Product_Dim!A:A,Product_Dim!B:B)</f>
        <v>Women's Denim Jeans</v>
      </c>
    </row>
    <row r="399" ht="14.25" customHeight="1">
      <c r="A399" s="4" t="s">
        <v>2358</v>
      </c>
      <c r="B399" s="5">
        <v>45929.0</v>
      </c>
      <c r="C399" s="12" t="s">
        <v>3976</v>
      </c>
      <c r="D399" s="4">
        <f t="shared" si="1"/>
        <v>2025</v>
      </c>
      <c r="E399" s="4" t="s">
        <v>578</v>
      </c>
      <c r="F399" s="4">
        <v>36.0</v>
      </c>
      <c r="G399" s="4" t="str">
        <f t="shared" si="2"/>
        <v>36-45</v>
      </c>
      <c r="H399" s="4" t="str">
        <f t="array" ref="H399">XLOOKUP(E399,Customer_Dim!A:A,Customer_Dim!D:D)</f>
        <v>Female</v>
      </c>
      <c r="I399" s="4" t="str">
        <f t="array" ref="I399">XLOOKUP(E399,Customer_Dim!A:A,Customer_Dim!H:H)</f>
        <v>Platinum</v>
      </c>
      <c r="J399" s="4" t="str">
        <f t="array" ref="J399">XLOOKUP(E399,Customer_Dim!A:A,Customer_Dim!E:E)</f>
        <v>Robertview</v>
      </c>
      <c r="K399" s="4" t="str">
        <f t="array" ref="K399">XLOOKUP(E399,Customer_Dim!A:A,Customer_Dim!F:F)</f>
        <v>Florida</v>
      </c>
      <c r="L399" s="4" t="str">
        <f t="array" ref="L399">XLOOKUP(Q399,Store_Dim!A:A,Store_Dim!C:C)</f>
        <v>East</v>
      </c>
      <c r="M399" s="4" t="s">
        <v>1638</v>
      </c>
      <c r="N399" s="4" t="str">
        <f t="array" ref="N399">XLOOKUP(M399,Product_Dim!A:A,Product_Dim!C:C)</f>
        <v>Home</v>
      </c>
      <c r="O399" s="4" t="str">
        <f t="array" ref="O399">XLOOKUP(M399,Product_Dim!A:A,Product_Dim!D:D)</f>
        <v>Storage</v>
      </c>
      <c r="P399" s="4" t="s">
        <v>1641</v>
      </c>
      <c r="Q399" s="4" t="s">
        <v>1932</v>
      </c>
      <c r="R399" s="4" t="str">
        <f t="array" ref="R399">XLOOKUP(Q399,Store_Dim!A:A,Store_Dim!B:B)</f>
        <v>Gardner, Humphrey and Contreras</v>
      </c>
      <c r="S399" s="4" t="str">
        <f t="array" ref="S399">XLOOKUP(Q399,Store_Dim!A:A,Store_Dim!E:E)</f>
        <v>Flagship</v>
      </c>
      <c r="T399" s="4">
        <v>3.0</v>
      </c>
      <c r="U399" s="13">
        <v>977.47</v>
      </c>
      <c r="V399" s="14">
        <v>0.05</v>
      </c>
      <c r="W399" s="15">
        <v>76.0</v>
      </c>
      <c r="X399" s="4" t="s">
        <v>1959</v>
      </c>
      <c r="Y399" s="16">
        <v>2785.7895</v>
      </c>
      <c r="Z399" s="4" t="str">
        <f t="array" ref="Z399">XLOOKUP(M399,Product_Dim!A:A,Product_Dim!B:B)</f>
        <v>Multi-Purpose Storage Box</v>
      </c>
    </row>
    <row r="400" ht="14.25" customHeight="1">
      <c r="A400" s="4" t="s">
        <v>2359</v>
      </c>
      <c r="B400" s="5">
        <v>45844.0</v>
      </c>
      <c r="C400" s="12" t="s">
        <v>3968</v>
      </c>
      <c r="D400" s="4">
        <f t="shared" si="1"/>
        <v>2025</v>
      </c>
      <c r="E400" s="4" t="s">
        <v>692</v>
      </c>
      <c r="F400" s="4">
        <v>26.0</v>
      </c>
      <c r="G400" s="4" t="str">
        <f t="shared" si="2"/>
        <v>26-35</v>
      </c>
      <c r="H400" s="4" t="str">
        <f t="array" ref="H400">XLOOKUP(E400,Customer_Dim!A:A,Customer_Dim!D:D)</f>
        <v>Female</v>
      </c>
      <c r="I400" s="4" t="str">
        <f t="array" ref="I400">XLOOKUP(E400,Customer_Dim!A:A,Customer_Dim!H:H)</f>
        <v>Silver</v>
      </c>
      <c r="J400" s="4" t="str">
        <f t="array" ref="J400">XLOOKUP(E400,Customer_Dim!A:A,Customer_Dim!E:E)</f>
        <v>Brownshire</v>
      </c>
      <c r="K400" s="4" t="str">
        <f t="array" ref="K400">XLOOKUP(E400,Customer_Dim!A:A,Customer_Dim!F:F)</f>
        <v>Tennessee</v>
      </c>
      <c r="L400" s="4" t="str">
        <f t="array" ref="L400">XLOOKUP(Q400,Store_Dim!A:A,Store_Dim!C:C)</f>
        <v>North</v>
      </c>
      <c r="M400" s="4" t="s">
        <v>1865</v>
      </c>
      <c r="N400" s="4" t="str">
        <f t="array" ref="N400">XLOOKUP(M400,Product_Dim!A:A,Product_Dim!C:C)</f>
        <v>Beauty</v>
      </c>
      <c r="O400" s="4" t="str">
        <f t="array" ref="O400">XLOOKUP(M400,Product_Dim!A:A,Product_Dim!D:D)</f>
        <v>Skincare</v>
      </c>
      <c r="P400" s="4" t="s">
        <v>1867</v>
      </c>
      <c r="Q400" s="4" t="s">
        <v>1929</v>
      </c>
      <c r="R400" s="4" t="str">
        <f t="array" ref="R400">XLOOKUP(Q400,Store_Dim!A:A,Store_Dim!B:B)</f>
        <v>Thomas, Bridges and Harris</v>
      </c>
      <c r="S400" s="4" t="str">
        <f t="array" ref="S400">XLOOKUP(Q400,Store_Dim!A:A,Store_Dim!E:E)</f>
        <v>Online</v>
      </c>
      <c r="T400" s="4">
        <v>2.0</v>
      </c>
      <c r="U400" s="13">
        <v>308.7</v>
      </c>
      <c r="V400" s="14">
        <v>0.2</v>
      </c>
      <c r="W400" s="15">
        <v>213.0</v>
      </c>
      <c r="X400" s="4" t="s">
        <v>1961</v>
      </c>
      <c r="Y400" s="16">
        <v>493.92</v>
      </c>
      <c r="Z400" s="4" t="str">
        <f t="array" ref="Z400">XLOOKUP(M400,Product_Dim!A:A,Product_Dim!B:B)</f>
        <v>Vitamin E Body Lotion</v>
      </c>
    </row>
    <row r="401" ht="14.25" customHeight="1">
      <c r="A401" s="4" t="s">
        <v>2360</v>
      </c>
      <c r="B401" s="5">
        <v>45579.0</v>
      </c>
      <c r="C401" s="12" t="s">
        <v>3979</v>
      </c>
      <c r="D401" s="4">
        <f t="shared" si="1"/>
        <v>2024</v>
      </c>
      <c r="E401" s="4" t="s">
        <v>164</v>
      </c>
      <c r="F401" s="4">
        <v>27.0</v>
      </c>
      <c r="G401" s="4" t="str">
        <f t="shared" si="2"/>
        <v>26-35</v>
      </c>
      <c r="H401" s="4" t="str">
        <f t="array" ref="H401">XLOOKUP(E401,Customer_Dim!A:A,Customer_Dim!D:D)</f>
        <v>Female</v>
      </c>
      <c r="I401" s="3" t="s">
        <v>14</v>
      </c>
      <c r="J401" s="4" t="str">
        <f t="array" ref="J401">XLOOKUP(E401,Customer_Dim!A:A,Customer_Dim!E:E)</f>
        <v>Brendastad</v>
      </c>
      <c r="K401" s="4" t="str">
        <f t="array" ref="K401">XLOOKUP(E401,Customer_Dim!A:A,Customer_Dim!F:F)</f>
        <v>South Dakota</v>
      </c>
      <c r="L401" s="4" t="str">
        <f t="array" ref="L401">XLOOKUP(Q401,Store_Dim!A:A,Store_Dim!C:C)</f>
        <v>West</v>
      </c>
      <c r="M401" s="4" t="s">
        <v>1580</v>
      </c>
      <c r="N401" s="4" t="str">
        <f t="array" ref="N401">XLOOKUP(M401,Product_Dim!A:A,Product_Dim!C:C)</f>
        <v>Beauty</v>
      </c>
      <c r="O401" s="4" t="str">
        <f t="array" ref="O401">XLOOKUP(M401,Product_Dim!A:A,Product_Dim!D:D)</f>
        <v>Skincare</v>
      </c>
      <c r="P401" s="4" t="s">
        <v>1584</v>
      </c>
      <c r="Q401" s="4" t="s">
        <v>1939</v>
      </c>
      <c r="R401" s="4" t="str">
        <f t="array" ref="R401">XLOOKUP(Q401,Store_Dim!A:A,Store_Dim!B:B)</f>
        <v>Frederick-Wright</v>
      </c>
      <c r="S401" s="4" t="str">
        <f t="array" ref="S401">XLOOKUP(Q401,Store_Dim!A:A,Store_Dim!E:E)</f>
        <v>Flagship</v>
      </c>
      <c r="T401" s="4">
        <v>2.0</v>
      </c>
      <c r="U401" s="13">
        <v>733.87</v>
      </c>
      <c r="V401" s="14">
        <v>0.1</v>
      </c>
      <c r="W401" s="15">
        <v>350.0</v>
      </c>
      <c r="X401" s="4" t="s">
        <v>1961</v>
      </c>
      <c r="Y401" s="16">
        <v>1320.966</v>
      </c>
      <c r="Z401" s="4" t="str">
        <f t="array" ref="Z401">XLOOKUP(M401,Product_Dim!A:A,Product_Dim!B:B)</f>
        <v>Herbal Face Moisturizer</v>
      </c>
    </row>
    <row r="402" ht="14.25" customHeight="1">
      <c r="A402" s="4" t="s">
        <v>2361</v>
      </c>
      <c r="B402" s="5">
        <v>45227.0</v>
      </c>
      <c r="C402" s="12" t="s">
        <v>3979</v>
      </c>
      <c r="D402" s="4">
        <f t="shared" si="1"/>
        <v>2023</v>
      </c>
      <c r="E402" s="4" t="s">
        <v>357</v>
      </c>
      <c r="F402" s="4">
        <v>62.0</v>
      </c>
      <c r="G402" s="4" t="str">
        <f t="shared" si="2"/>
        <v>56-65</v>
      </c>
      <c r="H402" s="4" t="str">
        <f t="array" ref="H402">XLOOKUP(E402,Customer_Dim!A:A,Customer_Dim!D:D)</f>
        <v>Female</v>
      </c>
      <c r="I402" s="4" t="str">
        <f t="array" ref="I402">XLOOKUP(E402,Customer_Dim!A:A,Customer_Dim!H:H)</f>
        <v>Platinum</v>
      </c>
      <c r="J402" s="4" t="str">
        <f t="array" ref="J402">XLOOKUP(E402,Customer_Dim!A:A,Customer_Dim!E:E)</f>
        <v>West Bobbyshire</v>
      </c>
      <c r="K402" s="4" t="str">
        <f t="array" ref="K402">XLOOKUP(E402,Customer_Dim!A:A,Customer_Dim!F:F)</f>
        <v>New York</v>
      </c>
      <c r="L402" s="4" t="str">
        <f t="array" ref="L402">XLOOKUP(Q402,Store_Dim!A:A,Store_Dim!C:C)</f>
        <v>West</v>
      </c>
      <c r="M402" s="4" t="s">
        <v>1631</v>
      </c>
      <c r="N402" s="4" t="str">
        <f t="array" ref="N402">XLOOKUP(M402,Product_Dim!A:A,Product_Dim!C:C)</f>
        <v>Sports</v>
      </c>
      <c r="O402" s="4" t="str">
        <f t="array" ref="O402">XLOOKUP(M402,Product_Dim!A:A,Product_Dim!D:D)</f>
        <v>Equipment</v>
      </c>
      <c r="P402" s="4" t="s">
        <v>1634</v>
      </c>
      <c r="Q402" s="4" t="s">
        <v>1939</v>
      </c>
      <c r="R402" s="4" t="str">
        <f t="array" ref="R402">XLOOKUP(Q402,Store_Dim!A:A,Store_Dim!B:B)</f>
        <v>Frederick-Wright</v>
      </c>
      <c r="S402" s="4" t="str">
        <f t="array" ref="S402">XLOOKUP(Q402,Store_Dim!A:A,Store_Dim!E:E)</f>
        <v>Flagship</v>
      </c>
      <c r="T402" s="4">
        <v>2.0</v>
      </c>
      <c r="U402" s="13">
        <v>22.47</v>
      </c>
      <c r="V402" s="14">
        <v>0.22</v>
      </c>
      <c r="W402" s="15">
        <v>65.0</v>
      </c>
      <c r="X402" s="4" t="s">
        <v>1961</v>
      </c>
      <c r="Y402" s="16">
        <v>35.0532</v>
      </c>
      <c r="Z402" s="4" t="str">
        <f t="array" ref="Z402">XLOOKUP(M402,Product_Dim!A:A,Product_Dim!B:B)</f>
        <v>Knee Support Brace</v>
      </c>
    </row>
    <row r="403" ht="14.25" customHeight="1">
      <c r="A403" s="4" t="s">
        <v>2362</v>
      </c>
      <c r="B403" s="5">
        <v>45380.0</v>
      </c>
      <c r="C403" s="12" t="s">
        <v>3977</v>
      </c>
      <c r="D403" s="4">
        <f t="shared" si="1"/>
        <v>2024</v>
      </c>
      <c r="E403" s="4" t="s">
        <v>1115</v>
      </c>
      <c r="F403" s="4">
        <v>55.0</v>
      </c>
      <c r="G403" s="4" t="str">
        <f t="shared" si="2"/>
        <v>46-55</v>
      </c>
      <c r="H403" s="4" t="str">
        <f t="array" ref="H403">XLOOKUP(E403,Customer_Dim!A:A,Customer_Dim!D:D)</f>
        <v>Male</v>
      </c>
      <c r="I403" s="4" t="str">
        <f t="array" ref="I403">XLOOKUP(E403,Customer_Dim!A:A,Customer_Dim!H:H)</f>
        <v>Silver</v>
      </c>
      <c r="J403" s="4" t="str">
        <f t="array" ref="J403">XLOOKUP(E403,Customer_Dim!A:A,Customer_Dim!E:E)</f>
        <v>Shannonview</v>
      </c>
      <c r="K403" s="4" t="str">
        <f t="array" ref="K403">XLOOKUP(E403,Customer_Dim!A:A,Customer_Dim!F:F)</f>
        <v>Pennsylvania</v>
      </c>
      <c r="L403" s="4" t="str">
        <f t="array" ref="L403">XLOOKUP(Q403,Store_Dim!A:A,Store_Dim!C:C)</f>
        <v>East</v>
      </c>
      <c r="M403" s="4" t="s">
        <v>1753</v>
      </c>
      <c r="N403" s="4" t="str">
        <f t="array" ref="N403">XLOOKUP(M403,Product_Dim!A:A,Product_Dim!C:C)</f>
        <v>Sports</v>
      </c>
      <c r="O403" s="4" t="str">
        <f t="array" ref="O403">XLOOKUP(M403,Product_Dim!A:A,Product_Dim!D:D)</f>
        <v>Fitness</v>
      </c>
      <c r="P403" s="4" t="s">
        <v>1755</v>
      </c>
      <c r="Q403" s="4" t="s">
        <v>1932</v>
      </c>
      <c r="R403" s="4" t="str">
        <f t="array" ref="R403">XLOOKUP(Q403,Store_Dim!A:A,Store_Dim!B:B)</f>
        <v>Gardner, Humphrey and Contreras</v>
      </c>
      <c r="S403" s="4" t="str">
        <f t="array" ref="S403">XLOOKUP(Q403,Store_Dim!A:A,Store_Dim!E:E)</f>
        <v>Flagship</v>
      </c>
      <c r="T403" s="4">
        <v>4.0</v>
      </c>
      <c r="U403" s="13">
        <v>651.36</v>
      </c>
      <c r="V403" s="14">
        <v>0.13</v>
      </c>
      <c r="W403" s="15">
        <v>138.0</v>
      </c>
      <c r="X403" s="4" t="s">
        <v>1959</v>
      </c>
      <c r="Y403" s="16">
        <v>2266.7328</v>
      </c>
      <c r="Z403" s="4" t="str">
        <f t="array" ref="Z403">XLOOKUP(M403,Product_Dim!A:A,Product_Dim!B:B)</f>
        <v>Foam Roller</v>
      </c>
    </row>
    <row r="404" ht="14.25" customHeight="1">
      <c r="A404" s="4" t="s">
        <v>2363</v>
      </c>
      <c r="B404" s="5">
        <v>45817.0</v>
      </c>
      <c r="C404" s="12" t="s">
        <v>3970</v>
      </c>
      <c r="D404" s="4">
        <f t="shared" si="1"/>
        <v>2025</v>
      </c>
      <c r="E404" s="4" t="s">
        <v>960</v>
      </c>
      <c r="F404" s="4">
        <v>28.0</v>
      </c>
      <c r="G404" s="4" t="str">
        <f t="shared" si="2"/>
        <v>26-35</v>
      </c>
      <c r="H404" s="4" t="str">
        <f t="array" ref="H404">XLOOKUP(E404,Customer_Dim!A:A,Customer_Dim!D:D)</f>
        <v>Female</v>
      </c>
      <c r="I404" s="4" t="str">
        <f t="array" ref="I404">XLOOKUP(E404,Customer_Dim!A:A,Customer_Dim!H:H)</f>
        <v>Bronze</v>
      </c>
      <c r="J404" s="4" t="str">
        <f t="array" ref="J404">XLOOKUP(E404,Customer_Dim!A:A,Customer_Dim!E:E)</f>
        <v>South David</v>
      </c>
      <c r="K404" s="4" t="str">
        <f t="array" ref="K404">XLOOKUP(E404,Customer_Dim!A:A,Customer_Dim!F:F)</f>
        <v>West Virginia</v>
      </c>
      <c r="L404" s="4" t="str">
        <f t="array" ref="L404">XLOOKUP(Q404,Store_Dim!A:A,Store_Dim!C:C)</f>
        <v>East</v>
      </c>
      <c r="M404" s="4" t="s">
        <v>1613</v>
      </c>
      <c r="N404" s="4" t="str">
        <f t="array" ref="N404">XLOOKUP(M404,Product_Dim!A:A,Product_Dim!C:C)</f>
        <v>Home</v>
      </c>
      <c r="O404" s="4" t="str">
        <f t="array" ref="O404">XLOOKUP(M404,Product_Dim!A:A,Product_Dim!D:D)</f>
        <v>Decor</v>
      </c>
      <c r="P404" s="4" t="s">
        <v>1616</v>
      </c>
      <c r="Q404" s="4" t="s">
        <v>1924</v>
      </c>
      <c r="R404" s="4" t="str">
        <f t="array" ref="R404">XLOOKUP(Q404,Store_Dim!A:A,Store_Dim!B:B)</f>
        <v>Hill, Wagner and Ballard</v>
      </c>
      <c r="S404" s="4" t="str">
        <f t="array" ref="S404">XLOOKUP(Q404,Store_Dim!A:A,Store_Dim!E:E)</f>
        <v>Online</v>
      </c>
      <c r="T404" s="4">
        <v>1.0</v>
      </c>
      <c r="U404" s="13">
        <v>753.39</v>
      </c>
      <c r="V404" s="14">
        <v>0.04</v>
      </c>
      <c r="W404" s="15">
        <v>439.0</v>
      </c>
      <c r="X404" s="4" t="s">
        <v>1964</v>
      </c>
      <c r="Y404" s="16">
        <v>723.2543999999999</v>
      </c>
      <c r="Z404" s="4" t="str">
        <f t="array" ref="Z404">XLOOKUP(M404,Product_Dim!A:A,Product_Dim!B:B)</f>
        <v>Decorative Wall Mirror</v>
      </c>
    </row>
    <row r="405" ht="14.25" customHeight="1">
      <c r="A405" s="4" t="s">
        <v>2364</v>
      </c>
      <c r="B405" s="5">
        <v>45576.0</v>
      </c>
      <c r="C405" s="12" t="s">
        <v>3979</v>
      </c>
      <c r="D405" s="4">
        <f t="shared" si="1"/>
        <v>2024</v>
      </c>
      <c r="E405" s="4" t="s">
        <v>677</v>
      </c>
      <c r="F405" s="4">
        <v>25.0</v>
      </c>
      <c r="G405" s="4" t="str">
        <f t="shared" si="2"/>
        <v>18-25</v>
      </c>
      <c r="H405" s="4" t="str">
        <f t="array" ref="H405">XLOOKUP(E405,Customer_Dim!A:A,Customer_Dim!D:D)</f>
        <v>Female</v>
      </c>
      <c r="I405" s="4" t="str">
        <f t="array" ref="I405">XLOOKUP(E405,Customer_Dim!A:A,Customer_Dim!H:H)</f>
        <v>Bronze</v>
      </c>
      <c r="J405" s="4" t="str">
        <f t="array" ref="J405">XLOOKUP(E405,Customer_Dim!A:A,Customer_Dim!E:E)</f>
        <v>New Logan</v>
      </c>
      <c r="K405" s="4" t="str">
        <f t="array" ref="K405">XLOOKUP(E405,Customer_Dim!A:A,Customer_Dim!F:F)</f>
        <v>Michigan</v>
      </c>
      <c r="L405" s="4" t="str">
        <f t="array" ref="L405">XLOOKUP(Q405,Store_Dim!A:A,Store_Dim!C:C)</f>
        <v>North</v>
      </c>
      <c r="M405" s="4" t="s">
        <v>1796</v>
      </c>
      <c r="N405" s="4" t="str">
        <f t="array" ref="N405">XLOOKUP(M405,Product_Dim!A:A,Product_Dim!C:C)</f>
        <v>Beauty</v>
      </c>
      <c r="O405" s="4" t="str">
        <f t="array" ref="O405">XLOOKUP(M405,Product_Dim!A:A,Product_Dim!D:D)</f>
        <v>Haircare</v>
      </c>
      <c r="P405" s="4" t="s">
        <v>1798</v>
      </c>
      <c r="Q405" s="4" t="s">
        <v>1929</v>
      </c>
      <c r="R405" s="4" t="str">
        <f t="array" ref="R405">XLOOKUP(Q405,Store_Dim!A:A,Store_Dim!B:B)</f>
        <v>Thomas, Bridges and Harris</v>
      </c>
      <c r="S405" s="4" t="str">
        <f t="array" ref="S405">XLOOKUP(Q405,Store_Dim!A:A,Store_Dim!E:E)</f>
        <v>Online</v>
      </c>
      <c r="T405" s="4">
        <v>4.0</v>
      </c>
      <c r="U405" s="13">
        <v>849.17</v>
      </c>
      <c r="V405" s="14">
        <v>0.12</v>
      </c>
      <c r="W405" s="15">
        <v>383.0</v>
      </c>
      <c r="X405" s="4" t="s">
        <v>1964</v>
      </c>
      <c r="Y405" s="16">
        <v>2989.0784</v>
      </c>
      <c r="Z405" s="4" t="str">
        <f t="array" ref="Z405">XLOOKUP(M405,Product_Dim!A:A,Product_Dim!B:B)</f>
        <v>Hair Repair Oil Treatment</v>
      </c>
    </row>
    <row r="406" ht="14.25" customHeight="1">
      <c r="A406" s="4" t="s">
        <v>2365</v>
      </c>
      <c r="B406" s="5">
        <v>45495.0</v>
      </c>
      <c r="C406" s="12" t="s">
        <v>3968</v>
      </c>
      <c r="D406" s="4">
        <f t="shared" si="1"/>
        <v>2024</v>
      </c>
      <c r="E406" s="4" t="s">
        <v>1208</v>
      </c>
      <c r="F406" s="4">
        <v>34.0</v>
      </c>
      <c r="G406" s="4" t="str">
        <f t="shared" si="2"/>
        <v>26-35</v>
      </c>
      <c r="H406" s="4" t="str">
        <f t="array" ref="H406">XLOOKUP(E406,Customer_Dim!A:A,Customer_Dim!D:D)</f>
        <v>Female</v>
      </c>
      <c r="I406" s="4" t="str">
        <f t="array" ref="I406">XLOOKUP(E406,Customer_Dim!A:A,Customer_Dim!H:H)</f>
        <v>Gold</v>
      </c>
      <c r="J406" s="4" t="str">
        <f t="array" ref="J406">XLOOKUP(E406,Customer_Dim!A:A,Customer_Dim!E:E)</f>
        <v>West Jeffreyburgh</v>
      </c>
      <c r="K406" s="4" t="str">
        <f t="array" ref="K406">XLOOKUP(E406,Customer_Dim!A:A,Customer_Dim!F:F)</f>
        <v>Iowa</v>
      </c>
      <c r="L406" s="4" t="str">
        <f t="array" ref="L406">XLOOKUP(Q406,Store_Dim!A:A,Store_Dim!C:C)</f>
        <v>East</v>
      </c>
      <c r="M406" s="4" t="s">
        <v>1635</v>
      </c>
      <c r="N406" s="4" t="str">
        <f t="array" ref="N406">XLOOKUP(M406,Product_Dim!A:A,Product_Dim!C:C)</f>
        <v>Sports</v>
      </c>
      <c r="O406" s="4" t="str">
        <f t="array" ref="O406">XLOOKUP(M406,Product_Dim!A:A,Product_Dim!D:D)</f>
        <v>Accessories</v>
      </c>
      <c r="P406" s="4" t="s">
        <v>1637</v>
      </c>
      <c r="Q406" s="4" t="s">
        <v>1887</v>
      </c>
      <c r="R406" s="4" t="str">
        <f t="array" ref="R406">XLOOKUP(Q406,Store_Dim!A:A,Store_Dim!B:B)</f>
        <v>Rivera-Warner</v>
      </c>
      <c r="S406" s="4" t="str">
        <f t="array" ref="S406">XLOOKUP(Q406,Store_Dim!A:A,Store_Dim!E:E)</f>
        <v>Flagship</v>
      </c>
      <c r="T406" s="4">
        <v>4.0</v>
      </c>
      <c r="U406" s="13">
        <v>585.45</v>
      </c>
      <c r="V406" s="14">
        <v>0.25</v>
      </c>
      <c r="W406" s="15">
        <v>273.86258363355637</v>
      </c>
      <c r="X406" s="4" t="s">
        <v>1964</v>
      </c>
      <c r="Y406" s="16">
        <v>1756.35</v>
      </c>
      <c r="Z406" s="4" t="str">
        <f t="array" ref="Z406">XLOOKUP(M406,Product_Dim!A:A,Product_Dim!B:B)</f>
        <v>Outdoor Sports Water Bottle</v>
      </c>
    </row>
    <row r="407" ht="14.25" customHeight="1">
      <c r="A407" s="4" t="s">
        <v>2366</v>
      </c>
      <c r="B407" s="5">
        <v>45628.0</v>
      </c>
      <c r="C407" s="12" t="s">
        <v>3969</v>
      </c>
      <c r="D407" s="4">
        <f t="shared" si="1"/>
        <v>2024</v>
      </c>
      <c r="E407" s="4" t="s">
        <v>1487</v>
      </c>
      <c r="F407" s="4">
        <v>33.0</v>
      </c>
      <c r="G407" s="4" t="str">
        <f t="shared" si="2"/>
        <v>26-35</v>
      </c>
      <c r="H407" s="4" t="str">
        <f t="array" ref="H407">XLOOKUP(E407,Customer_Dim!A:A,Customer_Dim!D:D)</f>
        <v>Female</v>
      </c>
      <c r="I407" s="4" t="str">
        <f t="array" ref="I407">XLOOKUP(E407,Customer_Dim!A:A,Customer_Dim!H:H)</f>
        <v>Gold</v>
      </c>
      <c r="J407" s="4" t="str">
        <f t="array" ref="J407">XLOOKUP(E407,Customer_Dim!A:A,Customer_Dim!E:E)</f>
        <v>Anthonymouth</v>
      </c>
      <c r="K407" s="4" t="str">
        <f t="array" ref="K407">XLOOKUP(E407,Customer_Dim!A:A,Customer_Dim!F:F)</f>
        <v>Oklahoma</v>
      </c>
      <c r="L407" s="4" t="str">
        <f t="array" ref="L407">XLOOKUP(Q407,Store_Dim!A:A,Store_Dim!C:C)</f>
        <v>West</v>
      </c>
      <c r="M407" s="4" t="s">
        <v>1808</v>
      </c>
      <c r="N407" s="4" t="str">
        <f t="array" ref="N407">XLOOKUP(M407,Product_Dim!A:A,Product_Dim!C:C)</f>
        <v>Clothing</v>
      </c>
      <c r="O407" s="4" t="str">
        <f t="array" ref="O407">XLOOKUP(M407,Product_Dim!A:A,Product_Dim!D:D)</f>
        <v>Footwear</v>
      </c>
      <c r="P407" s="4" t="s">
        <v>1810</v>
      </c>
      <c r="Q407" s="4" t="s">
        <v>1939</v>
      </c>
      <c r="R407" s="4" t="str">
        <f t="array" ref="R407">XLOOKUP(Q407,Store_Dim!A:A,Store_Dim!B:B)</f>
        <v>Frederick-Wright</v>
      </c>
      <c r="S407" s="4" t="str">
        <f t="array" ref="S407">XLOOKUP(Q407,Store_Dim!A:A,Store_Dim!E:E)</f>
        <v>Flagship</v>
      </c>
      <c r="T407" s="4">
        <v>1.0</v>
      </c>
      <c r="U407" s="13">
        <v>745.15</v>
      </c>
      <c r="V407" s="14">
        <v>0.25</v>
      </c>
      <c r="W407" s="15">
        <v>82.0</v>
      </c>
      <c r="X407" s="4" t="s">
        <v>1964</v>
      </c>
      <c r="Y407" s="16">
        <v>558.8625</v>
      </c>
      <c r="Z407" s="4" t="str">
        <f t="array" ref="Z407">XLOOKUP(M407,Product_Dim!A:A,Product_Dim!B:B)</f>
        <v>Women's Ankle Boots</v>
      </c>
    </row>
    <row r="408" ht="14.25" customHeight="1">
      <c r="A408" s="4" t="s">
        <v>2367</v>
      </c>
      <c r="B408" s="5">
        <v>45244.0</v>
      </c>
      <c r="C408" s="12" t="s">
        <v>3971</v>
      </c>
      <c r="D408" s="4">
        <f t="shared" si="1"/>
        <v>2023</v>
      </c>
      <c r="E408" s="4" t="s">
        <v>207</v>
      </c>
      <c r="F408" s="4">
        <v>61.0</v>
      </c>
      <c r="G408" s="4" t="str">
        <f t="shared" si="2"/>
        <v>56-65</v>
      </c>
      <c r="H408" s="4" t="str">
        <f t="array" ref="H408">XLOOKUP(E408,Customer_Dim!A:A,Customer_Dim!D:D)</f>
        <v>Female</v>
      </c>
      <c r="I408" s="4" t="str">
        <f t="array" ref="I408">XLOOKUP(E408,Customer_Dim!A:A,Customer_Dim!H:H)</f>
        <v>Gold</v>
      </c>
      <c r="J408" s="4" t="str">
        <f t="array" ref="J408">XLOOKUP(E408,Customer_Dim!A:A,Customer_Dim!E:E)</f>
        <v>Gregoryview</v>
      </c>
      <c r="K408" s="4" t="str">
        <f t="array" ref="K408">XLOOKUP(E408,Customer_Dim!A:A,Customer_Dim!F:F)</f>
        <v>Illinois</v>
      </c>
      <c r="L408" s="4" t="str">
        <f t="array" ref="L408">XLOOKUP(Q408,Store_Dim!A:A,Store_Dim!C:C)</f>
        <v>South</v>
      </c>
      <c r="M408" s="4" t="s">
        <v>1880</v>
      </c>
      <c r="N408" s="4" t="str">
        <f t="array" ref="N408">XLOOKUP(M408,Product_Dim!A:A,Product_Dim!C:C)</f>
        <v>Home</v>
      </c>
      <c r="O408" s="4" t="str">
        <f t="array" ref="O408">XLOOKUP(M408,Product_Dim!A:A,Product_Dim!D:D)</f>
        <v>Kitchen</v>
      </c>
      <c r="P408" s="4" t="s">
        <v>1882</v>
      </c>
      <c r="Q408" s="4" t="s">
        <v>1896</v>
      </c>
      <c r="R408" s="4" t="str">
        <f t="array" ref="R408">XLOOKUP(Q408,Store_Dim!A:A,Store_Dim!B:B)</f>
        <v>Black-Horn</v>
      </c>
      <c r="S408" s="4" t="str">
        <f t="array" ref="S408">XLOOKUP(Q408,Store_Dim!A:A,Store_Dim!E:E)</f>
        <v>Outlet</v>
      </c>
      <c r="T408" s="4">
        <v>1.0</v>
      </c>
      <c r="U408" s="13">
        <v>848.69</v>
      </c>
      <c r="V408" s="14">
        <v>0.04</v>
      </c>
      <c r="W408" s="15">
        <v>146.0</v>
      </c>
      <c r="X408" s="4" t="s">
        <v>1964</v>
      </c>
      <c r="Y408" s="16">
        <v>814.7424</v>
      </c>
      <c r="Z408" s="4" t="str">
        <f t="array" ref="Z408">XLOOKUP(M408,Product_Dim!A:A,Product_Dim!B:B)</f>
        <v>Stainless Steel Cookware Set</v>
      </c>
    </row>
    <row r="409" ht="14.25" customHeight="1">
      <c r="A409" s="4" t="s">
        <v>2368</v>
      </c>
      <c r="B409" s="5">
        <v>45336.0</v>
      </c>
      <c r="C409" s="12" t="s">
        <v>3974</v>
      </c>
      <c r="D409" s="4">
        <f t="shared" si="1"/>
        <v>2024</v>
      </c>
      <c r="E409" s="4" t="s">
        <v>1307</v>
      </c>
      <c r="F409" s="4">
        <v>59.0</v>
      </c>
      <c r="G409" s="4" t="str">
        <f t="shared" si="2"/>
        <v>56-65</v>
      </c>
      <c r="H409" s="4" t="str">
        <f t="array" ref="H409">XLOOKUP(E409,Customer_Dim!A:A,Customer_Dim!D:D)</f>
        <v>Female</v>
      </c>
      <c r="I409" s="4" t="str">
        <f t="array" ref="I409">XLOOKUP(E409,Customer_Dim!A:A,Customer_Dim!H:H)</f>
        <v>Bronze</v>
      </c>
      <c r="J409" s="4" t="str">
        <f t="array" ref="J409">XLOOKUP(E409,Customer_Dim!A:A,Customer_Dim!E:E)</f>
        <v>Andrewsfurt</v>
      </c>
      <c r="K409" s="4" t="str">
        <f t="array" ref="K409">XLOOKUP(E409,Customer_Dim!A:A,Customer_Dim!F:F)</f>
        <v>Idaho</v>
      </c>
      <c r="L409" s="4" t="str">
        <f t="array" ref="L409">XLOOKUP(Q409,Store_Dim!A:A,Store_Dim!C:C)</f>
        <v>South</v>
      </c>
      <c r="M409" s="4" t="s">
        <v>1793</v>
      </c>
      <c r="N409" s="4" t="str">
        <f t="array" ref="N409">XLOOKUP(M409,Product_Dim!A:A,Product_Dim!C:C)</f>
        <v>Home</v>
      </c>
      <c r="O409" s="4" t="str">
        <f t="array" ref="O409">XLOOKUP(M409,Product_Dim!A:A,Product_Dim!D:D)</f>
        <v>Storage</v>
      </c>
      <c r="P409" s="4" t="s">
        <v>1795</v>
      </c>
      <c r="Q409" s="4" t="s">
        <v>1934</v>
      </c>
      <c r="R409" s="4" t="str">
        <f t="array" ref="R409">XLOOKUP(Q409,Store_Dim!A:A,Store_Dim!B:B)</f>
        <v>Mcdonald Inc</v>
      </c>
      <c r="S409" s="4" t="str">
        <f t="array" ref="S409">XLOOKUP(Q409,Store_Dim!A:A,Store_Dim!E:E)</f>
        <v>Outlet</v>
      </c>
      <c r="T409" s="4">
        <v>2.0</v>
      </c>
      <c r="U409" s="13">
        <v>247.67</v>
      </c>
      <c r="V409" s="14">
        <v>0.1</v>
      </c>
      <c r="W409" s="15">
        <v>89.0</v>
      </c>
      <c r="X409" s="4" t="s">
        <v>1961</v>
      </c>
      <c r="Y409" s="16">
        <v>445.806</v>
      </c>
      <c r="Z409" s="4" t="str">
        <f t="array" ref="Z409">XLOOKUP(M409,Product_Dim!A:A,Product_Dim!B:B)</f>
        <v>Kitchen Storage Rack</v>
      </c>
    </row>
    <row r="410" ht="14.25" customHeight="1">
      <c r="A410" s="4" t="s">
        <v>2369</v>
      </c>
      <c r="B410" s="5">
        <v>45465.0</v>
      </c>
      <c r="C410" s="12" t="s">
        <v>3970</v>
      </c>
      <c r="D410" s="4">
        <f t="shared" si="1"/>
        <v>2024</v>
      </c>
      <c r="E410" s="4" t="s">
        <v>170</v>
      </c>
      <c r="F410" s="4">
        <v>55.0</v>
      </c>
      <c r="G410" s="4" t="str">
        <f t="shared" si="2"/>
        <v>46-55</v>
      </c>
      <c r="H410" s="4" t="str">
        <f t="array" ref="H410">XLOOKUP(E410,Customer_Dim!A:A,Customer_Dim!D:D)</f>
        <v>Female</v>
      </c>
      <c r="I410" s="4" t="str">
        <f t="array" ref="I410">XLOOKUP(E410,Customer_Dim!A:A,Customer_Dim!H:H)</f>
        <v>Gold</v>
      </c>
      <c r="J410" s="4" t="str">
        <f t="array" ref="J410">XLOOKUP(E410,Customer_Dim!A:A,Customer_Dim!E:E)</f>
        <v>Darleneton</v>
      </c>
      <c r="K410" s="4" t="str">
        <f t="array" ref="K410">XLOOKUP(E410,Customer_Dim!A:A,Customer_Dim!F:F)</f>
        <v>Michigan</v>
      </c>
      <c r="L410" s="4" t="str">
        <f t="array" ref="L410">XLOOKUP(Q410,Store_Dim!A:A,Store_Dim!C:C)</f>
        <v>North</v>
      </c>
      <c r="M410" s="4" t="s">
        <v>1805</v>
      </c>
      <c r="N410" s="4" t="str">
        <f t="array" ref="N410">XLOOKUP(M410,Product_Dim!A:A,Product_Dim!C:C)</f>
        <v>Electronics</v>
      </c>
      <c r="O410" s="4" t="str">
        <f t="array" ref="O410">XLOOKUP(M410,Product_Dim!A:A,Product_Dim!D:D)</f>
        <v>Audio</v>
      </c>
      <c r="P410" s="4" t="s">
        <v>1807</v>
      </c>
      <c r="Q410" s="4" t="s">
        <v>1901</v>
      </c>
      <c r="R410" s="4" t="str">
        <f t="array" ref="R410">XLOOKUP(Q410,Store_Dim!A:A,Store_Dim!B:B)</f>
        <v>Johnson-Wright</v>
      </c>
      <c r="S410" s="4" t="str">
        <f t="array" ref="S410">XLOOKUP(Q410,Store_Dim!A:A,Store_Dim!E:E)</f>
        <v>Outlet</v>
      </c>
      <c r="T410" s="4">
        <v>3.0</v>
      </c>
      <c r="U410" s="13">
        <v>220.51</v>
      </c>
      <c r="V410" s="14">
        <v>0.02</v>
      </c>
      <c r="W410" s="15">
        <v>159.0</v>
      </c>
      <c r="X410" s="4" t="s">
        <v>1961</v>
      </c>
      <c r="Y410" s="16">
        <v>648.2994</v>
      </c>
      <c r="Z410" s="4" t="str">
        <f t="array" ref="Z410">XLOOKUP(M410,Product_Dim!A:A,Product_Dim!B:B)</f>
        <v>Bluetooth Car Audio System</v>
      </c>
    </row>
    <row r="411" ht="14.25" customHeight="1">
      <c r="A411" s="4" t="s">
        <v>2370</v>
      </c>
      <c r="B411" s="5">
        <v>45837.0</v>
      </c>
      <c r="C411" s="12" t="s">
        <v>3970</v>
      </c>
      <c r="D411" s="4">
        <f t="shared" si="1"/>
        <v>2025</v>
      </c>
      <c r="E411" s="4" t="s">
        <v>1052</v>
      </c>
      <c r="F411" s="4">
        <v>62.0</v>
      </c>
      <c r="G411" s="4" t="str">
        <f t="shared" si="2"/>
        <v>56-65</v>
      </c>
      <c r="H411" s="4" t="str">
        <f t="array" ref="H411">XLOOKUP(E411,Customer_Dim!A:A,Customer_Dim!D:D)</f>
        <v>Female</v>
      </c>
      <c r="I411" s="4" t="str">
        <f t="array" ref="I411">XLOOKUP(E411,Customer_Dim!A:A,Customer_Dim!H:H)</f>
        <v>Bronze</v>
      </c>
      <c r="J411" s="4" t="str">
        <f t="array" ref="J411">XLOOKUP(E411,Customer_Dim!A:A,Customer_Dim!E:E)</f>
        <v>Kellybury</v>
      </c>
      <c r="K411" s="4" t="str">
        <f t="array" ref="K411">XLOOKUP(E411,Customer_Dim!A:A,Customer_Dim!F:F)</f>
        <v>New York</v>
      </c>
      <c r="L411" s="4" t="str">
        <f t="array" ref="L411">XLOOKUP(Q411,Store_Dim!A:A,Store_Dim!C:C)</f>
        <v>West</v>
      </c>
      <c r="M411" s="4" t="s">
        <v>1617</v>
      </c>
      <c r="N411" s="4" t="str">
        <f t="array" ref="N411">XLOOKUP(M411,Product_Dim!A:A,Product_Dim!C:C)</f>
        <v>Electronics</v>
      </c>
      <c r="O411" s="4" t="str">
        <f t="array" ref="O411">XLOOKUP(M411,Product_Dim!A:A,Product_Dim!D:D)</f>
        <v>Appliances</v>
      </c>
      <c r="P411" s="4" t="s">
        <v>1620</v>
      </c>
      <c r="Q411" s="4" t="s">
        <v>1939</v>
      </c>
      <c r="R411" s="4" t="str">
        <f t="array" ref="R411">XLOOKUP(Q411,Store_Dim!A:A,Store_Dim!B:B)</f>
        <v>Frederick-Wright</v>
      </c>
      <c r="S411" s="4" t="str">
        <f t="array" ref="S411">XLOOKUP(Q411,Store_Dim!A:A,Store_Dim!E:E)</f>
        <v>Flagship</v>
      </c>
      <c r="T411" s="4">
        <v>4.0</v>
      </c>
      <c r="U411" s="13">
        <v>370.63</v>
      </c>
      <c r="V411" s="14">
        <v>0.08</v>
      </c>
      <c r="W411" s="15">
        <v>301.0</v>
      </c>
      <c r="X411" s="4" t="s">
        <v>1959</v>
      </c>
      <c r="Y411" s="16">
        <v>1363.9184</v>
      </c>
      <c r="Z411" s="4" t="str">
        <f t="array" ref="Z411">XLOOKUP(M411,Product_Dim!A:A,Product_Dim!B:B)</f>
        <v>4K Home Projector</v>
      </c>
    </row>
    <row r="412" ht="14.25" customHeight="1">
      <c r="A412" s="4" t="s">
        <v>2371</v>
      </c>
      <c r="B412" s="5">
        <v>45706.0</v>
      </c>
      <c r="C412" s="12" t="s">
        <v>3974</v>
      </c>
      <c r="D412" s="4">
        <f t="shared" si="1"/>
        <v>2025</v>
      </c>
      <c r="E412" s="4" t="s">
        <v>1244</v>
      </c>
      <c r="F412" s="4">
        <v>40.0</v>
      </c>
      <c r="G412" s="4" t="str">
        <f t="shared" si="2"/>
        <v>36-45</v>
      </c>
      <c r="H412" s="4" t="str">
        <f t="array" ref="H412">XLOOKUP(E412,Customer_Dim!A:A,Customer_Dim!D:D)</f>
        <v>Female</v>
      </c>
      <c r="I412" s="4" t="str">
        <f t="array" ref="I412">XLOOKUP(E412,Customer_Dim!A:A,Customer_Dim!H:H)</f>
        <v>Bronze</v>
      </c>
      <c r="J412" s="4" t="str">
        <f t="array" ref="J412">XLOOKUP(E412,Customer_Dim!A:A,Customer_Dim!E:E)</f>
        <v>Dawnstad</v>
      </c>
      <c r="K412" s="4" t="str">
        <f t="array" ref="K412">XLOOKUP(E412,Customer_Dim!A:A,Customer_Dim!F:F)</f>
        <v>Oregon</v>
      </c>
      <c r="L412" s="4" t="str">
        <f t="array" ref="L412">XLOOKUP(Q412,Store_Dim!A:A,Store_Dim!C:C)</f>
        <v>East</v>
      </c>
      <c r="M412" s="4" t="s">
        <v>1664</v>
      </c>
      <c r="N412" s="4" t="str">
        <f t="array" ref="N412">XLOOKUP(M412,Product_Dim!A:A,Product_Dim!C:C)</f>
        <v>Home</v>
      </c>
      <c r="O412" s="4" t="str">
        <f t="array" ref="O412">XLOOKUP(M412,Product_Dim!A:A,Product_Dim!D:D)</f>
        <v>Decor</v>
      </c>
      <c r="P412" s="4" t="s">
        <v>1666</v>
      </c>
      <c r="Q412" s="4" t="s">
        <v>1948</v>
      </c>
      <c r="R412" s="4" t="str">
        <f t="array" ref="R412">XLOOKUP(Q412,Store_Dim!A:A,Store_Dim!B:B)</f>
        <v>Mann-Austin</v>
      </c>
      <c r="S412" s="4" t="str">
        <f t="array" ref="S412">XLOOKUP(Q412,Store_Dim!A:A,Store_Dim!E:E)</f>
        <v>Online</v>
      </c>
      <c r="T412" s="4">
        <v>4.0</v>
      </c>
      <c r="U412" s="13">
        <v>349.84</v>
      </c>
      <c r="V412" s="14">
        <v>0.11</v>
      </c>
      <c r="W412" s="15">
        <v>276.0</v>
      </c>
      <c r="X412" s="4" t="s">
        <v>1959</v>
      </c>
      <c r="Y412" s="16">
        <v>1245.4304</v>
      </c>
      <c r="Z412" s="4" t="str">
        <f t="array" ref="Z412">XLOOKUP(M412,Product_Dim!A:A,Product_Dim!B:B)</f>
        <v>Fabric Sofa Throw Blanket</v>
      </c>
    </row>
    <row r="413" ht="14.25" customHeight="1">
      <c r="A413" s="4" t="s">
        <v>2372</v>
      </c>
      <c r="B413" s="5">
        <v>45823.0</v>
      </c>
      <c r="C413" s="12" t="s">
        <v>3970</v>
      </c>
      <c r="D413" s="4">
        <f t="shared" si="1"/>
        <v>2025</v>
      </c>
      <c r="E413" s="4" t="s">
        <v>185</v>
      </c>
      <c r="F413" s="4">
        <v>45.0</v>
      </c>
      <c r="G413" s="4" t="str">
        <f t="shared" si="2"/>
        <v>36-45</v>
      </c>
      <c r="H413" s="4" t="str">
        <f t="array" ref="H413">XLOOKUP(E413,Customer_Dim!A:A,Customer_Dim!D:D)</f>
        <v>Male</v>
      </c>
      <c r="I413" s="4" t="str">
        <f t="array" ref="I413">XLOOKUP(E413,Customer_Dim!A:A,Customer_Dim!H:H)</f>
        <v>Gold</v>
      </c>
      <c r="J413" s="4" t="str">
        <f t="array" ref="J413">XLOOKUP(E413,Customer_Dim!A:A,Customer_Dim!E:E)</f>
        <v>South Michaelfort</v>
      </c>
      <c r="K413" s="4" t="str">
        <f t="array" ref="K413">XLOOKUP(E413,Customer_Dim!A:A,Customer_Dim!F:F)</f>
        <v>Vermont</v>
      </c>
      <c r="L413" s="4" t="str">
        <f t="array" ref="L413">XLOOKUP(Q413,Store_Dim!A:A,Store_Dim!C:C)</f>
        <v>North</v>
      </c>
      <c r="M413" s="4" t="s">
        <v>1696</v>
      </c>
      <c r="N413" s="4" t="str">
        <f t="array" ref="N413">XLOOKUP(M413,Product_Dim!A:A,Product_Dim!C:C)</f>
        <v>Electronics</v>
      </c>
      <c r="O413" s="4" t="str">
        <f t="array" ref="O413">XLOOKUP(M413,Product_Dim!A:A,Product_Dim!D:D)</f>
        <v>Mobile</v>
      </c>
      <c r="P413" s="4" t="s">
        <v>1699</v>
      </c>
      <c r="Q413" s="4" t="s">
        <v>1929</v>
      </c>
      <c r="R413" s="4" t="str">
        <f t="array" ref="R413">XLOOKUP(Q413,Store_Dim!A:A,Store_Dim!B:B)</f>
        <v>Thomas, Bridges and Harris</v>
      </c>
      <c r="S413" s="4" t="str">
        <f t="array" ref="S413">XLOOKUP(Q413,Store_Dim!A:A,Store_Dim!E:E)</f>
        <v>Online</v>
      </c>
      <c r="T413" s="4">
        <v>1.0</v>
      </c>
      <c r="U413" s="13">
        <v>770.87</v>
      </c>
      <c r="V413" s="14">
        <v>0.1</v>
      </c>
      <c r="W413" s="15">
        <v>301.0</v>
      </c>
      <c r="X413" s="4" t="s">
        <v>1964</v>
      </c>
      <c r="Y413" s="16">
        <v>693.783</v>
      </c>
      <c r="Z413" s="4" t="str">
        <f t="array" ref="Z413">XLOOKUP(M413,Product_Dim!A:A,Product_Dim!B:B)</f>
        <v>Portable Power Bank</v>
      </c>
    </row>
    <row r="414" ht="14.25" customHeight="1">
      <c r="A414" s="4" t="s">
        <v>2373</v>
      </c>
      <c r="B414" s="5">
        <v>45518.0</v>
      </c>
      <c r="C414" s="12" t="s">
        <v>3975</v>
      </c>
      <c r="D414" s="4">
        <f t="shared" si="1"/>
        <v>2024</v>
      </c>
      <c r="E414" s="4" t="s">
        <v>1496</v>
      </c>
      <c r="F414" s="4">
        <v>40.0</v>
      </c>
      <c r="G414" s="4" t="str">
        <f t="shared" si="2"/>
        <v>36-45</v>
      </c>
      <c r="H414" s="4" t="str">
        <f t="array" ref="H414">XLOOKUP(E414,Customer_Dim!A:A,Customer_Dim!D:D)</f>
        <v>Male</v>
      </c>
      <c r="I414" s="4" t="str">
        <f t="array" ref="I414">XLOOKUP(E414,Customer_Dim!A:A,Customer_Dim!H:H)</f>
        <v>Bronze</v>
      </c>
      <c r="J414" s="4" t="str">
        <f t="array" ref="J414">XLOOKUP(E414,Customer_Dim!A:A,Customer_Dim!E:E)</f>
        <v>New Jamesview</v>
      </c>
      <c r="K414" s="4" t="str">
        <f t="array" ref="K414">XLOOKUP(E414,Customer_Dim!A:A,Customer_Dim!F:F)</f>
        <v>West Virginia</v>
      </c>
      <c r="L414" s="4" t="str">
        <f t="array" ref="L414">XLOOKUP(Q414,Store_Dim!A:A,Store_Dim!C:C)</f>
        <v>North</v>
      </c>
      <c r="M414" s="4" t="s">
        <v>1880</v>
      </c>
      <c r="N414" s="4" t="str">
        <f t="array" ref="N414">XLOOKUP(M414,Product_Dim!A:A,Product_Dim!C:C)</f>
        <v>Home</v>
      </c>
      <c r="O414" s="4" t="str">
        <f t="array" ref="O414">XLOOKUP(M414,Product_Dim!A:A,Product_Dim!D:D)</f>
        <v>Kitchen</v>
      </c>
      <c r="P414" s="4" t="s">
        <v>1882</v>
      </c>
      <c r="Q414" s="4" t="s">
        <v>1942</v>
      </c>
      <c r="R414" s="4" t="str">
        <f t="array" ref="R414">XLOOKUP(Q414,Store_Dim!A:A,Store_Dim!B:B)</f>
        <v>Holloway Ltd</v>
      </c>
      <c r="S414" s="4" t="str">
        <f t="array" ref="S414">XLOOKUP(Q414,Store_Dim!A:A,Store_Dim!E:E)</f>
        <v>Flagship</v>
      </c>
      <c r="T414" s="4">
        <v>3.0</v>
      </c>
      <c r="U414" s="13">
        <v>507.33</v>
      </c>
      <c r="V414" s="14">
        <v>0.06</v>
      </c>
      <c r="W414" s="15">
        <v>146.0</v>
      </c>
      <c r="X414" s="4" t="s">
        <v>1961</v>
      </c>
      <c r="Y414" s="16">
        <v>1430.6706</v>
      </c>
      <c r="Z414" s="4" t="str">
        <f t="array" ref="Z414">XLOOKUP(M414,Product_Dim!A:A,Product_Dim!B:B)</f>
        <v>Stainless Steel Cookware Set</v>
      </c>
    </row>
    <row r="415" ht="14.25" customHeight="1">
      <c r="A415" s="4" t="s">
        <v>2374</v>
      </c>
      <c r="B415" s="5">
        <v>45863.0</v>
      </c>
      <c r="C415" s="12" t="s">
        <v>3968</v>
      </c>
      <c r="D415" s="4">
        <f t="shared" si="1"/>
        <v>2025</v>
      </c>
      <c r="E415" s="4" t="s">
        <v>630</v>
      </c>
      <c r="F415" s="4">
        <v>54.0</v>
      </c>
      <c r="G415" s="4" t="str">
        <f t="shared" si="2"/>
        <v>46-55</v>
      </c>
      <c r="H415" s="4" t="str">
        <f t="array" ref="H415">XLOOKUP(E415,Customer_Dim!A:A,Customer_Dim!D:D)</f>
        <v>Female</v>
      </c>
      <c r="I415" s="4" t="str">
        <f t="array" ref="I415">XLOOKUP(E415,Customer_Dim!A:A,Customer_Dim!H:H)</f>
        <v>Platinum</v>
      </c>
      <c r="J415" s="4" t="str">
        <f t="array" ref="J415">XLOOKUP(E415,Customer_Dim!A:A,Customer_Dim!E:E)</f>
        <v>North Kellyberg</v>
      </c>
      <c r="K415" s="4" t="str">
        <f t="array" ref="K415">XLOOKUP(E415,Customer_Dim!A:A,Customer_Dim!F:F)</f>
        <v>New Jersey</v>
      </c>
      <c r="L415" s="4" t="str">
        <f t="array" ref="L415">XLOOKUP(Q415,Store_Dim!A:A,Store_Dim!C:C)</f>
        <v>South</v>
      </c>
      <c r="M415" s="4" t="s">
        <v>1780</v>
      </c>
      <c r="N415" s="4" t="str">
        <f t="array" ref="N415">XLOOKUP(M415,Product_Dim!A:A,Product_Dim!C:C)</f>
        <v>Beauty</v>
      </c>
      <c r="O415" s="4" t="str">
        <f t="array" ref="O415">XLOOKUP(M415,Product_Dim!A:A,Product_Dim!D:D)</f>
        <v>Haircare</v>
      </c>
      <c r="P415" s="4" t="s">
        <v>1782</v>
      </c>
      <c r="Q415" s="4" t="s">
        <v>1921</v>
      </c>
      <c r="R415" s="4" t="str">
        <f t="array" ref="R415">XLOOKUP(Q415,Store_Dim!A:A,Store_Dim!B:B)</f>
        <v>Moore, Padilla and Butler</v>
      </c>
      <c r="S415" s="4" t="str">
        <f t="array" ref="S415">XLOOKUP(Q415,Store_Dim!A:A,Store_Dim!E:E)</f>
        <v>Flagship</v>
      </c>
      <c r="T415" s="4">
        <v>1.0</v>
      </c>
      <c r="U415" s="13">
        <v>87.78</v>
      </c>
      <c r="V415" s="14">
        <v>0.06</v>
      </c>
      <c r="W415" s="15">
        <v>177.0</v>
      </c>
      <c r="X415" s="4" t="s">
        <v>1959</v>
      </c>
      <c r="Y415" s="16">
        <v>82.5132</v>
      </c>
      <c r="Z415" s="4" t="str">
        <f t="array" ref="Z415">XLOOKUP(M415,Product_Dim!A:A,Product_Dim!B:B)</f>
        <v>Women's Hair Dryer Brush</v>
      </c>
    </row>
    <row r="416" ht="14.25" customHeight="1">
      <c r="A416" s="4" t="s">
        <v>2375</v>
      </c>
      <c r="B416" s="5">
        <v>45666.0</v>
      </c>
      <c r="C416" s="12" t="s">
        <v>3972</v>
      </c>
      <c r="D416" s="4">
        <f t="shared" si="1"/>
        <v>2025</v>
      </c>
      <c r="E416" s="4" t="s">
        <v>54</v>
      </c>
      <c r="F416" s="4">
        <v>29.0</v>
      </c>
      <c r="G416" s="4" t="str">
        <f t="shared" si="2"/>
        <v>26-35</v>
      </c>
      <c r="H416" s="4" t="str">
        <f t="array" ref="H416">XLOOKUP(E416,Customer_Dim!A:A,Customer_Dim!D:D)</f>
        <v>Female</v>
      </c>
      <c r="I416" s="4" t="str">
        <f t="array" ref="I416">XLOOKUP(E416,Customer_Dim!A:A,Customer_Dim!H:H)</f>
        <v>Platinum</v>
      </c>
      <c r="J416" s="4" t="str">
        <f t="array" ref="J416">XLOOKUP(E416,Customer_Dim!A:A,Customer_Dim!E:E)</f>
        <v>Deborahborough</v>
      </c>
      <c r="K416" s="4" t="str">
        <f t="array" ref="K416">XLOOKUP(E416,Customer_Dim!A:A,Customer_Dim!F:F)</f>
        <v>South Dakota</v>
      </c>
      <c r="L416" s="4" t="str">
        <f t="array" ref="L416">XLOOKUP(Q416,Store_Dim!A:A,Store_Dim!C:C)</f>
        <v>South</v>
      </c>
      <c r="M416" s="4" t="s">
        <v>1862</v>
      </c>
      <c r="N416" s="4" t="str">
        <f t="array" ref="N416">XLOOKUP(M416,Product_Dim!A:A,Product_Dim!C:C)</f>
        <v>Electronics</v>
      </c>
      <c r="O416" s="4" t="str">
        <f t="array" ref="O416">XLOOKUP(M416,Product_Dim!A:A,Product_Dim!D:D)</f>
        <v>Computer</v>
      </c>
      <c r="P416" s="4" t="s">
        <v>1864</v>
      </c>
      <c r="Q416" s="4" t="s">
        <v>1904</v>
      </c>
      <c r="R416" s="4" t="str">
        <f t="array" ref="R416">XLOOKUP(Q416,Store_Dim!A:A,Store_Dim!B:B)</f>
        <v>Alexander Group</v>
      </c>
      <c r="S416" s="4" t="str">
        <f t="array" ref="S416">XLOOKUP(Q416,Store_Dim!A:A,Store_Dim!E:E)</f>
        <v>Online</v>
      </c>
      <c r="T416" s="4">
        <v>2.0</v>
      </c>
      <c r="U416" s="13">
        <v>772.24</v>
      </c>
      <c r="V416" s="14">
        <v>0.22</v>
      </c>
      <c r="W416" s="15">
        <v>485.0</v>
      </c>
      <c r="X416" s="4" t="s">
        <v>1959</v>
      </c>
      <c r="Y416" s="16">
        <v>1204.6944</v>
      </c>
      <c r="Z416" s="4" t="str">
        <f t="array" ref="Z416">XLOOKUP(M416,Product_Dim!A:A,Product_Dim!B:B)</f>
        <v>USB-C Laptop Charger</v>
      </c>
    </row>
    <row r="417" ht="14.25" customHeight="1">
      <c r="A417" s="4" t="s">
        <v>2376</v>
      </c>
      <c r="B417" s="5">
        <v>45813.0</v>
      </c>
      <c r="C417" s="12" t="s">
        <v>3970</v>
      </c>
      <c r="D417" s="4">
        <f t="shared" si="1"/>
        <v>2025</v>
      </c>
      <c r="E417" s="4" t="s">
        <v>197</v>
      </c>
      <c r="F417" s="4">
        <v>54.0</v>
      </c>
      <c r="G417" s="4" t="str">
        <f t="shared" si="2"/>
        <v>46-55</v>
      </c>
      <c r="H417" s="4" t="str">
        <f t="array" ref="H417">XLOOKUP(E417,Customer_Dim!A:A,Customer_Dim!D:D)</f>
        <v>Female</v>
      </c>
      <c r="I417" s="4" t="str">
        <f t="array" ref="I417">XLOOKUP(E417,Customer_Dim!A:A,Customer_Dim!H:H)</f>
        <v>Silver</v>
      </c>
      <c r="J417" s="4" t="str">
        <f t="array" ref="J417">XLOOKUP(E417,Customer_Dim!A:A,Customer_Dim!E:E)</f>
        <v>Lake Roberthaven</v>
      </c>
      <c r="K417" s="4" t="str">
        <f t="array" ref="K417">XLOOKUP(E417,Customer_Dim!A:A,Customer_Dim!F:F)</f>
        <v>Nevada</v>
      </c>
      <c r="L417" s="4" t="str">
        <f t="array" ref="L417">XLOOKUP(Q417,Store_Dim!A:A,Store_Dim!C:C)</f>
        <v>South</v>
      </c>
      <c r="M417" s="4" t="s">
        <v>1793</v>
      </c>
      <c r="N417" s="4" t="str">
        <f t="array" ref="N417">XLOOKUP(M417,Product_Dim!A:A,Product_Dim!C:C)</f>
        <v>Home</v>
      </c>
      <c r="O417" s="4" t="str">
        <f t="array" ref="O417">XLOOKUP(M417,Product_Dim!A:A,Product_Dim!D:D)</f>
        <v>Storage</v>
      </c>
      <c r="P417" s="4" t="s">
        <v>1795</v>
      </c>
      <c r="Q417" s="4" t="s">
        <v>1934</v>
      </c>
      <c r="R417" s="4" t="str">
        <f t="array" ref="R417">XLOOKUP(Q417,Store_Dim!A:A,Store_Dim!B:B)</f>
        <v>Mcdonald Inc</v>
      </c>
      <c r="S417" s="4" t="str">
        <f t="array" ref="S417">XLOOKUP(Q417,Store_Dim!A:A,Store_Dim!E:E)</f>
        <v>Outlet</v>
      </c>
      <c r="T417" s="4">
        <v>1.0</v>
      </c>
      <c r="U417" s="13">
        <v>108.27</v>
      </c>
      <c r="V417" s="14">
        <v>0.1</v>
      </c>
      <c r="W417" s="15">
        <v>89.0</v>
      </c>
      <c r="X417" s="4" t="s">
        <v>1964</v>
      </c>
      <c r="Y417" s="16">
        <v>97.443</v>
      </c>
      <c r="Z417" s="4" t="str">
        <f t="array" ref="Z417">XLOOKUP(M417,Product_Dim!A:A,Product_Dim!B:B)</f>
        <v>Kitchen Storage Rack</v>
      </c>
    </row>
    <row r="418" ht="14.25" customHeight="1">
      <c r="A418" s="4" t="s">
        <v>2377</v>
      </c>
      <c r="B418" s="5">
        <v>45633.0</v>
      </c>
      <c r="C418" s="12" t="s">
        <v>3969</v>
      </c>
      <c r="D418" s="4">
        <f t="shared" si="1"/>
        <v>2024</v>
      </c>
      <c r="E418" s="4" t="s">
        <v>1112</v>
      </c>
      <c r="F418" s="4">
        <v>39.0</v>
      </c>
      <c r="G418" s="4" t="str">
        <f t="shared" si="2"/>
        <v>36-45</v>
      </c>
      <c r="H418" s="4" t="str">
        <f t="array" ref="H418">XLOOKUP(E418,Customer_Dim!A:A,Customer_Dim!D:D)</f>
        <v>Female</v>
      </c>
      <c r="I418" s="4" t="str">
        <f t="array" ref="I418">XLOOKUP(E418,Customer_Dim!A:A,Customer_Dim!H:H)</f>
        <v>Gold</v>
      </c>
      <c r="J418" s="4" t="str">
        <f t="array" ref="J418">XLOOKUP(E418,Customer_Dim!A:A,Customer_Dim!E:E)</f>
        <v>Peggystad</v>
      </c>
      <c r="K418" s="4" t="str">
        <f t="array" ref="K418">XLOOKUP(E418,Customer_Dim!A:A,Customer_Dim!F:F)</f>
        <v>Connecticut</v>
      </c>
      <c r="L418" s="4" t="str">
        <f t="array" ref="L418">XLOOKUP(Q418,Store_Dim!A:A,Store_Dim!C:C)</f>
        <v>North</v>
      </c>
      <c r="M418" s="4" t="s">
        <v>1693</v>
      </c>
      <c r="N418" s="4" t="str">
        <f t="array" ref="N418">XLOOKUP(M418,Product_Dim!A:A,Product_Dim!C:C)</f>
        <v>Sports</v>
      </c>
      <c r="O418" s="4" t="str">
        <f t="array" ref="O418">XLOOKUP(M418,Product_Dim!A:A,Product_Dim!D:D)</f>
        <v>Outdoor</v>
      </c>
      <c r="P418" s="4" t="s">
        <v>1695</v>
      </c>
      <c r="Q418" s="4" t="s">
        <v>1942</v>
      </c>
      <c r="R418" s="4" t="str">
        <f t="array" ref="R418">XLOOKUP(Q418,Store_Dim!A:A,Store_Dim!B:B)</f>
        <v>Holloway Ltd</v>
      </c>
      <c r="S418" s="4" t="str">
        <f t="array" ref="S418">XLOOKUP(Q418,Store_Dim!A:A,Store_Dim!E:E)</f>
        <v>Flagship</v>
      </c>
      <c r="T418" s="4">
        <v>2.0</v>
      </c>
      <c r="U418" s="13">
        <v>839.24</v>
      </c>
      <c r="V418" s="14">
        <v>0.21</v>
      </c>
      <c r="W418" s="15">
        <v>394.0</v>
      </c>
      <c r="X418" s="4" t="s">
        <v>1961</v>
      </c>
      <c r="Y418" s="16">
        <v>1325.9992</v>
      </c>
      <c r="Z418" s="4" t="str">
        <f t="array" ref="Z418">XLOOKUP(M418,Product_Dim!A:A,Product_Dim!B:B)</f>
        <v>Sports Water Hydration Pack</v>
      </c>
    </row>
    <row r="419" ht="14.25" customHeight="1">
      <c r="A419" s="4" t="s">
        <v>2378</v>
      </c>
      <c r="B419" s="5">
        <v>45331.0</v>
      </c>
      <c r="C419" s="12" t="s">
        <v>3974</v>
      </c>
      <c r="D419" s="4">
        <f t="shared" si="1"/>
        <v>2024</v>
      </c>
      <c r="E419" s="4" t="s">
        <v>1220</v>
      </c>
      <c r="F419" s="4">
        <v>27.0</v>
      </c>
      <c r="G419" s="4" t="str">
        <f t="shared" si="2"/>
        <v>26-35</v>
      </c>
      <c r="H419" s="4" t="str">
        <f t="array" ref="H419">XLOOKUP(E419,Customer_Dim!A:A,Customer_Dim!D:D)</f>
        <v>Female</v>
      </c>
      <c r="I419" s="4" t="str">
        <f t="array" ref="I419">XLOOKUP(E419,Customer_Dim!A:A,Customer_Dim!H:H)</f>
        <v>Silver</v>
      </c>
      <c r="J419" s="4" t="str">
        <f t="array" ref="J419">XLOOKUP(E419,Customer_Dim!A:A,Customer_Dim!E:E)</f>
        <v>Jennifertown</v>
      </c>
      <c r="K419" s="4" t="str">
        <f t="array" ref="K419">XLOOKUP(E419,Customer_Dim!A:A,Customer_Dim!F:F)</f>
        <v>South Carolina</v>
      </c>
      <c r="L419" s="4" t="str">
        <f t="array" ref="L419">XLOOKUP(Q419,Store_Dim!A:A,Store_Dim!C:C)</f>
        <v>East</v>
      </c>
      <c r="M419" s="4" t="s">
        <v>1756</v>
      </c>
      <c r="N419" s="4" t="str">
        <f t="array" ref="N419">XLOOKUP(M419,Product_Dim!A:A,Product_Dim!C:C)</f>
        <v>Clothing</v>
      </c>
      <c r="O419" s="4" t="str">
        <f t="array" ref="O419">XLOOKUP(M419,Product_Dim!A:A,Product_Dim!D:D)</f>
        <v>Accessories</v>
      </c>
      <c r="P419" s="4" t="s">
        <v>1758</v>
      </c>
      <c r="Q419" s="4" t="s">
        <v>1924</v>
      </c>
      <c r="R419" s="4" t="str">
        <f t="array" ref="R419">XLOOKUP(Q419,Store_Dim!A:A,Store_Dim!B:B)</f>
        <v>Hill, Wagner and Ballard</v>
      </c>
      <c r="S419" s="4" t="str">
        <f t="array" ref="S419">XLOOKUP(Q419,Store_Dim!A:A,Store_Dim!E:E)</f>
        <v>Online</v>
      </c>
      <c r="T419" s="4">
        <v>2.0</v>
      </c>
      <c r="U419" s="13">
        <v>466.27</v>
      </c>
      <c r="V419" s="14">
        <v>0.11</v>
      </c>
      <c r="W419" s="15">
        <v>485.0</v>
      </c>
      <c r="X419" s="4" t="s">
        <v>1961</v>
      </c>
      <c r="Y419" s="16">
        <v>829.9606</v>
      </c>
      <c r="Z419" s="4" t="str">
        <f t="array" ref="Z419">XLOOKUP(M419,Product_Dim!A:A,Product_Dim!B:B)</f>
        <v>Womens Cotton Scarf</v>
      </c>
    </row>
    <row r="420" ht="14.25" customHeight="1">
      <c r="A420" s="4" t="s">
        <v>2379</v>
      </c>
      <c r="B420" s="5">
        <v>45942.0</v>
      </c>
      <c r="C420" s="12" t="s">
        <v>3979</v>
      </c>
      <c r="D420" s="4">
        <f t="shared" si="1"/>
        <v>2025</v>
      </c>
      <c r="E420" s="4" t="s">
        <v>1264</v>
      </c>
      <c r="F420" s="4">
        <v>54.0</v>
      </c>
      <c r="G420" s="4" t="str">
        <f t="shared" si="2"/>
        <v>46-55</v>
      </c>
      <c r="H420" s="4" t="str">
        <f t="array" ref="H420">XLOOKUP(E420,Customer_Dim!A:A,Customer_Dim!D:D)</f>
        <v>Male</v>
      </c>
      <c r="I420" s="4" t="str">
        <f t="array" ref="I420">XLOOKUP(E420,Customer_Dim!A:A,Customer_Dim!H:H)</f>
        <v>Bronze</v>
      </c>
      <c r="J420" s="4" t="str">
        <f t="array" ref="J420">XLOOKUP(E420,Customer_Dim!A:A,Customer_Dim!E:E)</f>
        <v>Cheyenneborough</v>
      </c>
      <c r="K420" s="4" t="str">
        <f t="array" ref="K420">XLOOKUP(E420,Customer_Dim!A:A,Customer_Dim!F:F)</f>
        <v>New Hampshire</v>
      </c>
      <c r="L420" s="4" t="str">
        <f t="array" ref="L420">XLOOKUP(Q420,Store_Dim!A:A,Store_Dim!C:C)</f>
        <v>South</v>
      </c>
      <c r="M420" s="4" t="s">
        <v>1768</v>
      </c>
      <c r="N420" s="4" t="str">
        <f t="array" ref="N420">XLOOKUP(M420,Product_Dim!A:A,Product_Dim!C:C)</f>
        <v>Electronics</v>
      </c>
      <c r="O420" s="4" t="str">
        <f t="array" ref="O420">XLOOKUP(M420,Product_Dim!A:A,Product_Dim!D:D)</f>
        <v>Computer</v>
      </c>
      <c r="P420" s="4" t="s">
        <v>1770</v>
      </c>
      <c r="Q420" s="4" t="s">
        <v>1934</v>
      </c>
      <c r="R420" s="4" t="str">
        <f t="array" ref="R420">XLOOKUP(Q420,Store_Dim!A:A,Store_Dim!B:B)</f>
        <v>Mcdonald Inc</v>
      </c>
      <c r="S420" s="4" t="str">
        <f t="array" ref="S420">XLOOKUP(Q420,Store_Dim!A:A,Store_Dim!E:E)</f>
        <v>Outlet</v>
      </c>
      <c r="T420" s="4">
        <v>3.0</v>
      </c>
      <c r="U420" s="13">
        <v>969.83</v>
      </c>
      <c r="V420" s="14">
        <v>0.02</v>
      </c>
      <c r="W420" s="15">
        <v>222.0</v>
      </c>
      <c r="X420" s="4" t="s">
        <v>1959</v>
      </c>
      <c r="Y420" s="16">
        <v>2851.3002</v>
      </c>
      <c r="Z420" s="4" t="str">
        <f t="array" ref="Z420">XLOOKUP(M420,Product_Dim!A:A,Product_Dim!B:B)</f>
        <v>Laptop Cooling Pad</v>
      </c>
    </row>
    <row r="421" ht="14.25" customHeight="1">
      <c r="A421" s="4" t="s">
        <v>2380</v>
      </c>
      <c r="B421" s="5">
        <v>45824.0</v>
      </c>
      <c r="C421" s="12" t="s">
        <v>3970</v>
      </c>
      <c r="D421" s="4">
        <f t="shared" si="1"/>
        <v>2025</v>
      </c>
      <c r="E421" s="4" t="s">
        <v>1319</v>
      </c>
      <c r="F421" s="4">
        <v>64.0</v>
      </c>
      <c r="G421" s="4" t="str">
        <f t="shared" si="2"/>
        <v>56-65</v>
      </c>
      <c r="H421" s="4" t="str">
        <f t="array" ref="H421">XLOOKUP(E421,Customer_Dim!A:A,Customer_Dim!D:D)</f>
        <v>Female</v>
      </c>
      <c r="I421" s="4" t="str">
        <f t="array" ref="I421">XLOOKUP(E421,Customer_Dim!A:A,Customer_Dim!H:H)</f>
        <v>Bronze</v>
      </c>
      <c r="J421" s="4" t="str">
        <f t="array" ref="J421">XLOOKUP(E421,Customer_Dim!A:A,Customer_Dim!E:E)</f>
        <v>Kimburgh</v>
      </c>
      <c r="K421" s="4" t="str">
        <f t="array" ref="K421">XLOOKUP(E421,Customer_Dim!A:A,Customer_Dim!F:F)</f>
        <v>North Carolina</v>
      </c>
      <c r="L421" s="4" t="str">
        <f t="array" ref="L421">XLOOKUP(Q421,Store_Dim!A:A,Store_Dim!C:C)</f>
        <v>East</v>
      </c>
      <c r="M421" s="4" t="s">
        <v>1856</v>
      </c>
      <c r="N421" s="4" t="str">
        <f t="array" ref="N421">XLOOKUP(M421,Product_Dim!A:A,Product_Dim!C:C)</f>
        <v>Clothing</v>
      </c>
      <c r="O421" s="4" t="str">
        <f t="array" ref="O421">XLOOKUP(M421,Product_Dim!A:A,Product_Dim!D:D)</f>
        <v>Footwear</v>
      </c>
      <c r="P421" s="4" t="s">
        <v>1858</v>
      </c>
      <c r="Q421" s="4" t="s">
        <v>1948</v>
      </c>
      <c r="R421" s="4" t="str">
        <f t="array" ref="R421">XLOOKUP(Q421,Store_Dim!A:A,Store_Dim!B:B)</f>
        <v>Mann-Austin</v>
      </c>
      <c r="S421" s="4" t="str">
        <f t="array" ref="S421">XLOOKUP(Q421,Store_Dim!A:A,Store_Dim!E:E)</f>
        <v>Online</v>
      </c>
      <c r="T421" s="4">
        <v>2.0</v>
      </c>
      <c r="U421" s="13">
        <v>782.11</v>
      </c>
      <c r="V421" s="14">
        <v>0.17</v>
      </c>
      <c r="W421" s="15">
        <v>496.0</v>
      </c>
      <c r="X421" s="4" t="s">
        <v>1961</v>
      </c>
      <c r="Y421" s="16">
        <v>1298.3026</v>
      </c>
      <c r="Z421" s="4" t="str">
        <f t="array" ref="Z421">XLOOKUP(M421,Product_Dim!A:A,Product_Dim!B:B)</f>
        <v>Women's High Heels</v>
      </c>
    </row>
    <row r="422" ht="14.25" customHeight="1">
      <c r="A422" s="4" t="s">
        <v>2381</v>
      </c>
      <c r="B422" s="5">
        <v>45921.0</v>
      </c>
      <c r="C422" s="12" t="s">
        <v>3976</v>
      </c>
      <c r="D422" s="4">
        <f t="shared" si="1"/>
        <v>2025</v>
      </c>
      <c r="E422" s="4" t="s">
        <v>1419</v>
      </c>
      <c r="F422" s="4">
        <v>46.0</v>
      </c>
      <c r="G422" s="4" t="str">
        <f t="shared" si="2"/>
        <v>46-55</v>
      </c>
      <c r="H422" s="4" t="str">
        <f t="array" ref="H422">XLOOKUP(E422,Customer_Dim!A:A,Customer_Dim!D:D)</f>
        <v>Male</v>
      </c>
      <c r="I422" s="4" t="str">
        <f t="array" ref="I422">XLOOKUP(E422,Customer_Dim!A:A,Customer_Dim!H:H)</f>
        <v>Gold</v>
      </c>
      <c r="J422" s="4" t="str">
        <f t="array" ref="J422">XLOOKUP(E422,Customer_Dim!A:A,Customer_Dim!E:E)</f>
        <v>Josephmouth</v>
      </c>
      <c r="K422" s="4" t="str">
        <f t="array" ref="K422">XLOOKUP(E422,Customer_Dim!A:A,Customer_Dim!F:F)</f>
        <v>New Mexico</v>
      </c>
      <c r="L422" s="4" t="str">
        <f t="array" ref="L422">XLOOKUP(Q422,Store_Dim!A:A,Store_Dim!C:C)</f>
        <v>South</v>
      </c>
      <c r="M422" s="4" t="s">
        <v>1700</v>
      </c>
      <c r="N422" s="4" t="str">
        <f t="array" ref="N422">XLOOKUP(M422,Product_Dim!A:A,Product_Dim!C:C)</f>
        <v>Electronics</v>
      </c>
      <c r="O422" s="4" t="str">
        <f t="array" ref="O422">XLOOKUP(M422,Product_Dim!A:A,Product_Dim!D:D)</f>
        <v>Audio</v>
      </c>
      <c r="P422" s="4" t="s">
        <v>1702</v>
      </c>
      <c r="Q422" s="4" t="s">
        <v>1927</v>
      </c>
      <c r="R422" s="4" t="str">
        <f t="array" ref="R422">XLOOKUP(Q422,Store_Dim!A:A,Store_Dim!B:B)</f>
        <v>Aguirre-Keller</v>
      </c>
      <c r="S422" s="4" t="str">
        <f t="array" ref="S422">XLOOKUP(Q422,Store_Dim!A:A,Store_Dim!E:E)</f>
        <v>Online</v>
      </c>
      <c r="T422" s="4">
        <v>2.0</v>
      </c>
      <c r="U422" s="13">
        <v>74.63</v>
      </c>
      <c r="V422" s="14">
        <v>0.01</v>
      </c>
      <c r="W422" s="15">
        <v>378.0</v>
      </c>
      <c r="X422" s="4" t="s">
        <v>1961</v>
      </c>
      <c r="Y422" s="16">
        <v>147.7674</v>
      </c>
      <c r="Z422" s="4" t="str">
        <f t="array" ref="Z422">XLOOKUP(M422,Product_Dim!A:A,Product_Dim!B:B)</f>
        <v>Noise-Canceling Headphones</v>
      </c>
    </row>
    <row r="423" ht="14.25" customHeight="1">
      <c r="A423" s="4" t="s">
        <v>2382</v>
      </c>
      <c r="B423" s="5">
        <v>45909.0</v>
      </c>
      <c r="C423" s="12" t="s">
        <v>3976</v>
      </c>
      <c r="D423" s="4">
        <f t="shared" si="1"/>
        <v>2025</v>
      </c>
      <c r="E423" s="4" t="s">
        <v>177</v>
      </c>
      <c r="F423" s="4">
        <v>21.0</v>
      </c>
      <c r="G423" s="4" t="str">
        <f t="shared" si="2"/>
        <v>18-25</v>
      </c>
      <c r="H423" s="4" t="str">
        <f t="array" ref="H423">XLOOKUP(E423,Customer_Dim!A:A,Customer_Dim!D:D)</f>
        <v>Male</v>
      </c>
      <c r="I423" s="4" t="str">
        <f t="array" ref="I423">XLOOKUP(E423,Customer_Dim!A:A,Customer_Dim!H:H)</f>
        <v>Platinum</v>
      </c>
      <c r="J423" s="4" t="str">
        <f t="array" ref="J423">XLOOKUP(E423,Customer_Dim!A:A,Customer_Dim!E:E)</f>
        <v>Mooneyshire</v>
      </c>
      <c r="K423" s="4" t="str">
        <f t="array" ref="K423">XLOOKUP(E423,Customer_Dim!A:A,Customer_Dim!F:F)</f>
        <v>Alaska</v>
      </c>
      <c r="L423" s="4" t="str">
        <f t="array" ref="L423">XLOOKUP(Q423,Store_Dim!A:A,Store_Dim!C:C)</f>
        <v>East</v>
      </c>
      <c r="M423" s="4" t="s">
        <v>1838</v>
      </c>
      <c r="N423" s="4" t="str">
        <f t="array" ref="N423">XLOOKUP(M423,Product_Dim!A:A,Product_Dim!C:C)</f>
        <v>Clothing</v>
      </c>
      <c r="O423" s="4" t="str">
        <f t="array" ref="O423">XLOOKUP(M423,Product_Dim!A:A,Product_Dim!D:D)</f>
        <v>Accessories</v>
      </c>
      <c r="P423" s="4" t="s">
        <v>1840</v>
      </c>
      <c r="Q423" s="4" t="s">
        <v>1911</v>
      </c>
      <c r="R423" s="4" t="str">
        <f t="array" ref="R423">XLOOKUP(Q423,Store_Dim!A:A,Store_Dim!B:B)</f>
        <v>Benson-Elliott</v>
      </c>
      <c r="S423" s="4" t="str">
        <f t="array" ref="S423">XLOOKUP(Q423,Store_Dim!A:A,Store_Dim!E:E)</f>
        <v>Online</v>
      </c>
      <c r="T423" s="4">
        <v>3.0</v>
      </c>
      <c r="U423" s="13">
        <v>522.78</v>
      </c>
      <c r="V423" s="14">
        <v>0.25</v>
      </c>
      <c r="W423" s="15">
        <v>210.0</v>
      </c>
      <c r="X423" s="4" t="s">
        <v>1961</v>
      </c>
      <c r="Y423" s="16">
        <v>1176.255</v>
      </c>
      <c r="Z423" s="4" t="str">
        <f t="array" ref="Z423">XLOOKUP(M423,Product_Dim!A:A,Product_Dim!B:B)</f>
        <v>Women's Beanie Hat</v>
      </c>
    </row>
    <row r="424" ht="14.25" customHeight="1">
      <c r="A424" s="4" t="s">
        <v>2383</v>
      </c>
      <c r="B424" s="5">
        <v>45853.0</v>
      </c>
      <c r="C424" s="12" t="s">
        <v>3968</v>
      </c>
      <c r="D424" s="4">
        <f t="shared" si="1"/>
        <v>2025</v>
      </c>
      <c r="E424" s="4" t="s">
        <v>1085</v>
      </c>
      <c r="F424" s="4">
        <v>46.0</v>
      </c>
      <c r="G424" s="4" t="str">
        <f t="shared" si="2"/>
        <v>46-55</v>
      </c>
      <c r="H424" s="4" t="str">
        <f t="array" ref="H424">XLOOKUP(E424,Customer_Dim!A:A,Customer_Dim!D:D)</f>
        <v>Female</v>
      </c>
      <c r="I424" s="4" t="str">
        <f t="array" ref="I424">XLOOKUP(E424,Customer_Dim!A:A,Customer_Dim!H:H)</f>
        <v>Silver</v>
      </c>
      <c r="J424" s="4" t="str">
        <f t="array" ref="J424">XLOOKUP(E424,Customer_Dim!A:A,Customer_Dim!E:E)</f>
        <v>Hudsonfort</v>
      </c>
      <c r="K424" s="4" t="str">
        <f t="array" ref="K424">XLOOKUP(E424,Customer_Dim!A:A,Customer_Dim!F:F)</f>
        <v>Connecticut</v>
      </c>
      <c r="L424" s="4" t="str">
        <f t="array" ref="L424">XLOOKUP(Q424,Store_Dim!A:A,Store_Dim!C:C)</f>
        <v>North</v>
      </c>
      <c r="M424" s="4" t="s">
        <v>1610</v>
      </c>
      <c r="N424" s="4" t="str">
        <f t="array" ref="N424">XLOOKUP(M424,Product_Dim!A:A,Product_Dim!C:C)</f>
        <v>Electronics</v>
      </c>
      <c r="O424" s="4" t="str">
        <f t="array" ref="O424">XLOOKUP(M424,Product_Dim!A:A,Product_Dim!D:D)</f>
        <v>Accessories</v>
      </c>
      <c r="P424" s="4" t="s">
        <v>1612</v>
      </c>
      <c r="Q424" s="4" t="s">
        <v>1936</v>
      </c>
      <c r="R424" s="4" t="str">
        <f t="array" ref="R424">XLOOKUP(Q424,Store_Dim!A:A,Store_Dim!B:B)</f>
        <v>Shelton PLC</v>
      </c>
      <c r="S424" s="4" t="str">
        <f t="array" ref="S424">XLOOKUP(Q424,Store_Dim!A:A,Store_Dim!E:E)</f>
        <v>Flagship</v>
      </c>
      <c r="T424" s="4">
        <v>1.0</v>
      </c>
      <c r="U424" s="13">
        <v>206.45</v>
      </c>
      <c r="V424" s="14">
        <v>0.15</v>
      </c>
      <c r="W424" s="15">
        <v>453.0</v>
      </c>
      <c r="X424" s="4" t="s">
        <v>1961</v>
      </c>
      <c r="Y424" s="16">
        <v>175.4825</v>
      </c>
      <c r="Z424" s="4" t="str">
        <f t="array" ref="Z424">XLOOKUP(M424,Product_Dim!A:A,Product_Dim!B:B)</f>
        <v>USB-C Fast Charger</v>
      </c>
    </row>
    <row r="425" ht="14.25" customHeight="1">
      <c r="A425" s="4" t="s">
        <v>2384</v>
      </c>
      <c r="B425" s="5">
        <v>45580.0</v>
      </c>
      <c r="C425" s="12" t="s">
        <v>3979</v>
      </c>
      <c r="D425" s="4">
        <f t="shared" si="1"/>
        <v>2024</v>
      </c>
      <c r="E425" s="4" t="s">
        <v>509</v>
      </c>
      <c r="F425" s="4">
        <v>46.0</v>
      </c>
      <c r="G425" s="4" t="str">
        <f t="shared" si="2"/>
        <v>46-55</v>
      </c>
      <c r="H425" s="4" t="str">
        <f t="array" ref="H425">XLOOKUP(E425,Customer_Dim!A:A,Customer_Dim!D:D)</f>
        <v>Male</v>
      </c>
      <c r="I425" s="4" t="str">
        <f t="array" ref="I425">XLOOKUP(E425,Customer_Dim!A:A,Customer_Dim!H:H)</f>
        <v>Platinum</v>
      </c>
      <c r="J425" s="4" t="str">
        <f t="array" ref="J425">XLOOKUP(E425,Customer_Dim!A:A,Customer_Dim!E:E)</f>
        <v>Michaelfort</v>
      </c>
      <c r="K425" s="4" t="str">
        <f t="array" ref="K425">XLOOKUP(E425,Customer_Dim!A:A,Customer_Dim!F:F)</f>
        <v>Indiana</v>
      </c>
      <c r="L425" s="4" t="str">
        <f t="array" ref="L425">XLOOKUP(Q425,Store_Dim!A:A,Store_Dim!C:C)</f>
        <v>North</v>
      </c>
      <c r="M425" s="4" t="s">
        <v>1790</v>
      </c>
      <c r="N425" s="4" t="str">
        <f t="array" ref="N425">XLOOKUP(M425,Product_Dim!A:A,Product_Dim!C:C)</f>
        <v>Clothing</v>
      </c>
      <c r="O425" s="4" t="str">
        <f t="array" ref="O425">XLOOKUP(M425,Product_Dim!A:A,Product_Dim!D:D)</f>
        <v>Bottoms</v>
      </c>
      <c r="P425" s="4" t="s">
        <v>1792</v>
      </c>
      <c r="Q425" s="4" t="s">
        <v>1908</v>
      </c>
      <c r="R425" s="4" t="str">
        <f t="array" ref="R425">XLOOKUP(Q425,Store_Dim!A:A,Store_Dim!B:B)</f>
        <v>Gray Ltd</v>
      </c>
      <c r="S425" s="4" t="str">
        <f t="array" ref="S425">XLOOKUP(Q425,Store_Dim!A:A,Store_Dim!E:E)</f>
        <v>Outlet</v>
      </c>
      <c r="T425" s="4">
        <v>1.0</v>
      </c>
      <c r="U425" s="13">
        <v>815.53</v>
      </c>
      <c r="V425" s="14">
        <v>0.3</v>
      </c>
      <c r="W425" s="15">
        <v>224.0</v>
      </c>
      <c r="X425" s="4" t="s">
        <v>1961</v>
      </c>
      <c r="Y425" s="16">
        <v>570.871</v>
      </c>
      <c r="Z425" s="4" t="str">
        <f t="array" ref="Z425">XLOOKUP(M425,Product_Dim!A:A,Product_Dim!B:B)</f>
        <v>Men's Sports Shorts</v>
      </c>
    </row>
    <row r="426" ht="14.25" customHeight="1">
      <c r="A426" s="4" t="s">
        <v>2385</v>
      </c>
      <c r="B426" s="5">
        <v>45220.0</v>
      </c>
      <c r="C426" s="12" t="s">
        <v>3979</v>
      </c>
      <c r="D426" s="4">
        <f t="shared" si="1"/>
        <v>2023</v>
      </c>
      <c r="E426" s="4" t="s">
        <v>164</v>
      </c>
      <c r="F426" s="4">
        <v>27.0</v>
      </c>
      <c r="G426" s="4" t="str">
        <f t="shared" si="2"/>
        <v>26-35</v>
      </c>
      <c r="H426" s="4" t="str">
        <f t="array" ref="H426">XLOOKUP(E426,Customer_Dim!A:A,Customer_Dim!D:D)</f>
        <v>Female</v>
      </c>
      <c r="I426" s="3" t="s">
        <v>14</v>
      </c>
      <c r="J426" s="4" t="str">
        <f t="array" ref="J426">XLOOKUP(E426,Customer_Dim!A:A,Customer_Dim!E:E)</f>
        <v>Brendastad</v>
      </c>
      <c r="K426" s="4" t="str">
        <f t="array" ref="K426">XLOOKUP(E426,Customer_Dim!A:A,Customer_Dim!F:F)</f>
        <v>South Dakota</v>
      </c>
      <c r="L426" s="4" t="str">
        <f t="array" ref="L426">XLOOKUP(Q426,Store_Dim!A:A,Store_Dim!C:C)</f>
        <v>East</v>
      </c>
      <c r="M426" s="4" t="s">
        <v>1820</v>
      </c>
      <c r="N426" s="4" t="str">
        <f t="array" ref="N426">XLOOKUP(M426,Product_Dim!A:A,Product_Dim!C:C)</f>
        <v>Home</v>
      </c>
      <c r="O426" s="4" t="str">
        <f t="array" ref="O426">XLOOKUP(M426,Product_Dim!A:A,Product_Dim!D:D)</f>
        <v>Lighting</v>
      </c>
      <c r="P426" s="4" t="s">
        <v>1822</v>
      </c>
      <c r="Q426" s="4" t="s">
        <v>1932</v>
      </c>
      <c r="R426" s="4" t="str">
        <f t="array" ref="R426">XLOOKUP(Q426,Store_Dim!A:A,Store_Dim!B:B)</f>
        <v>Gardner, Humphrey and Contreras</v>
      </c>
      <c r="S426" s="4" t="str">
        <f t="array" ref="S426">XLOOKUP(Q426,Store_Dim!A:A,Store_Dim!E:E)</f>
        <v>Flagship</v>
      </c>
      <c r="T426" s="4">
        <v>1.0</v>
      </c>
      <c r="U426" s="13">
        <v>823.61</v>
      </c>
      <c r="V426" s="14">
        <v>0.28</v>
      </c>
      <c r="W426" s="15">
        <v>469.0</v>
      </c>
      <c r="X426" s="4" t="s">
        <v>1964</v>
      </c>
      <c r="Y426" s="16">
        <v>592.9992</v>
      </c>
      <c r="Z426" s="4" t="str">
        <f t="array" ref="Z426">XLOOKUP(M426,Product_Dim!A:A,Product_Dim!B:B)</f>
        <v>Decorative Lamp Shade</v>
      </c>
    </row>
    <row r="427" ht="14.25" customHeight="1">
      <c r="A427" s="4" t="s">
        <v>2386</v>
      </c>
      <c r="B427" s="5">
        <v>45807.0</v>
      </c>
      <c r="C427" s="12" t="s">
        <v>3973</v>
      </c>
      <c r="D427" s="4">
        <f t="shared" si="1"/>
        <v>2025</v>
      </c>
      <c r="E427" s="4" t="s">
        <v>1493</v>
      </c>
      <c r="F427" s="4">
        <v>59.0</v>
      </c>
      <c r="G427" s="4" t="str">
        <f t="shared" si="2"/>
        <v>56-65</v>
      </c>
      <c r="H427" s="4" t="str">
        <f t="array" ref="H427">XLOOKUP(E427,Customer_Dim!A:A,Customer_Dim!D:D)</f>
        <v>Male</v>
      </c>
      <c r="I427" s="4" t="str">
        <f t="array" ref="I427">XLOOKUP(E427,Customer_Dim!A:A,Customer_Dim!H:H)</f>
        <v>Gold</v>
      </c>
      <c r="J427" s="4" t="str">
        <f t="array" ref="J427">XLOOKUP(E427,Customer_Dim!A:A,Customer_Dim!E:E)</f>
        <v>West Sarah</v>
      </c>
      <c r="K427" s="4" t="str">
        <f t="array" ref="K427">XLOOKUP(E427,Customer_Dim!A:A,Customer_Dim!F:F)</f>
        <v>South Dakota</v>
      </c>
      <c r="L427" s="4" t="str">
        <f t="array" ref="L427">XLOOKUP(Q427,Store_Dim!A:A,Store_Dim!C:C)</f>
        <v>South</v>
      </c>
      <c r="M427" s="4" t="s">
        <v>1844</v>
      </c>
      <c r="N427" s="4" t="str">
        <f t="array" ref="N427">XLOOKUP(M427,Product_Dim!A:A,Product_Dim!C:C)</f>
        <v>Home</v>
      </c>
      <c r="O427" s="4" t="str">
        <f t="array" ref="O427">XLOOKUP(M427,Product_Dim!A:A,Product_Dim!D:D)</f>
        <v>Lighting</v>
      </c>
      <c r="P427" s="4" t="s">
        <v>1846</v>
      </c>
      <c r="Q427" s="4" t="s">
        <v>1921</v>
      </c>
      <c r="R427" s="4" t="str">
        <f t="array" ref="R427">XLOOKUP(Q427,Store_Dim!A:A,Store_Dim!B:B)</f>
        <v>Moore, Padilla and Butler</v>
      </c>
      <c r="S427" s="4" t="str">
        <f t="array" ref="S427">XLOOKUP(Q427,Store_Dim!A:A,Store_Dim!E:E)</f>
        <v>Flagship</v>
      </c>
      <c r="T427" s="4">
        <v>2.0</v>
      </c>
      <c r="U427" s="13">
        <v>209.96</v>
      </c>
      <c r="V427" s="14">
        <v>0.0</v>
      </c>
      <c r="W427" s="15">
        <v>220.0</v>
      </c>
      <c r="X427" s="4" t="s">
        <v>1959</v>
      </c>
      <c r="Y427" s="16">
        <v>419.92</v>
      </c>
      <c r="Z427" s="4" t="str">
        <f t="array" ref="Z427">XLOOKUP(M427,Product_Dim!A:A,Product_Dim!B:B)</f>
        <v>LED Bedside Lamp</v>
      </c>
    </row>
    <row r="428" ht="14.25" customHeight="1">
      <c r="A428" s="4" t="s">
        <v>2387</v>
      </c>
      <c r="B428" s="5">
        <v>45462.0</v>
      </c>
      <c r="C428" s="12" t="s">
        <v>3970</v>
      </c>
      <c r="D428" s="4">
        <f t="shared" si="1"/>
        <v>2024</v>
      </c>
      <c r="E428" s="4" t="s">
        <v>599</v>
      </c>
      <c r="F428" s="4">
        <v>56.0</v>
      </c>
      <c r="G428" s="4" t="str">
        <f t="shared" si="2"/>
        <v>56-65</v>
      </c>
      <c r="H428" s="4" t="str">
        <f t="array" ref="H428">XLOOKUP(E428,Customer_Dim!A:A,Customer_Dim!D:D)</f>
        <v>Male</v>
      </c>
      <c r="I428" s="4" t="str">
        <f t="array" ref="I428">XLOOKUP(E428,Customer_Dim!A:A,Customer_Dim!H:H)</f>
        <v>Platinum</v>
      </c>
      <c r="J428" s="4" t="str">
        <f t="array" ref="J428">XLOOKUP(E428,Customer_Dim!A:A,Customer_Dim!E:E)</f>
        <v>East Jessicaborough</v>
      </c>
      <c r="K428" s="4" t="str">
        <f t="array" ref="K428">XLOOKUP(E428,Customer_Dim!A:A,Customer_Dim!F:F)</f>
        <v>Hawaii</v>
      </c>
      <c r="L428" s="4" t="str">
        <f t="array" ref="L428">XLOOKUP(Q428,Store_Dim!A:A,Store_Dim!C:C)</f>
        <v>West</v>
      </c>
      <c r="M428" s="4" t="s">
        <v>1555</v>
      </c>
      <c r="N428" s="4" t="str">
        <f t="array" ref="N428">XLOOKUP(M428,Product_Dim!A:A,Product_Dim!C:C)</f>
        <v>Electronics</v>
      </c>
      <c r="O428" s="4" t="str">
        <f t="array" ref="O428">XLOOKUP(M428,Product_Dim!A:A,Product_Dim!D:D)</f>
        <v>Computer</v>
      </c>
      <c r="P428" s="4" t="s">
        <v>1559</v>
      </c>
      <c r="Q428" s="4" t="s">
        <v>1939</v>
      </c>
      <c r="R428" s="4" t="str">
        <f t="array" ref="R428">XLOOKUP(Q428,Store_Dim!A:A,Store_Dim!B:B)</f>
        <v>Frederick-Wright</v>
      </c>
      <c r="S428" s="4" t="str">
        <f t="array" ref="S428">XLOOKUP(Q428,Store_Dim!A:A,Store_Dim!E:E)</f>
        <v>Flagship</v>
      </c>
      <c r="T428" s="4">
        <v>4.0</v>
      </c>
      <c r="U428" s="13">
        <v>897.93</v>
      </c>
      <c r="V428" s="14">
        <v>0.05</v>
      </c>
      <c r="W428" s="15">
        <v>416.0</v>
      </c>
      <c r="X428" s="4" t="s">
        <v>1964</v>
      </c>
      <c r="Y428" s="16">
        <v>3412.134</v>
      </c>
      <c r="Z428" s="4" t="str">
        <f t="array" ref="Z428">XLOOKUP(M428,Product_Dim!A:A,Product_Dim!B:B)</f>
        <v>Brother Laser Printer</v>
      </c>
    </row>
    <row r="429" ht="14.25" customHeight="1">
      <c r="A429" s="4" t="s">
        <v>2388</v>
      </c>
      <c r="B429" s="5">
        <v>45646.0</v>
      </c>
      <c r="C429" s="12" t="s">
        <v>3969</v>
      </c>
      <c r="D429" s="4">
        <f t="shared" si="1"/>
        <v>2024</v>
      </c>
      <c r="E429" s="4" t="s">
        <v>618</v>
      </c>
      <c r="F429" s="4">
        <v>60.0</v>
      </c>
      <c r="G429" s="4" t="str">
        <f t="shared" si="2"/>
        <v>56-65</v>
      </c>
      <c r="H429" s="4" t="str">
        <f t="array" ref="H429">XLOOKUP(E429,Customer_Dim!A:A,Customer_Dim!D:D)</f>
        <v>Male</v>
      </c>
      <c r="I429" s="4" t="str">
        <f t="array" ref="I429">XLOOKUP(E429,Customer_Dim!A:A,Customer_Dim!H:H)</f>
        <v>Bronze</v>
      </c>
      <c r="J429" s="4" t="str">
        <f t="array" ref="J429">XLOOKUP(E429,Customer_Dim!A:A,Customer_Dim!E:E)</f>
        <v>New Brianchester</v>
      </c>
      <c r="K429" s="4" t="str">
        <f t="array" ref="K429">XLOOKUP(E429,Customer_Dim!A:A,Customer_Dim!F:F)</f>
        <v>New York</v>
      </c>
      <c r="L429" s="4" t="str">
        <f t="array" ref="L429">XLOOKUP(Q429,Store_Dim!A:A,Store_Dim!C:C)</f>
        <v>East</v>
      </c>
      <c r="M429" s="4" t="s">
        <v>1771</v>
      </c>
      <c r="N429" s="4" t="str">
        <f t="array" ref="N429">XLOOKUP(M429,Product_Dim!A:A,Product_Dim!C:C)</f>
        <v>Beauty</v>
      </c>
      <c r="O429" s="4" t="str">
        <f t="array" ref="O429">XLOOKUP(M429,Product_Dim!A:A,Product_Dim!D:D)</f>
        <v>Skincare</v>
      </c>
      <c r="P429" s="4" t="s">
        <v>1773</v>
      </c>
      <c r="Q429" s="4" t="s">
        <v>1887</v>
      </c>
      <c r="R429" s="4" t="str">
        <f t="array" ref="R429">XLOOKUP(Q429,Store_Dim!A:A,Store_Dim!B:B)</f>
        <v>Rivera-Warner</v>
      </c>
      <c r="S429" s="4" t="str">
        <f t="array" ref="S429">XLOOKUP(Q429,Store_Dim!A:A,Store_Dim!E:E)</f>
        <v>Flagship</v>
      </c>
      <c r="T429" s="4">
        <v>4.0</v>
      </c>
      <c r="U429" s="13">
        <v>925.95</v>
      </c>
      <c r="V429" s="14">
        <v>0.16</v>
      </c>
      <c r="W429" s="15">
        <v>458.0</v>
      </c>
      <c r="X429" s="4" t="s">
        <v>1964</v>
      </c>
      <c r="Y429" s="16">
        <v>3111.192</v>
      </c>
      <c r="Z429" s="4" t="str">
        <f t="array" ref="Z429">XLOOKUP(M429,Product_Dim!A:A,Product_Dim!B:B)</f>
        <v>Organic Sunscreen Lotion</v>
      </c>
    </row>
    <row r="430" ht="14.25" customHeight="1">
      <c r="A430" s="4" t="s">
        <v>2389</v>
      </c>
      <c r="B430" s="5">
        <v>45520.0</v>
      </c>
      <c r="C430" s="12" t="s">
        <v>3975</v>
      </c>
      <c r="D430" s="4">
        <f t="shared" si="1"/>
        <v>2024</v>
      </c>
      <c r="E430" s="4" t="s">
        <v>320</v>
      </c>
      <c r="F430" s="4">
        <v>26.0</v>
      </c>
      <c r="G430" s="4" t="str">
        <f t="shared" si="2"/>
        <v>26-35</v>
      </c>
      <c r="H430" s="4" t="str">
        <f t="array" ref="H430">XLOOKUP(E430,Customer_Dim!A:A,Customer_Dim!D:D)</f>
        <v>Female</v>
      </c>
      <c r="I430" s="4" t="str">
        <f t="array" ref="I430">XLOOKUP(E430,Customer_Dim!A:A,Customer_Dim!H:H)</f>
        <v>Platinum</v>
      </c>
      <c r="J430" s="4" t="str">
        <f t="array" ref="J430">XLOOKUP(E430,Customer_Dim!A:A,Customer_Dim!E:E)</f>
        <v>Garyberg</v>
      </c>
      <c r="K430" s="4" t="str">
        <f t="array" ref="K430">XLOOKUP(E430,Customer_Dim!A:A,Customer_Dim!F:F)</f>
        <v>Indiana</v>
      </c>
      <c r="L430" s="4" t="str">
        <f t="array" ref="L430">XLOOKUP(Q430,Store_Dim!A:A,Store_Dim!C:C)</f>
        <v>East</v>
      </c>
      <c r="M430" s="4" t="s">
        <v>1735</v>
      </c>
      <c r="N430" s="4" t="str">
        <f t="array" ref="N430">XLOOKUP(M430,Product_Dim!A:A,Product_Dim!C:C)</f>
        <v>Electronics</v>
      </c>
      <c r="O430" s="4" t="str">
        <f t="array" ref="O430">XLOOKUP(M430,Product_Dim!A:A,Product_Dim!D:D)</f>
        <v>Accessories</v>
      </c>
      <c r="P430" s="4" t="s">
        <v>1737</v>
      </c>
      <c r="Q430" s="4" t="s">
        <v>1911</v>
      </c>
      <c r="R430" s="4" t="str">
        <f t="array" ref="R430">XLOOKUP(Q430,Store_Dim!A:A,Store_Dim!B:B)</f>
        <v>Benson-Elliott</v>
      </c>
      <c r="S430" s="4" t="str">
        <f t="array" ref="S430">XLOOKUP(Q430,Store_Dim!A:A,Store_Dim!E:E)</f>
        <v>Online</v>
      </c>
      <c r="T430" s="4">
        <v>2.0</v>
      </c>
      <c r="U430" s="13">
        <v>573.09</v>
      </c>
      <c r="V430" s="14">
        <v>0.03</v>
      </c>
      <c r="W430" s="15">
        <v>246.0</v>
      </c>
      <c r="X430" s="4" t="s">
        <v>1964</v>
      </c>
      <c r="Y430" s="16">
        <v>1111.7946</v>
      </c>
      <c r="Z430" s="4" t="str">
        <f t="array" ref="Z430">XLOOKUP(M430,Product_Dim!A:A,Product_Dim!B:B)</f>
        <v>HDMI Cable – 2m</v>
      </c>
    </row>
    <row r="431" ht="14.25" customHeight="1">
      <c r="A431" s="4" t="s">
        <v>2390</v>
      </c>
      <c r="B431" s="5">
        <v>45731.0</v>
      </c>
      <c r="C431" s="12" t="s">
        <v>3977</v>
      </c>
      <c r="D431" s="4">
        <f t="shared" si="1"/>
        <v>2025</v>
      </c>
      <c r="E431" s="4" t="s">
        <v>624</v>
      </c>
      <c r="F431" s="4">
        <v>18.0</v>
      </c>
      <c r="G431" s="4" t="str">
        <f t="shared" si="2"/>
        <v>18-25</v>
      </c>
      <c r="H431" s="4" t="str">
        <f t="array" ref="H431">XLOOKUP(E431,Customer_Dim!A:A,Customer_Dim!D:D)</f>
        <v>Male</v>
      </c>
      <c r="I431" s="4" t="str">
        <f t="array" ref="I431">XLOOKUP(E431,Customer_Dim!A:A,Customer_Dim!H:H)</f>
        <v>Platinum</v>
      </c>
      <c r="J431" s="4" t="str">
        <f t="array" ref="J431">XLOOKUP(E431,Customer_Dim!A:A,Customer_Dim!E:E)</f>
        <v>Port James</v>
      </c>
      <c r="K431" s="4" t="str">
        <f t="array" ref="K431">XLOOKUP(E431,Customer_Dim!A:A,Customer_Dim!F:F)</f>
        <v>New York</v>
      </c>
      <c r="L431" s="4" t="str">
        <f t="array" ref="L431">XLOOKUP(Q431,Store_Dim!A:A,Store_Dim!C:C)</f>
        <v>South</v>
      </c>
      <c r="M431" s="4" t="s">
        <v>1585</v>
      </c>
      <c r="N431" s="4" t="str">
        <f t="array" ref="N431">XLOOKUP(M431,Product_Dim!A:A,Product_Dim!C:C)</f>
        <v>Home</v>
      </c>
      <c r="O431" s="4" t="str">
        <f t="array" ref="O431">XLOOKUP(M431,Product_Dim!A:A,Product_Dim!D:D)</f>
        <v>Lighting</v>
      </c>
      <c r="P431" s="4" t="s">
        <v>1589</v>
      </c>
      <c r="Q431" s="4" t="s">
        <v>1904</v>
      </c>
      <c r="R431" s="4" t="str">
        <f t="array" ref="R431">XLOOKUP(Q431,Store_Dim!A:A,Store_Dim!B:B)</f>
        <v>Alexander Group</v>
      </c>
      <c r="S431" s="4" t="str">
        <f t="array" ref="S431">XLOOKUP(Q431,Store_Dim!A:A,Store_Dim!E:E)</f>
        <v>Online</v>
      </c>
      <c r="T431" s="4">
        <v>4.0</v>
      </c>
      <c r="U431" s="13">
        <v>149.83</v>
      </c>
      <c r="V431" s="14">
        <v>0.02</v>
      </c>
      <c r="W431" s="15">
        <v>170.0</v>
      </c>
      <c r="X431" s="4" t="s">
        <v>1959</v>
      </c>
      <c r="Y431" s="16">
        <v>587.3336</v>
      </c>
      <c r="Z431" s="4" t="str">
        <f t="array" ref="Z431">XLOOKUP(M431,Product_Dim!A:A,Product_Dim!B:B)</f>
        <v>LED Table Lamp</v>
      </c>
    </row>
    <row r="432" ht="14.25" customHeight="1">
      <c r="A432" s="4" t="s">
        <v>2391</v>
      </c>
      <c r="B432" s="5">
        <v>45445.0</v>
      </c>
      <c r="C432" s="12" t="s">
        <v>3970</v>
      </c>
      <c r="D432" s="4">
        <f t="shared" si="1"/>
        <v>2024</v>
      </c>
      <c r="E432" s="4" t="s">
        <v>34</v>
      </c>
      <c r="F432" s="4">
        <v>26.0</v>
      </c>
      <c r="G432" s="4" t="str">
        <f t="shared" si="2"/>
        <v>26-35</v>
      </c>
      <c r="H432" s="4" t="str">
        <f t="array" ref="H432">XLOOKUP(E432,Customer_Dim!A:A,Customer_Dim!D:D)</f>
        <v>Female</v>
      </c>
      <c r="I432" s="4" t="str">
        <f t="array" ref="I432">XLOOKUP(E432,Customer_Dim!A:A,Customer_Dim!H:H)</f>
        <v>Platinum</v>
      </c>
      <c r="J432" s="4" t="str">
        <f t="array" ref="J432">XLOOKUP(E432,Customer_Dim!A:A,Customer_Dim!E:E)</f>
        <v>Phillipsmouth</v>
      </c>
      <c r="K432" s="4" t="str">
        <f t="array" ref="K432">XLOOKUP(E432,Customer_Dim!A:A,Customer_Dim!F:F)</f>
        <v>North Dakota</v>
      </c>
      <c r="L432" s="4" t="str">
        <f t="array" ref="L432">XLOOKUP(Q432,Store_Dim!A:A,Store_Dim!C:C)</f>
        <v>South</v>
      </c>
      <c r="M432" s="4" t="s">
        <v>1735</v>
      </c>
      <c r="N432" s="4" t="str">
        <f t="array" ref="N432">XLOOKUP(M432,Product_Dim!A:A,Product_Dim!C:C)</f>
        <v>Electronics</v>
      </c>
      <c r="O432" s="4" t="str">
        <f t="array" ref="O432">XLOOKUP(M432,Product_Dim!A:A,Product_Dim!D:D)</f>
        <v>Accessories</v>
      </c>
      <c r="P432" s="4" t="s">
        <v>1737</v>
      </c>
      <c r="Q432" s="4" t="s">
        <v>1934</v>
      </c>
      <c r="R432" s="4" t="str">
        <f t="array" ref="R432">XLOOKUP(Q432,Store_Dim!A:A,Store_Dim!B:B)</f>
        <v>Mcdonald Inc</v>
      </c>
      <c r="S432" s="4" t="str">
        <f t="array" ref="S432">XLOOKUP(Q432,Store_Dim!A:A,Store_Dim!E:E)</f>
        <v>Outlet</v>
      </c>
      <c r="T432" s="4">
        <v>3.0</v>
      </c>
      <c r="U432" s="13">
        <v>287.71</v>
      </c>
      <c r="V432" s="14">
        <v>0.03</v>
      </c>
      <c r="W432" s="15">
        <v>246.0</v>
      </c>
      <c r="X432" s="4" t="s">
        <v>1964</v>
      </c>
      <c r="Y432" s="16">
        <v>837.2360999999999</v>
      </c>
      <c r="Z432" s="4" t="str">
        <f t="array" ref="Z432">XLOOKUP(M432,Product_Dim!A:A,Product_Dim!B:B)</f>
        <v>HDMI Cable – 2m</v>
      </c>
    </row>
    <row r="433" ht="14.25" customHeight="1">
      <c r="A433" s="4" t="s">
        <v>2392</v>
      </c>
      <c r="B433" s="5">
        <v>45860.0</v>
      </c>
      <c r="C433" s="12" t="s">
        <v>3968</v>
      </c>
      <c r="D433" s="4">
        <f t="shared" si="1"/>
        <v>2025</v>
      </c>
      <c r="E433" s="4" t="s">
        <v>354</v>
      </c>
      <c r="F433" s="4">
        <v>43.0</v>
      </c>
      <c r="G433" s="4" t="str">
        <f t="shared" si="2"/>
        <v>36-45</v>
      </c>
      <c r="H433" s="4" t="str">
        <f t="array" ref="H433">XLOOKUP(E433,Customer_Dim!A:A,Customer_Dim!D:D)</f>
        <v>Female</v>
      </c>
      <c r="I433" s="4" t="str">
        <f t="array" ref="I433">XLOOKUP(E433,Customer_Dim!A:A,Customer_Dim!H:H)</f>
        <v>Gold</v>
      </c>
      <c r="J433" s="4" t="str">
        <f t="array" ref="J433">XLOOKUP(E433,Customer_Dim!A:A,Customer_Dim!E:E)</f>
        <v>New Amyport</v>
      </c>
      <c r="K433" s="4" t="str">
        <f t="array" ref="K433">XLOOKUP(E433,Customer_Dim!A:A,Customer_Dim!F:F)</f>
        <v>Nevada</v>
      </c>
      <c r="L433" s="4" t="str">
        <f t="array" ref="L433">XLOOKUP(Q433,Store_Dim!A:A,Store_Dim!C:C)</f>
        <v>East</v>
      </c>
      <c r="M433" s="4" t="s">
        <v>1783</v>
      </c>
      <c r="N433" s="4" t="str">
        <f t="array" ref="N433">XLOOKUP(M433,Product_Dim!A:A,Product_Dim!C:C)</f>
        <v>Electronics</v>
      </c>
      <c r="O433" s="4" t="str">
        <f t="array" ref="O433">XLOOKUP(M433,Product_Dim!A:A,Product_Dim!D:D)</f>
        <v>Accessories</v>
      </c>
      <c r="P433" s="4" t="s">
        <v>1785</v>
      </c>
      <c r="Q433" s="4" t="s">
        <v>1911</v>
      </c>
      <c r="R433" s="4" t="str">
        <f t="array" ref="R433">XLOOKUP(Q433,Store_Dim!A:A,Store_Dim!B:B)</f>
        <v>Benson-Elliott</v>
      </c>
      <c r="S433" s="4" t="str">
        <f t="array" ref="S433">XLOOKUP(Q433,Store_Dim!A:A,Store_Dim!E:E)</f>
        <v>Online</v>
      </c>
      <c r="T433" s="4">
        <v>2.0</v>
      </c>
      <c r="U433" s="13">
        <v>849.8</v>
      </c>
      <c r="V433" s="14">
        <v>0.06</v>
      </c>
      <c r="W433" s="15">
        <v>476.0</v>
      </c>
      <c r="X433" s="4" t="s">
        <v>1964</v>
      </c>
      <c r="Y433" s="16">
        <v>1597.624</v>
      </c>
      <c r="Z433" s="4" t="str">
        <f t="array" ref="Z433">XLOOKUP(M433,Product_Dim!A:A,Product_Dim!B:B)</f>
        <v>Smart LED Light Strip</v>
      </c>
    </row>
    <row r="434" ht="14.25" customHeight="1">
      <c r="A434" s="4" t="s">
        <v>2393</v>
      </c>
      <c r="B434" s="5">
        <v>45725.0</v>
      </c>
      <c r="C434" s="12" t="s">
        <v>3977</v>
      </c>
      <c r="D434" s="4">
        <f t="shared" si="1"/>
        <v>2025</v>
      </c>
      <c r="E434" s="4" t="s">
        <v>91</v>
      </c>
      <c r="F434" s="4">
        <v>24.0</v>
      </c>
      <c r="G434" s="4" t="str">
        <f t="shared" si="2"/>
        <v>18-25</v>
      </c>
      <c r="H434" s="4" t="str">
        <f t="array" ref="H434">XLOOKUP(E434,Customer_Dim!A:A,Customer_Dim!D:D)</f>
        <v>Female</v>
      </c>
      <c r="I434" s="4" t="str">
        <f t="array" ref="I434">XLOOKUP(E434,Customer_Dim!A:A,Customer_Dim!H:H)</f>
        <v>Bronze</v>
      </c>
      <c r="J434" s="4" t="str">
        <f t="array" ref="J434">XLOOKUP(E434,Customer_Dim!A:A,Customer_Dim!E:E)</f>
        <v>South Christopher</v>
      </c>
      <c r="K434" s="4" t="str">
        <f t="array" ref="K434">XLOOKUP(E434,Customer_Dim!A:A,Customer_Dim!F:F)</f>
        <v>Pennsylvania</v>
      </c>
      <c r="L434" s="4" t="str">
        <f t="array" ref="L434">XLOOKUP(Q434,Store_Dim!A:A,Store_Dim!C:C)</f>
        <v>North</v>
      </c>
      <c r="M434" s="4" t="s">
        <v>1703</v>
      </c>
      <c r="N434" s="4" t="str">
        <f t="array" ref="N434">XLOOKUP(M434,Product_Dim!A:A,Product_Dim!C:C)</f>
        <v>Sports</v>
      </c>
      <c r="O434" s="4" t="str">
        <f t="array" ref="O434">XLOOKUP(M434,Product_Dim!A:A,Product_Dim!D:D)</f>
        <v>Fitness</v>
      </c>
      <c r="P434" s="4" t="s">
        <v>1705</v>
      </c>
      <c r="Q434" s="4" t="s">
        <v>1901</v>
      </c>
      <c r="R434" s="4" t="str">
        <f t="array" ref="R434">XLOOKUP(Q434,Store_Dim!A:A,Store_Dim!B:B)</f>
        <v>Johnson-Wright</v>
      </c>
      <c r="S434" s="4" t="str">
        <f t="array" ref="S434">XLOOKUP(Q434,Store_Dim!A:A,Store_Dim!E:E)</f>
        <v>Outlet</v>
      </c>
      <c r="T434" s="4">
        <v>3.0</v>
      </c>
      <c r="U434" s="13">
        <v>482.58</v>
      </c>
      <c r="V434" s="14">
        <v>0.28</v>
      </c>
      <c r="W434" s="15">
        <v>369.0</v>
      </c>
      <c r="X434" s="4" t="s">
        <v>1961</v>
      </c>
      <c r="Y434" s="16">
        <v>1042.3728</v>
      </c>
      <c r="Z434" s="4" t="str">
        <f t="array" ref="Z434">XLOOKUP(M434,Product_Dim!A:A,Product_Dim!B:B)</f>
        <v>Yoga Exercise Mat</v>
      </c>
    </row>
    <row r="435" ht="14.25" customHeight="1">
      <c r="A435" s="4" t="s">
        <v>2394</v>
      </c>
      <c r="B435" s="5">
        <v>45699.0</v>
      </c>
      <c r="C435" s="12" t="s">
        <v>3974</v>
      </c>
      <c r="D435" s="4">
        <f t="shared" si="1"/>
        <v>2025</v>
      </c>
      <c r="E435" s="4" t="s">
        <v>415</v>
      </c>
      <c r="F435" s="4">
        <v>30.0</v>
      </c>
      <c r="G435" s="4" t="str">
        <f t="shared" si="2"/>
        <v>26-35</v>
      </c>
      <c r="H435" s="4" t="str">
        <f t="array" ref="H435">XLOOKUP(E435,Customer_Dim!A:A,Customer_Dim!D:D)</f>
        <v>Male</v>
      </c>
      <c r="I435" s="4" t="str">
        <f t="array" ref="I435">XLOOKUP(E435,Customer_Dim!A:A,Customer_Dim!H:H)</f>
        <v>Bronze</v>
      </c>
      <c r="J435" s="4" t="str">
        <f t="array" ref="J435">XLOOKUP(E435,Customer_Dim!A:A,Customer_Dim!E:E)</f>
        <v>East Donna</v>
      </c>
      <c r="K435" s="4" t="str">
        <f t="array" ref="K435">XLOOKUP(E435,Customer_Dim!A:A,Customer_Dim!F:F)</f>
        <v>Nevada</v>
      </c>
      <c r="L435" s="4" t="str">
        <f t="array" ref="L435">XLOOKUP(Q435,Store_Dim!A:A,Store_Dim!C:C)</f>
        <v>South</v>
      </c>
      <c r="M435" s="4" t="s">
        <v>1759</v>
      </c>
      <c r="N435" s="4" t="str">
        <f t="array" ref="N435">XLOOKUP(M435,Product_Dim!A:A,Product_Dim!C:C)</f>
        <v>Beauty</v>
      </c>
      <c r="O435" s="4" t="str">
        <f t="array" ref="O435">XLOOKUP(M435,Product_Dim!A:A,Product_Dim!D:D)</f>
        <v>Haircare</v>
      </c>
      <c r="P435" s="4" t="s">
        <v>1761</v>
      </c>
      <c r="Q435" s="4" t="s">
        <v>1896</v>
      </c>
      <c r="R435" s="4" t="str">
        <f t="array" ref="R435">XLOOKUP(Q435,Store_Dim!A:A,Store_Dim!B:B)</f>
        <v>Black-Horn</v>
      </c>
      <c r="S435" s="4" t="str">
        <f t="array" ref="S435">XLOOKUP(Q435,Store_Dim!A:A,Store_Dim!E:E)</f>
        <v>Outlet</v>
      </c>
      <c r="T435" s="4">
        <v>2.0</v>
      </c>
      <c r="U435" s="13">
        <v>64.7</v>
      </c>
      <c r="V435" s="14">
        <v>0.0</v>
      </c>
      <c r="W435" s="15">
        <v>399.0</v>
      </c>
      <c r="X435" s="4" t="s">
        <v>1959</v>
      </c>
      <c r="Y435" s="16">
        <v>129.4</v>
      </c>
      <c r="Z435" s="4" t="str">
        <f t="array" ref="Z435">XLOOKUP(M435,Product_Dim!A:A,Product_Dim!B:B)</f>
        <v>Men's Hair Styling Gel</v>
      </c>
    </row>
    <row r="436" ht="14.25" customHeight="1">
      <c r="A436" s="4" t="s">
        <v>2395</v>
      </c>
      <c r="B436" s="5">
        <v>45266.0</v>
      </c>
      <c r="C436" s="12" t="s">
        <v>3969</v>
      </c>
      <c r="D436" s="4">
        <f t="shared" si="1"/>
        <v>2023</v>
      </c>
      <c r="E436" s="4" t="s">
        <v>518</v>
      </c>
      <c r="F436" s="4">
        <v>42.0</v>
      </c>
      <c r="G436" s="4" t="str">
        <f t="shared" si="2"/>
        <v>36-45</v>
      </c>
      <c r="H436" s="4" t="str">
        <f t="array" ref="H436">XLOOKUP(E436,Customer_Dim!A:A,Customer_Dim!D:D)</f>
        <v>Female</v>
      </c>
      <c r="I436" s="4" t="str">
        <f t="array" ref="I436">XLOOKUP(E436,Customer_Dim!A:A,Customer_Dim!H:H)</f>
        <v>Bronze</v>
      </c>
      <c r="J436" s="4" t="str">
        <f t="array" ref="J436">XLOOKUP(E436,Customer_Dim!A:A,Customer_Dim!E:E)</f>
        <v>New Brian</v>
      </c>
      <c r="K436" s="4" t="str">
        <f t="array" ref="K436">XLOOKUP(E436,Customer_Dim!A:A,Customer_Dim!F:F)</f>
        <v>Wisconsin</v>
      </c>
      <c r="L436" s="4" t="str">
        <f t="array" ref="L436">XLOOKUP(Q436,Store_Dim!A:A,Store_Dim!C:C)</f>
        <v>North</v>
      </c>
      <c r="M436" s="4" t="s">
        <v>1576</v>
      </c>
      <c r="N436" s="4" t="str">
        <f t="array" ref="N436">XLOOKUP(M436,Product_Dim!A:A,Product_Dim!C:C)</f>
        <v>Clothing</v>
      </c>
      <c r="O436" s="4" t="str">
        <f t="array" ref="O436">XLOOKUP(M436,Product_Dim!A:A,Product_Dim!D:D)</f>
        <v>Accessories</v>
      </c>
      <c r="P436" s="4" t="s">
        <v>1579</v>
      </c>
      <c r="Q436" s="4" t="s">
        <v>1908</v>
      </c>
      <c r="R436" s="4" t="str">
        <f t="array" ref="R436">XLOOKUP(Q436,Store_Dim!A:A,Store_Dim!B:B)</f>
        <v>Gray Ltd</v>
      </c>
      <c r="S436" s="4" t="str">
        <f t="array" ref="S436">XLOOKUP(Q436,Store_Dim!A:A,Store_Dim!E:E)</f>
        <v>Outlet</v>
      </c>
      <c r="T436" s="4">
        <v>3.0</v>
      </c>
      <c r="U436" s="13">
        <v>589.83</v>
      </c>
      <c r="V436" s="14">
        <v>0.26</v>
      </c>
      <c r="W436" s="15">
        <v>59.0</v>
      </c>
      <c r="X436" s="4" t="s">
        <v>1959</v>
      </c>
      <c r="Y436" s="16">
        <v>1309.4226</v>
      </c>
      <c r="Z436" s="4" t="str">
        <f t="array" ref="Z436">XLOOKUP(M436,Product_Dim!A:A,Product_Dim!B:B)</f>
        <v>Men's Leather Belt</v>
      </c>
    </row>
    <row r="437" ht="14.25" customHeight="1">
      <c r="A437" s="4" t="s">
        <v>2396</v>
      </c>
      <c r="B437" s="5">
        <v>45889.0</v>
      </c>
      <c r="C437" s="12" t="s">
        <v>3975</v>
      </c>
      <c r="D437" s="4">
        <f t="shared" si="1"/>
        <v>2025</v>
      </c>
      <c r="E437" s="4" t="s">
        <v>937</v>
      </c>
      <c r="F437" s="4">
        <v>58.0</v>
      </c>
      <c r="G437" s="4" t="str">
        <f t="shared" si="2"/>
        <v>56-65</v>
      </c>
      <c r="H437" s="4" t="str">
        <f t="array" ref="H437">XLOOKUP(E437,Customer_Dim!A:A,Customer_Dim!D:D)</f>
        <v>Male</v>
      </c>
      <c r="I437" s="4" t="str">
        <f t="array" ref="I437">XLOOKUP(E437,Customer_Dim!A:A,Customer_Dim!H:H)</f>
        <v>Gold</v>
      </c>
      <c r="J437" s="4" t="str">
        <f t="array" ref="J437">XLOOKUP(E437,Customer_Dim!A:A,Customer_Dim!E:E)</f>
        <v>North Joseside</v>
      </c>
      <c r="K437" s="4" t="str">
        <f t="array" ref="K437">XLOOKUP(E437,Customer_Dim!A:A,Customer_Dim!F:F)</f>
        <v>Connecticut</v>
      </c>
      <c r="L437" s="4" t="str">
        <f t="array" ref="L437">XLOOKUP(Q437,Store_Dim!A:A,Store_Dim!C:C)</f>
        <v>South</v>
      </c>
      <c r="M437" s="4" t="s">
        <v>1569</v>
      </c>
      <c r="N437" s="4" t="str">
        <f t="array" ref="N437">XLOOKUP(M437,Product_Dim!A:A,Product_Dim!C:C)</f>
        <v>Clothing</v>
      </c>
      <c r="O437" s="4" t="str">
        <f t="array" ref="O437">XLOOKUP(M437,Product_Dim!A:A,Product_Dim!D:D)</f>
        <v>Outerwear</v>
      </c>
      <c r="P437" s="4" t="s">
        <v>1571</v>
      </c>
      <c r="Q437" s="4" t="s">
        <v>1921</v>
      </c>
      <c r="R437" s="4" t="str">
        <f t="array" ref="R437">XLOOKUP(Q437,Store_Dim!A:A,Store_Dim!B:B)</f>
        <v>Moore, Padilla and Butler</v>
      </c>
      <c r="S437" s="4" t="str">
        <f t="array" ref="S437">XLOOKUP(Q437,Store_Dim!A:A,Store_Dim!E:E)</f>
        <v>Flagship</v>
      </c>
      <c r="T437" s="4">
        <v>4.0</v>
      </c>
      <c r="U437" s="13">
        <v>758.49</v>
      </c>
      <c r="V437" s="14">
        <v>0.16</v>
      </c>
      <c r="W437" s="15">
        <v>452.0</v>
      </c>
      <c r="X437" s="4" t="s">
        <v>1964</v>
      </c>
      <c r="Y437" s="16">
        <v>2548.5264</v>
      </c>
      <c r="Z437" s="4" t="str">
        <f t="array" ref="Z437">XLOOKUP(M437,Product_Dim!A:A,Product_Dim!B:B)</f>
        <v>Men's Running Jacket</v>
      </c>
    </row>
    <row r="438" ht="14.25" customHeight="1">
      <c r="A438" s="4" t="s">
        <v>2397</v>
      </c>
      <c r="B438" s="5">
        <v>45555.0</v>
      </c>
      <c r="C438" s="12" t="s">
        <v>3976</v>
      </c>
      <c r="D438" s="4">
        <f t="shared" si="1"/>
        <v>2024</v>
      </c>
      <c r="E438" s="4" t="s">
        <v>218</v>
      </c>
      <c r="F438" s="4">
        <v>37.0</v>
      </c>
      <c r="G438" s="4" t="str">
        <f t="shared" si="2"/>
        <v>36-45</v>
      </c>
      <c r="H438" s="4" t="str">
        <f t="array" ref="H438">XLOOKUP(E438,Customer_Dim!A:A,Customer_Dim!D:D)</f>
        <v>Female</v>
      </c>
      <c r="I438" s="4" t="str">
        <f t="array" ref="I438">XLOOKUP(E438,Customer_Dim!A:A,Customer_Dim!H:H)</f>
        <v>Gold</v>
      </c>
      <c r="J438" s="4" t="str">
        <f t="array" ref="J438">XLOOKUP(E438,Customer_Dim!A:A,Customer_Dim!E:E)</f>
        <v>East Andrea</v>
      </c>
      <c r="K438" s="4" t="str">
        <f t="array" ref="K438">XLOOKUP(E438,Customer_Dim!A:A,Customer_Dim!F:F)</f>
        <v>Michigan</v>
      </c>
      <c r="L438" s="4" t="str">
        <f t="array" ref="L438">XLOOKUP(Q438,Store_Dim!A:A,Store_Dim!C:C)</f>
        <v>North</v>
      </c>
      <c r="M438" s="4" t="s">
        <v>1689</v>
      </c>
      <c r="N438" s="4" t="str">
        <f t="array" ref="N438">XLOOKUP(M438,Product_Dim!A:A,Product_Dim!C:C)</f>
        <v>Clothing</v>
      </c>
      <c r="O438" s="4" t="str">
        <f t="array" ref="O438">XLOOKUP(M438,Product_Dim!A:A,Product_Dim!D:D)</f>
        <v>Footwear</v>
      </c>
      <c r="P438" s="4" t="s">
        <v>1692</v>
      </c>
      <c r="Q438" s="4" t="s">
        <v>1929</v>
      </c>
      <c r="R438" s="4" t="str">
        <f t="array" ref="R438">XLOOKUP(Q438,Store_Dim!A:A,Store_Dim!B:B)</f>
        <v>Thomas, Bridges and Harris</v>
      </c>
      <c r="S438" s="4" t="str">
        <f t="array" ref="S438">XLOOKUP(Q438,Store_Dim!A:A,Store_Dim!E:E)</f>
        <v>Online</v>
      </c>
      <c r="T438" s="4">
        <v>4.0</v>
      </c>
      <c r="U438" s="13">
        <v>747.56</v>
      </c>
      <c r="V438" s="14">
        <v>0.09</v>
      </c>
      <c r="W438" s="15">
        <v>214.0</v>
      </c>
      <c r="X438" s="4" t="s">
        <v>1964</v>
      </c>
      <c r="Y438" s="16">
        <v>2721.1184</v>
      </c>
      <c r="Z438" s="4" t="str">
        <f t="array" ref="Z438">XLOOKUP(M438,Product_Dim!A:A,Product_Dim!B:B)</f>
        <v>Men's Casual Sneakers</v>
      </c>
    </row>
    <row r="439" ht="14.25" customHeight="1">
      <c r="A439" s="4" t="s">
        <v>2398</v>
      </c>
      <c r="B439" s="5">
        <v>45813.0</v>
      </c>
      <c r="C439" s="12" t="s">
        <v>3970</v>
      </c>
      <c r="D439" s="4">
        <f t="shared" si="1"/>
        <v>2025</v>
      </c>
      <c r="E439" s="4" t="s">
        <v>832</v>
      </c>
      <c r="F439" s="4">
        <v>32.0</v>
      </c>
      <c r="G439" s="4" t="str">
        <f t="shared" si="2"/>
        <v>26-35</v>
      </c>
      <c r="H439" s="4" t="str">
        <f t="array" ref="H439">XLOOKUP(E439,Customer_Dim!A:A,Customer_Dim!D:D)</f>
        <v>Male</v>
      </c>
      <c r="I439" s="4" t="str">
        <f t="array" ref="I439">XLOOKUP(E439,Customer_Dim!A:A,Customer_Dim!H:H)</f>
        <v>Bronze</v>
      </c>
      <c r="J439" s="4" t="str">
        <f t="array" ref="J439">XLOOKUP(E439,Customer_Dim!A:A,Customer_Dim!E:E)</f>
        <v>New Maria</v>
      </c>
      <c r="K439" s="4" t="str">
        <f t="array" ref="K439">XLOOKUP(E439,Customer_Dim!A:A,Customer_Dim!F:F)</f>
        <v>Wisconsin</v>
      </c>
      <c r="L439" s="4" t="str">
        <f t="array" ref="L439">XLOOKUP(Q439,Store_Dim!A:A,Store_Dim!C:C)</f>
        <v>North</v>
      </c>
      <c r="M439" s="4" t="s">
        <v>1700</v>
      </c>
      <c r="N439" s="4" t="str">
        <f t="array" ref="N439">XLOOKUP(M439,Product_Dim!A:A,Product_Dim!C:C)</f>
        <v>Electronics</v>
      </c>
      <c r="O439" s="4" t="str">
        <f t="array" ref="O439">XLOOKUP(M439,Product_Dim!A:A,Product_Dim!D:D)</f>
        <v>Audio</v>
      </c>
      <c r="P439" s="4" t="s">
        <v>1702</v>
      </c>
      <c r="Q439" s="4" t="s">
        <v>1942</v>
      </c>
      <c r="R439" s="4" t="str">
        <f t="array" ref="R439">XLOOKUP(Q439,Store_Dim!A:A,Store_Dim!B:B)</f>
        <v>Holloway Ltd</v>
      </c>
      <c r="S439" s="4" t="str">
        <f t="array" ref="S439">XLOOKUP(Q439,Store_Dim!A:A,Store_Dim!E:E)</f>
        <v>Flagship</v>
      </c>
      <c r="T439" s="4">
        <v>3.0</v>
      </c>
      <c r="U439" s="13">
        <v>551.22</v>
      </c>
      <c r="V439" s="14">
        <v>0.12</v>
      </c>
      <c r="W439" s="15">
        <v>378.0</v>
      </c>
      <c r="X439" s="4" t="s">
        <v>1961</v>
      </c>
      <c r="Y439" s="16">
        <v>1455.2208</v>
      </c>
      <c r="Z439" s="4" t="str">
        <f t="array" ref="Z439">XLOOKUP(M439,Product_Dim!A:A,Product_Dim!B:B)</f>
        <v>Noise-Canceling Headphones</v>
      </c>
    </row>
    <row r="440" ht="14.25" customHeight="1">
      <c r="A440" s="4" t="s">
        <v>2399</v>
      </c>
      <c r="B440" s="5">
        <v>45811.0</v>
      </c>
      <c r="C440" s="12" t="s">
        <v>3970</v>
      </c>
      <c r="D440" s="4">
        <f t="shared" si="1"/>
        <v>2025</v>
      </c>
      <c r="E440" s="4" t="s">
        <v>551</v>
      </c>
      <c r="F440" s="4">
        <v>46.0</v>
      </c>
      <c r="G440" s="4" t="str">
        <f t="shared" si="2"/>
        <v>46-55</v>
      </c>
      <c r="H440" s="4" t="str">
        <f t="array" ref="H440">XLOOKUP(E440,Customer_Dim!A:A,Customer_Dim!D:D)</f>
        <v>Female</v>
      </c>
      <c r="I440" s="4" t="str">
        <f t="array" ref="I440">XLOOKUP(E440,Customer_Dim!A:A,Customer_Dim!H:H)</f>
        <v>Gold</v>
      </c>
      <c r="J440" s="4" t="str">
        <f t="array" ref="J440">XLOOKUP(E440,Customer_Dim!A:A,Customer_Dim!E:E)</f>
        <v>Floydton</v>
      </c>
      <c r="K440" s="4" t="str">
        <f t="array" ref="K440">XLOOKUP(E440,Customer_Dim!A:A,Customer_Dim!F:F)</f>
        <v>New Jersey</v>
      </c>
      <c r="L440" s="4" t="str">
        <f t="array" ref="L440">XLOOKUP(Q440,Store_Dim!A:A,Store_Dim!C:C)</f>
        <v>South</v>
      </c>
      <c r="M440" s="4" t="s">
        <v>1790</v>
      </c>
      <c r="N440" s="4" t="str">
        <f t="array" ref="N440">XLOOKUP(M440,Product_Dim!A:A,Product_Dim!C:C)</f>
        <v>Clothing</v>
      </c>
      <c r="O440" s="4" t="str">
        <f t="array" ref="O440">XLOOKUP(M440,Product_Dim!A:A,Product_Dim!D:D)</f>
        <v>Bottoms</v>
      </c>
      <c r="P440" s="4" t="s">
        <v>1792</v>
      </c>
      <c r="Q440" s="4" t="s">
        <v>1934</v>
      </c>
      <c r="R440" s="4" t="str">
        <f t="array" ref="R440">XLOOKUP(Q440,Store_Dim!A:A,Store_Dim!B:B)</f>
        <v>Mcdonald Inc</v>
      </c>
      <c r="S440" s="4" t="str">
        <f t="array" ref="S440">XLOOKUP(Q440,Store_Dim!A:A,Store_Dim!E:E)</f>
        <v>Outlet</v>
      </c>
      <c r="T440" s="4">
        <v>2.0</v>
      </c>
      <c r="U440" s="13">
        <v>527.06</v>
      </c>
      <c r="V440" s="14">
        <v>0.17</v>
      </c>
      <c r="W440" s="15">
        <v>224.0</v>
      </c>
      <c r="X440" s="4" t="s">
        <v>1961</v>
      </c>
      <c r="Y440" s="16">
        <v>874.9195999999998</v>
      </c>
      <c r="Z440" s="4" t="str">
        <f t="array" ref="Z440">XLOOKUP(M440,Product_Dim!A:A,Product_Dim!B:B)</f>
        <v>Men's Sports Shorts</v>
      </c>
    </row>
    <row r="441" ht="14.25" customHeight="1">
      <c r="A441" s="4" t="s">
        <v>2400</v>
      </c>
      <c r="B441" s="5">
        <v>45670.0</v>
      </c>
      <c r="C441" s="12" t="s">
        <v>3972</v>
      </c>
      <c r="D441" s="4">
        <f t="shared" si="1"/>
        <v>2025</v>
      </c>
      <c r="E441" s="4" t="s">
        <v>366</v>
      </c>
      <c r="F441" s="4">
        <v>24.0</v>
      </c>
      <c r="G441" s="4" t="str">
        <f t="shared" si="2"/>
        <v>18-25</v>
      </c>
      <c r="H441" s="4" t="str">
        <f t="array" ref="H441">XLOOKUP(E441,Customer_Dim!A:A,Customer_Dim!D:D)</f>
        <v>Male</v>
      </c>
      <c r="I441" s="4" t="str">
        <f t="array" ref="I441">XLOOKUP(E441,Customer_Dim!A:A,Customer_Dim!H:H)</f>
        <v>Gold</v>
      </c>
      <c r="J441" s="4" t="str">
        <f t="array" ref="J441">XLOOKUP(E441,Customer_Dim!A:A,Customer_Dim!E:E)</f>
        <v>Lake Kaylahaven</v>
      </c>
      <c r="K441" s="4" t="str">
        <f t="array" ref="K441">XLOOKUP(E441,Customer_Dim!A:A,Customer_Dim!F:F)</f>
        <v>Alaska</v>
      </c>
      <c r="L441" s="4" t="str">
        <f t="array" ref="L441">XLOOKUP(Q441,Store_Dim!A:A,Store_Dim!C:C)</f>
        <v>North</v>
      </c>
      <c r="M441" s="4" t="s">
        <v>1768</v>
      </c>
      <c r="N441" s="4" t="str">
        <f t="array" ref="N441">XLOOKUP(M441,Product_Dim!A:A,Product_Dim!C:C)</f>
        <v>Electronics</v>
      </c>
      <c r="O441" s="4" t="str">
        <f t="array" ref="O441">XLOOKUP(M441,Product_Dim!A:A,Product_Dim!D:D)</f>
        <v>Computer</v>
      </c>
      <c r="P441" s="4" t="s">
        <v>1770</v>
      </c>
      <c r="Q441" s="4" t="s">
        <v>1908</v>
      </c>
      <c r="R441" s="4" t="str">
        <f t="array" ref="R441">XLOOKUP(Q441,Store_Dim!A:A,Store_Dim!B:B)</f>
        <v>Gray Ltd</v>
      </c>
      <c r="S441" s="4" t="str">
        <f t="array" ref="S441">XLOOKUP(Q441,Store_Dim!A:A,Store_Dim!E:E)</f>
        <v>Outlet</v>
      </c>
      <c r="T441" s="4">
        <v>4.0</v>
      </c>
      <c r="U441" s="13">
        <v>875.41</v>
      </c>
      <c r="V441" s="14">
        <v>0.27</v>
      </c>
      <c r="W441" s="15">
        <v>222.0</v>
      </c>
      <c r="X441" s="4" t="s">
        <v>1959</v>
      </c>
      <c r="Y441" s="16">
        <v>2556.1972</v>
      </c>
      <c r="Z441" s="4" t="str">
        <f t="array" ref="Z441">XLOOKUP(M441,Product_Dim!A:A,Product_Dim!B:B)</f>
        <v>Laptop Cooling Pad</v>
      </c>
    </row>
    <row r="442" ht="14.25" customHeight="1">
      <c r="A442" s="4" t="s">
        <v>2401</v>
      </c>
      <c r="B442" s="5">
        <v>45736.0</v>
      </c>
      <c r="C442" s="12" t="s">
        <v>3977</v>
      </c>
      <c r="D442" s="4">
        <f t="shared" si="1"/>
        <v>2025</v>
      </c>
      <c r="E442" s="4" t="s">
        <v>57</v>
      </c>
      <c r="F442" s="4">
        <v>29.0</v>
      </c>
      <c r="G442" s="4" t="str">
        <f t="shared" si="2"/>
        <v>26-35</v>
      </c>
      <c r="H442" s="4" t="str">
        <f t="array" ref="H442">XLOOKUP(E442,Customer_Dim!A:A,Customer_Dim!D:D)</f>
        <v>Female</v>
      </c>
      <c r="I442" s="4" t="str">
        <f t="array" ref="I442">XLOOKUP(E442,Customer_Dim!A:A,Customer_Dim!H:H)</f>
        <v>Bronze</v>
      </c>
      <c r="J442" s="4" t="str">
        <f t="array" ref="J442">XLOOKUP(E442,Customer_Dim!A:A,Customer_Dim!E:E)</f>
        <v>West Pamelafurt</v>
      </c>
      <c r="K442" s="4" t="str">
        <f t="array" ref="K442">XLOOKUP(E442,Customer_Dim!A:A,Customer_Dim!F:F)</f>
        <v>West Virginia</v>
      </c>
      <c r="L442" s="4" t="str">
        <f t="array" ref="L442">XLOOKUP(Q442,Store_Dim!A:A,Store_Dim!C:C)</f>
        <v>East</v>
      </c>
      <c r="M442" s="4" t="s">
        <v>1838</v>
      </c>
      <c r="N442" s="4" t="str">
        <f t="array" ref="N442">XLOOKUP(M442,Product_Dim!A:A,Product_Dim!C:C)</f>
        <v>Clothing</v>
      </c>
      <c r="O442" s="4" t="str">
        <f t="array" ref="O442">XLOOKUP(M442,Product_Dim!A:A,Product_Dim!D:D)</f>
        <v>Accessories</v>
      </c>
      <c r="P442" s="4" t="s">
        <v>1840</v>
      </c>
      <c r="Q442" s="4" t="s">
        <v>1887</v>
      </c>
      <c r="R442" s="4" t="str">
        <f t="array" ref="R442">XLOOKUP(Q442,Store_Dim!A:A,Store_Dim!B:B)</f>
        <v>Rivera-Warner</v>
      </c>
      <c r="S442" s="4" t="str">
        <f t="array" ref="S442">XLOOKUP(Q442,Store_Dim!A:A,Store_Dim!E:E)</f>
        <v>Flagship</v>
      </c>
      <c r="T442" s="4">
        <v>2.0</v>
      </c>
      <c r="U442" s="13">
        <v>226.43</v>
      </c>
      <c r="V442" s="14">
        <v>0.03</v>
      </c>
      <c r="W442" s="15">
        <v>210.0</v>
      </c>
      <c r="X442" s="4" t="s">
        <v>1959</v>
      </c>
      <c r="Y442" s="16">
        <v>439.2742</v>
      </c>
      <c r="Z442" s="4" t="str">
        <f t="array" ref="Z442">XLOOKUP(M442,Product_Dim!A:A,Product_Dim!B:B)</f>
        <v>Women's Beanie Hat</v>
      </c>
    </row>
    <row r="443" ht="14.25" customHeight="1">
      <c r="A443" s="4" t="s">
        <v>2402</v>
      </c>
      <c r="B443" s="5">
        <v>45480.0</v>
      </c>
      <c r="C443" s="12" t="s">
        <v>3968</v>
      </c>
      <c r="D443" s="4">
        <f t="shared" si="1"/>
        <v>2024</v>
      </c>
      <c r="E443" s="4" t="s">
        <v>158</v>
      </c>
      <c r="F443" s="4">
        <v>52.0</v>
      </c>
      <c r="G443" s="4" t="str">
        <f t="shared" si="2"/>
        <v>46-55</v>
      </c>
      <c r="H443" s="4" t="str">
        <f t="array" ref="H443">XLOOKUP(E443,Customer_Dim!A:A,Customer_Dim!D:D)</f>
        <v>Male</v>
      </c>
      <c r="I443" s="4" t="str">
        <f t="array" ref="I443">XLOOKUP(E443,Customer_Dim!A:A,Customer_Dim!H:H)</f>
        <v>Silver</v>
      </c>
      <c r="J443" s="4" t="str">
        <f t="array" ref="J443">XLOOKUP(E443,Customer_Dim!A:A,Customer_Dim!E:E)</f>
        <v>Robertberg</v>
      </c>
      <c r="K443" s="4" t="str">
        <f t="array" ref="K443">XLOOKUP(E443,Customer_Dim!A:A,Customer_Dim!F:F)</f>
        <v>North Dakota</v>
      </c>
      <c r="L443" s="4" t="str">
        <f t="array" ref="L443">XLOOKUP(Q443,Store_Dim!A:A,Store_Dim!C:C)</f>
        <v>North</v>
      </c>
      <c r="M443" s="4" t="s">
        <v>1820</v>
      </c>
      <c r="N443" s="4" t="str">
        <f t="array" ref="N443">XLOOKUP(M443,Product_Dim!A:A,Product_Dim!C:C)</f>
        <v>Home</v>
      </c>
      <c r="O443" s="4" t="str">
        <f t="array" ref="O443">XLOOKUP(M443,Product_Dim!A:A,Product_Dim!D:D)</f>
        <v>Lighting</v>
      </c>
      <c r="P443" s="4" t="s">
        <v>1822</v>
      </c>
      <c r="Q443" s="4" t="s">
        <v>1908</v>
      </c>
      <c r="R443" s="4" t="str">
        <f t="array" ref="R443">XLOOKUP(Q443,Store_Dim!A:A,Store_Dim!B:B)</f>
        <v>Gray Ltd</v>
      </c>
      <c r="S443" s="4" t="str">
        <f t="array" ref="S443">XLOOKUP(Q443,Store_Dim!A:A,Store_Dim!E:E)</f>
        <v>Outlet</v>
      </c>
      <c r="T443" s="4">
        <v>2.0</v>
      </c>
      <c r="U443" s="13">
        <v>285.39</v>
      </c>
      <c r="V443" s="14">
        <v>0.1</v>
      </c>
      <c r="W443" s="15">
        <v>469.0</v>
      </c>
      <c r="X443" s="4" t="s">
        <v>1959</v>
      </c>
      <c r="Y443" s="16">
        <v>513.702</v>
      </c>
      <c r="Z443" s="4" t="str">
        <f t="array" ref="Z443">XLOOKUP(M443,Product_Dim!A:A,Product_Dim!B:B)</f>
        <v>Decorative Lamp Shade</v>
      </c>
    </row>
    <row r="444" ht="14.25" customHeight="1">
      <c r="A444" s="4" t="s">
        <v>2403</v>
      </c>
      <c r="B444" s="5">
        <v>45929.0</v>
      </c>
      <c r="C444" s="12" t="s">
        <v>3976</v>
      </c>
      <c r="D444" s="4">
        <f t="shared" si="1"/>
        <v>2025</v>
      </c>
      <c r="E444" s="4" t="s">
        <v>1073</v>
      </c>
      <c r="F444" s="4">
        <v>50.0</v>
      </c>
      <c r="G444" s="4" t="str">
        <f t="shared" si="2"/>
        <v>46-55</v>
      </c>
      <c r="H444" s="4" t="str">
        <f t="array" ref="H444">XLOOKUP(E444,Customer_Dim!A:A,Customer_Dim!D:D)</f>
        <v>Female</v>
      </c>
      <c r="I444" s="4" t="str">
        <f t="array" ref="I444">XLOOKUP(E444,Customer_Dim!A:A,Customer_Dim!H:H)</f>
        <v>Silver</v>
      </c>
      <c r="J444" s="4" t="str">
        <f t="array" ref="J444">XLOOKUP(E444,Customer_Dim!A:A,Customer_Dim!E:E)</f>
        <v>Donaldsontown</v>
      </c>
      <c r="K444" s="4" t="str">
        <f t="array" ref="K444">XLOOKUP(E444,Customer_Dim!A:A,Customer_Dim!F:F)</f>
        <v>Connecticut</v>
      </c>
      <c r="L444" s="4" t="str">
        <f t="array" ref="L444">XLOOKUP(Q444,Store_Dim!A:A,Store_Dim!C:C)</f>
        <v>North</v>
      </c>
      <c r="M444" s="4" t="s">
        <v>1603</v>
      </c>
      <c r="N444" s="4" t="str">
        <f t="array" ref="N444">XLOOKUP(M444,Product_Dim!A:A,Product_Dim!C:C)</f>
        <v>Electronics</v>
      </c>
      <c r="O444" s="4" t="str">
        <f t="array" ref="O444">XLOOKUP(M444,Product_Dim!A:A,Product_Dim!D:D)</f>
        <v>Accessories</v>
      </c>
      <c r="P444" s="4" t="s">
        <v>1605</v>
      </c>
      <c r="Q444" s="4" t="s">
        <v>1936</v>
      </c>
      <c r="R444" s="4" t="str">
        <f t="array" ref="R444">XLOOKUP(Q444,Store_Dim!A:A,Store_Dim!B:B)</f>
        <v>Shelton PLC</v>
      </c>
      <c r="S444" s="4" t="str">
        <f t="array" ref="S444">XLOOKUP(Q444,Store_Dim!A:A,Store_Dim!E:E)</f>
        <v>Flagship</v>
      </c>
      <c r="T444" s="4">
        <v>2.0</v>
      </c>
      <c r="U444" s="13">
        <v>298.01</v>
      </c>
      <c r="V444" s="14">
        <v>0.05</v>
      </c>
      <c r="W444" s="15">
        <v>273.86258363355637</v>
      </c>
      <c r="X444" s="4" t="s">
        <v>1959</v>
      </c>
      <c r="Y444" s="16">
        <v>566.2189999999999</v>
      </c>
      <c r="Z444" s="4" t="str">
        <f t="array" ref="Z444">XLOOKUP(M444,Product_Dim!A:A,Product_Dim!B:B)</f>
        <v>HD Smart TV Stick</v>
      </c>
    </row>
    <row r="445" ht="14.25" customHeight="1">
      <c r="A445" s="4" t="s">
        <v>2404</v>
      </c>
      <c r="B445" s="5">
        <v>45626.0</v>
      </c>
      <c r="C445" s="12" t="s">
        <v>3971</v>
      </c>
      <c r="D445" s="4">
        <f t="shared" si="1"/>
        <v>2024</v>
      </c>
      <c r="E445" s="4" t="s">
        <v>551</v>
      </c>
      <c r="F445" s="4">
        <v>46.0</v>
      </c>
      <c r="G445" s="4" t="str">
        <f t="shared" si="2"/>
        <v>46-55</v>
      </c>
      <c r="H445" s="4" t="str">
        <f t="array" ref="H445">XLOOKUP(E445,Customer_Dim!A:A,Customer_Dim!D:D)</f>
        <v>Female</v>
      </c>
      <c r="I445" s="4" t="str">
        <f t="array" ref="I445">XLOOKUP(E445,Customer_Dim!A:A,Customer_Dim!H:H)</f>
        <v>Gold</v>
      </c>
      <c r="J445" s="4" t="str">
        <f t="array" ref="J445">XLOOKUP(E445,Customer_Dim!A:A,Customer_Dim!E:E)</f>
        <v>Floydton</v>
      </c>
      <c r="K445" s="4" t="str">
        <f t="array" ref="K445">XLOOKUP(E445,Customer_Dim!A:A,Customer_Dim!F:F)</f>
        <v>New Jersey</v>
      </c>
      <c r="L445" s="4" t="str">
        <f t="array" ref="L445">XLOOKUP(Q445,Store_Dim!A:A,Store_Dim!C:C)</f>
        <v>South</v>
      </c>
      <c r="M445" s="4" t="s">
        <v>1700</v>
      </c>
      <c r="N445" s="4" t="str">
        <f t="array" ref="N445">XLOOKUP(M445,Product_Dim!A:A,Product_Dim!C:C)</f>
        <v>Electronics</v>
      </c>
      <c r="O445" s="4" t="str">
        <f t="array" ref="O445">XLOOKUP(M445,Product_Dim!A:A,Product_Dim!D:D)</f>
        <v>Audio</v>
      </c>
      <c r="P445" s="4" t="s">
        <v>1702</v>
      </c>
      <c r="Q445" s="4" t="s">
        <v>1904</v>
      </c>
      <c r="R445" s="4" t="str">
        <f t="array" ref="R445">XLOOKUP(Q445,Store_Dim!A:A,Store_Dim!B:B)</f>
        <v>Alexander Group</v>
      </c>
      <c r="S445" s="4" t="str">
        <f t="array" ref="S445">XLOOKUP(Q445,Store_Dim!A:A,Store_Dim!E:E)</f>
        <v>Online</v>
      </c>
      <c r="T445" s="4">
        <v>4.0</v>
      </c>
      <c r="U445" s="13">
        <v>753.49</v>
      </c>
      <c r="V445" s="14">
        <v>0.26</v>
      </c>
      <c r="W445" s="15">
        <v>378.0</v>
      </c>
      <c r="X445" s="4" t="s">
        <v>1964</v>
      </c>
      <c r="Y445" s="16">
        <v>2230.3304</v>
      </c>
      <c r="Z445" s="4" t="str">
        <f t="array" ref="Z445">XLOOKUP(M445,Product_Dim!A:A,Product_Dim!B:B)</f>
        <v>Noise-Canceling Headphones</v>
      </c>
    </row>
    <row r="446" ht="14.25" customHeight="1">
      <c r="A446" s="4" t="s">
        <v>2405</v>
      </c>
      <c r="B446" s="5">
        <v>45460.0</v>
      </c>
      <c r="C446" s="12" t="s">
        <v>3970</v>
      </c>
      <c r="D446" s="4">
        <f t="shared" si="1"/>
        <v>2024</v>
      </c>
      <c r="E446" s="4" t="s">
        <v>1519</v>
      </c>
      <c r="F446" s="4">
        <v>23.0</v>
      </c>
      <c r="G446" s="4" t="str">
        <f t="shared" si="2"/>
        <v>18-25</v>
      </c>
      <c r="H446" s="4" t="str">
        <f t="array" ref="H446">XLOOKUP(E446,Customer_Dim!A:A,Customer_Dim!D:D)</f>
        <v>Female</v>
      </c>
      <c r="I446" s="4" t="str">
        <f t="array" ref="I446">XLOOKUP(E446,Customer_Dim!A:A,Customer_Dim!H:H)</f>
        <v>Platinum</v>
      </c>
      <c r="J446" s="4" t="str">
        <f t="array" ref="J446">XLOOKUP(E446,Customer_Dim!A:A,Customer_Dim!E:E)</f>
        <v>South Davidport</v>
      </c>
      <c r="K446" s="4" t="str">
        <f t="array" ref="K446">XLOOKUP(E446,Customer_Dim!A:A,Customer_Dim!F:F)</f>
        <v>California</v>
      </c>
      <c r="L446" s="4" t="str">
        <f t="array" ref="L446">XLOOKUP(Q446,Store_Dim!A:A,Store_Dim!C:C)</f>
        <v>North</v>
      </c>
      <c r="M446" s="4" t="s">
        <v>1817</v>
      </c>
      <c r="N446" s="4" t="str">
        <f t="array" ref="N446">XLOOKUP(M446,Product_Dim!A:A,Product_Dim!C:C)</f>
        <v>Home</v>
      </c>
      <c r="O446" s="4" t="str">
        <f t="array" ref="O446">XLOOKUP(M446,Product_Dim!A:A,Product_Dim!D:D)</f>
        <v>Decor</v>
      </c>
      <c r="P446" s="4" t="s">
        <v>1819</v>
      </c>
      <c r="Q446" s="4" t="s">
        <v>1929</v>
      </c>
      <c r="R446" s="4" t="str">
        <f t="array" ref="R446">XLOOKUP(Q446,Store_Dim!A:A,Store_Dim!B:B)</f>
        <v>Thomas, Bridges and Harris</v>
      </c>
      <c r="S446" s="4" t="str">
        <f t="array" ref="S446">XLOOKUP(Q446,Store_Dim!A:A,Store_Dim!E:E)</f>
        <v>Online</v>
      </c>
      <c r="T446" s="4">
        <v>2.0</v>
      </c>
      <c r="U446" s="13">
        <v>130.39</v>
      </c>
      <c r="V446" s="14">
        <v>0.17</v>
      </c>
      <c r="W446" s="15">
        <v>400.0</v>
      </c>
      <c r="X446" s="4" t="s">
        <v>1961</v>
      </c>
      <c r="Y446" s="16">
        <v>216.4474</v>
      </c>
      <c r="Z446" s="4" t="str">
        <f t="array" ref="Z446">XLOOKUP(M446,Product_Dim!A:A,Product_Dim!B:B)</f>
        <v>Essential Oil Diffuser</v>
      </c>
    </row>
    <row r="447" ht="14.25" customHeight="1">
      <c r="A447" s="4" t="s">
        <v>2406</v>
      </c>
      <c r="B447" s="5">
        <v>45709.0</v>
      </c>
      <c r="C447" s="12" t="s">
        <v>3974</v>
      </c>
      <c r="D447" s="4">
        <f t="shared" si="1"/>
        <v>2025</v>
      </c>
      <c r="E447" s="4" t="s">
        <v>1106</v>
      </c>
      <c r="F447" s="4">
        <v>33.0</v>
      </c>
      <c r="G447" s="4" t="str">
        <f t="shared" si="2"/>
        <v>26-35</v>
      </c>
      <c r="H447" s="4" t="str">
        <f t="array" ref="H447">XLOOKUP(E447,Customer_Dim!A:A,Customer_Dim!D:D)</f>
        <v>Male</v>
      </c>
      <c r="I447" s="4" t="str">
        <f t="array" ref="I447">XLOOKUP(E447,Customer_Dim!A:A,Customer_Dim!H:H)</f>
        <v>Bronze</v>
      </c>
      <c r="J447" s="4" t="str">
        <f t="array" ref="J447">XLOOKUP(E447,Customer_Dim!A:A,Customer_Dim!E:E)</f>
        <v>North Jonathan</v>
      </c>
      <c r="K447" s="4" t="str">
        <f t="array" ref="K447">XLOOKUP(E447,Customer_Dim!A:A,Customer_Dim!F:F)</f>
        <v>Oklahoma</v>
      </c>
      <c r="L447" s="4" t="str">
        <f t="array" ref="L447">XLOOKUP(Q447,Store_Dim!A:A,Store_Dim!C:C)</f>
        <v>South</v>
      </c>
      <c r="M447" s="4" t="s">
        <v>1642</v>
      </c>
      <c r="N447" s="4" t="str">
        <f t="array" ref="N447">XLOOKUP(M447,Product_Dim!A:A,Product_Dim!C:C)</f>
        <v>Sports</v>
      </c>
      <c r="O447" s="4" t="str">
        <f t="array" ref="O447">XLOOKUP(M447,Product_Dim!A:A,Product_Dim!D:D)</f>
        <v>Equipment</v>
      </c>
      <c r="P447" s="4" t="s">
        <v>1644</v>
      </c>
      <c r="Q447" s="4" t="s">
        <v>1921</v>
      </c>
      <c r="R447" s="4" t="str">
        <f t="array" ref="R447">XLOOKUP(Q447,Store_Dim!A:A,Store_Dim!B:B)</f>
        <v>Moore, Padilla and Butler</v>
      </c>
      <c r="S447" s="4" t="str">
        <f t="array" ref="S447">XLOOKUP(Q447,Store_Dim!A:A,Store_Dim!E:E)</f>
        <v>Flagship</v>
      </c>
      <c r="T447" s="4">
        <v>4.0</v>
      </c>
      <c r="U447" s="13">
        <v>164.02</v>
      </c>
      <c r="V447" s="14">
        <v>0.01</v>
      </c>
      <c r="W447" s="15">
        <v>432.0</v>
      </c>
      <c r="X447" s="4" t="s">
        <v>1961</v>
      </c>
      <c r="Y447" s="16">
        <v>649.5192000000001</v>
      </c>
      <c r="Z447" s="4" t="str">
        <f t="array" ref="Z447">XLOOKUP(M447,Product_Dim!A:A,Product_Dim!B:B)</f>
        <v>Carbon Fiber Tennis Racket</v>
      </c>
    </row>
    <row r="448" ht="14.25" customHeight="1">
      <c r="A448" s="4" t="s">
        <v>2407</v>
      </c>
      <c r="B448" s="5">
        <v>45551.0</v>
      </c>
      <c r="C448" s="12" t="s">
        <v>3976</v>
      </c>
      <c r="D448" s="4">
        <f t="shared" si="1"/>
        <v>2024</v>
      </c>
      <c r="E448" s="4" t="s">
        <v>566</v>
      </c>
      <c r="F448" s="4">
        <v>39.0</v>
      </c>
      <c r="G448" s="4" t="str">
        <f t="shared" si="2"/>
        <v>36-45</v>
      </c>
      <c r="H448" s="4" t="str">
        <f t="array" ref="H448">XLOOKUP(E448,Customer_Dim!A:A,Customer_Dim!D:D)</f>
        <v>Female</v>
      </c>
      <c r="I448" s="4" t="str">
        <f t="array" ref="I448">XLOOKUP(E448,Customer_Dim!A:A,Customer_Dim!H:H)</f>
        <v>Silver</v>
      </c>
      <c r="J448" s="4" t="str">
        <f t="array" ref="J448">XLOOKUP(E448,Customer_Dim!A:A,Customer_Dim!E:E)</f>
        <v>Dominiquefort</v>
      </c>
      <c r="K448" s="4" t="str">
        <f t="array" ref="K448">XLOOKUP(E448,Customer_Dim!A:A,Customer_Dim!F:F)</f>
        <v>Georgia</v>
      </c>
      <c r="L448" s="4" t="str">
        <f t="array" ref="L448">XLOOKUP(Q448,Store_Dim!A:A,Store_Dim!C:C)</f>
        <v>South</v>
      </c>
      <c r="M448" s="4" t="s">
        <v>1664</v>
      </c>
      <c r="N448" s="4" t="str">
        <f t="array" ref="N448">XLOOKUP(M448,Product_Dim!A:A,Product_Dim!C:C)</f>
        <v>Home</v>
      </c>
      <c r="O448" s="4" t="str">
        <f t="array" ref="O448">XLOOKUP(M448,Product_Dim!A:A,Product_Dim!D:D)</f>
        <v>Decor</v>
      </c>
      <c r="P448" s="4" t="s">
        <v>1666</v>
      </c>
      <c r="Q448" s="4" t="s">
        <v>1904</v>
      </c>
      <c r="R448" s="4" t="str">
        <f t="array" ref="R448">XLOOKUP(Q448,Store_Dim!A:A,Store_Dim!B:B)</f>
        <v>Alexander Group</v>
      </c>
      <c r="S448" s="4" t="str">
        <f t="array" ref="S448">XLOOKUP(Q448,Store_Dim!A:A,Store_Dim!E:E)</f>
        <v>Online</v>
      </c>
      <c r="T448" s="4">
        <v>2.0</v>
      </c>
      <c r="U448" s="13">
        <v>527.51</v>
      </c>
      <c r="V448" s="14">
        <v>0.18</v>
      </c>
      <c r="W448" s="15">
        <v>276.0</v>
      </c>
      <c r="X448" s="4" t="s">
        <v>1961</v>
      </c>
      <c r="Y448" s="16">
        <v>865.1164</v>
      </c>
      <c r="Z448" s="4" t="str">
        <f t="array" ref="Z448">XLOOKUP(M448,Product_Dim!A:A,Product_Dim!B:B)</f>
        <v>Fabric Sofa Throw Blanket</v>
      </c>
    </row>
    <row r="449" ht="14.25" customHeight="1">
      <c r="A449" s="4" t="s">
        <v>2408</v>
      </c>
      <c r="B449" s="5">
        <v>45939.0</v>
      </c>
      <c r="C449" s="12" t="s">
        <v>3979</v>
      </c>
      <c r="D449" s="4">
        <f t="shared" si="1"/>
        <v>2025</v>
      </c>
      <c r="E449" s="4" t="s">
        <v>832</v>
      </c>
      <c r="F449" s="4">
        <v>32.0</v>
      </c>
      <c r="G449" s="4" t="str">
        <f t="shared" si="2"/>
        <v>26-35</v>
      </c>
      <c r="H449" s="4" t="str">
        <f t="array" ref="H449">XLOOKUP(E449,Customer_Dim!A:A,Customer_Dim!D:D)</f>
        <v>Male</v>
      </c>
      <c r="I449" s="4" t="str">
        <f t="array" ref="I449">XLOOKUP(E449,Customer_Dim!A:A,Customer_Dim!H:H)</f>
        <v>Bronze</v>
      </c>
      <c r="J449" s="4" t="str">
        <f t="array" ref="J449">XLOOKUP(E449,Customer_Dim!A:A,Customer_Dim!E:E)</f>
        <v>New Maria</v>
      </c>
      <c r="K449" s="4" t="str">
        <f t="array" ref="K449">XLOOKUP(E449,Customer_Dim!A:A,Customer_Dim!F:F)</f>
        <v>Wisconsin</v>
      </c>
      <c r="L449" s="4" t="str">
        <f t="array" ref="L449">XLOOKUP(Q449,Store_Dim!A:A,Store_Dim!C:C)</f>
        <v>East</v>
      </c>
      <c r="M449" s="4" t="s">
        <v>1753</v>
      </c>
      <c r="N449" s="4" t="str">
        <f t="array" ref="N449">XLOOKUP(M449,Product_Dim!A:A,Product_Dim!C:C)</f>
        <v>Sports</v>
      </c>
      <c r="O449" s="4" t="str">
        <f t="array" ref="O449">XLOOKUP(M449,Product_Dim!A:A,Product_Dim!D:D)</f>
        <v>Fitness</v>
      </c>
      <c r="P449" s="4" t="s">
        <v>1755</v>
      </c>
      <c r="Q449" s="4" t="s">
        <v>1932</v>
      </c>
      <c r="R449" s="4" t="str">
        <f t="array" ref="R449">XLOOKUP(Q449,Store_Dim!A:A,Store_Dim!B:B)</f>
        <v>Gardner, Humphrey and Contreras</v>
      </c>
      <c r="S449" s="4" t="str">
        <f t="array" ref="S449">XLOOKUP(Q449,Store_Dim!A:A,Store_Dim!E:E)</f>
        <v>Flagship</v>
      </c>
      <c r="T449" s="4">
        <v>3.0</v>
      </c>
      <c r="U449" s="13">
        <v>628.18</v>
      </c>
      <c r="V449" s="14">
        <v>0.26</v>
      </c>
      <c r="W449" s="15">
        <v>138.0</v>
      </c>
      <c r="X449" s="4" t="s">
        <v>1959</v>
      </c>
      <c r="Y449" s="16">
        <v>1394.5596</v>
      </c>
      <c r="Z449" s="4" t="str">
        <f t="array" ref="Z449">XLOOKUP(M449,Product_Dim!A:A,Product_Dim!B:B)</f>
        <v>Foam Roller</v>
      </c>
    </row>
    <row r="450" ht="14.25" customHeight="1">
      <c r="A450" s="4" t="s">
        <v>2409</v>
      </c>
      <c r="B450" s="5">
        <v>45553.0</v>
      </c>
      <c r="C450" s="12" t="s">
        <v>3976</v>
      </c>
      <c r="D450" s="4">
        <f t="shared" si="1"/>
        <v>2024</v>
      </c>
      <c r="E450" s="4" t="s">
        <v>880</v>
      </c>
      <c r="F450" s="4">
        <v>45.0</v>
      </c>
      <c r="G450" s="4" t="str">
        <f t="shared" si="2"/>
        <v>36-45</v>
      </c>
      <c r="H450" s="4" t="str">
        <f t="array" ref="H450">XLOOKUP(E450,Customer_Dim!A:A,Customer_Dim!D:D)</f>
        <v>Female</v>
      </c>
      <c r="I450" s="4" t="str">
        <f t="array" ref="I450">XLOOKUP(E450,Customer_Dim!A:A,Customer_Dim!H:H)</f>
        <v>Silver</v>
      </c>
      <c r="J450" s="4" t="str">
        <f t="array" ref="J450">XLOOKUP(E450,Customer_Dim!A:A,Customer_Dim!E:E)</f>
        <v>Emilytown</v>
      </c>
      <c r="K450" s="4" t="str">
        <f t="array" ref="K450">XLOOKUP(E450,Customer_Dim!A:A,Customer_Dim!F:F)</f>
        <v>California</v>
      </c>
      <c r="L450" s="4" t="str">
        <f t="array" ref="L450">XLOOKUP(Q450,Store_Dim!A:A,Store_Dim!C:C)</f>
        <v>North</v>
      </c>
      <c r="M450" s="4" t="s">
        <v>1750</v>
      </c>
      <c r="N450" s="4" t="str">
        <f t="array" ref="N450">XLOOKUP(M450,Product_Dim!A:A,Product_Dim!C:C)</f>
        <v>Home</v>
      </c>
      <c r="O450" s="4" t="str">
        <f t="array" ref="O450">XLOOKUP(M450,Product_Dim!A:A,Product_Dim!D:D)</f>
        <v>Decor</v>
      </c>
      <c r="P450" s="4" t="s">
        <v>1752</v>
      </c>
      <c r="Q450" s="4" t="s">
        <v>1901</v>
      </c>
      <c r="R450" s="4" t="str">
        <f t="array" ref="R450">XLOOKUP(Q450,Store_Dim!A:A,Store_Dim!B:B)</f>
        <v>Johnson-Wright</v>
      </c>
      <c r="S450" s="4" t="str">
        <f t="array" ref="S450">XLOOKUP(Q450,Store_Dim!A:A,Store_Dim!E:E)</f>
        <v>Outlet</v>
      </c>
      <c r="T450" s="4">
        <v>1.0</v>
      </c>
      <c r="U450" s="13">
        <v>862.31</v>
      </c>
      <c r="V450" s="14">
        <v>0.06</v>
      </c>
      <c r="W450" s="15">
        <v>190.0</v>
      </c>
      <c r="X450" s="4" t="s">
        <v>1959</v>
      </c>
      <c r="Y450" s="16">
        <v>810.5713999999999</v>
      </c>
      <c r="Z450" s="4" t="str">
        <f t="array" ref="Z450">XLOOKUP(M450,Product_Dim!A:A,Product_Dim!B:B)</f>
        <v>Premium Blanket Throw</v>
      </c>
    </row>
    <row r="451" ht="14.25" customHeight="1">
      <c r="A451" s="4" t="s">
        <v>2410</v>
      </c>
      <c r="B451" s="5">
        <v>45806.0</v>
      </c>
      <c r="C451" s="12" t="s">
        <v>3973</v>
      </c>
      <c r="D451" s="4">
        <f t="shared" si="1"/>
        <v>2025</v>
      </c>
      <c r="E451" s="4" t="s">
        <v>277</v>
      </c>
      <c r="F451" s="4">
        <v>61.0</v>
      </c>
      <c r="G451" s="4" t="str">
        <f t="shared" si="2"/>
        <v>56-65</v>
      </c>
      <c r="H451" s="4" t="str">
        <f t="array" ref="H451">XLOOKUP(E451,Customer_Dim!A:A,Customer_Dim!D:D)</f>
        <v>Female</v>
      </c>
      <c r="I451" s="4" t="str">
        <f t="array" ref="I451">XLOOKUP(E451,Customer_Dim!A:A,Customer_Dim!H:H)</f>
        <v>Gold</v>
      </c>
      <c r="J451" s="4" t="str">
        <f t="array" ref="J451">XLOOKUP(E451,Customer_Dim!A:A,Customer_Dim!E:E)</f>
        <v>South Shaun</v>
      </c>
      <c r="K451" s="4" t="str">
        <f t="array" ref="K451">XLOOKUP(E451,Customer_Dim!A:A,Customer_Dim!F:F)</f>
        <v>New Mexico</v>
      </c>
      <c r="L451" s="4" t="str">
        <f t="array" ref="L451">XLOOKUP(Q451,Store_Dim!A:A,Store_Dim!C:C)</f>
        <v>South</v>
      </c>
      <c r="M451" s="4" t="s">
        <v>1832</v>
      </c>
      <c r="N451" s="4" t="str">
        <f t="array" ref="N451">XLOOKUP(M451,Product_Dim!A:A,Product_Dim!C:C)</f>
        <v>Beauty</v>
      </c>
      <c r="O451" s="4" t="str">
        <f t="array" ref="O451">XLOOKUP(M451,Product_Dim!A:A,Product_Dim!D:D)</f>
        <v>Skincare</v>
      </c>
      <c r="P451" s="4" t="s">
        <v>1834</v>
      </c>
      <c r="Q451" s="4" t="s">
        <v>1934</v>
      </c>
      <c r="R451" s="4" t="str">
        <f t="array" ref="R451">XLOOKUP(Q451,Store_Dim!A:A,Store_Dim!B:B)</f>
        <v>Mcdonald Inc</v>
      </c>
      <c r="S451" s="4" t="str">
        <f t="array" ref="S451">XLOOKUP(Q451,Store_Dim!A:A,Store_Dim!E:E)</f>
        <v>Outlet</v>
      </c>
      <c r="T451" s="4">
        <v>2.0</v>
      </c>
      <c r="U451" s="13">
        <v>541.39</v>
      </c>
      <c r="V451" s="14">
        <v>0.03</v>
      </c>
      <c r="W451" s="15">
        <v>159.0</v>
      </c>
      <c r="X451" s="4" t="s">
        <v>1964</v>
      </c>
      <c r="Y451" s="16">
        <v>1050.2966</v>
      </c>
      <c r="Z451" s="4" t="str">
        <f t="array" ref="Z451">XLOOKUP(M451,Product_Dim!A:A,Product_Dim!B:B)</f>
        <v>Hydrating Face Cleanser</v>
      </c>
    </row>
    <row r="452" ht="14.25" customHeight="1">
      <c r="A452" s="4" t="s">
        <v>2411</v>
      </c>
      <c r="B452" s="5">
        <v>45811.0</v>
      </c>
      <c r="C452" s="12" t="s">
        <v>3970</v>
      </c>
      <c r="D452" s="4">
        <f t="shared" si="1"/>
        <v>2025</v>
      </c>
      <c r="E452" s="4" t="s">
        <v>1490</v>
      </c>
      <c r="F452" s="4">
        <v>41.0</v>
      </c>
      <c r="G452" s="4" t="str">
        <f t="shared" si="2"/>
        <v>36-45</v>
      </c>
      <c r="H452" s="4" t="str">
        <f t="array" ref="H452">XLOOKUP(E452,Customer_Dim!A:A,Customer_Dim!D:D)</f>
        <v>Female</v>
      </c>
      <c r="I452" s="4" t="str">
        <f t="array" ref="I452">XLOOKUP(E452,Customer_Dim!A:A,Customer_Dim!H:H)</f>
        <v>Platinum</v>
      </c>
      <c r="J452" s="4" t="str">
        <f t="array" ref="J452">XLOOKUP(E452,Customer_Dim!A:A,Customer_Dim!E:E)</f>
        <v>West Kelseyberg</v>
      </c>
      <c r="K452" s="4" t="str">
        <f t="array" ref="K452">XLOOKUP(E452,Customer_Dim!A:A,Customer_Dim!F:F)</f>
        <v>Kansas</v>
      </c>
      <c r="L452" s="4" t="str">
        <f t="array" ref="L452">XLOOKUP(Q452,Store_Dim!A:A,Store_Dim!C:C)</f>
        <v>West</v>
      </c>
      <c r="M452" s="4" t="s">
        <v>1811</v>
      </c>
      <c r="N452" s="4" t="str">
        <f t="array" ref="N452">XLOOKUP(M452,Product_Dim!A:A,Product_Dim!C:C)</f>
        <v>Electronics</v>
      </c>
      <c r="O452" s="4" t="str">
        <f t="array" ref="O452">XLOOKUP(M452,Product_Dim!A:A,Product_Dim!D:D)</f>
        <v>Computer</v>
      </c>
      <c r="P452" s="4" t="s">
        <v>1813</v>
      </c>
      <c r="Q452" s="4" t="s">
        <v>1939</v>
      </c>
      <c r="R452" s="4" t="str">
        <f t="array" ref="R452">XLOOKUP(Q452,Store_Dim!A:A,Store_Dim!B:B)</f>
        <v>Frederick-Wright</v>
      </c>
      <c r="S452" s="4" t="str">
        <f t="array" ref="S452">XLOOKUP(Q452,Store_Dim!A:A,Store_Dim!E:E)</f>
        <v>Flagship</v>
      </c>
      <c r="T452" s="4">
        <v>3.0</v>
      </c>
      <c r="U452" s="13">
        <v>761.8</v>
      </c>
      <c r="V452" s="14">
        <v>0.06</v>
      </c>
      <c r="W452" s="15">
        <v>320.0</v>
      </c>
      <c r="X452" s="4" t="s">
        <v>1964</v>
      </c>
      <c r="Y452" s="16">
        <v>2148.275999999999</v>
      </c>
      <c r="Z452" s="4" t="str">
        <f t="array" ref="Z452">XLOOKUP(M452,Product_Dim!A:A,Product_Dim!B:B)</f>
        <v>Wireless Mouse</v>
      </c>
    </row>
    <row r="453" ht="14.25" customHeight="1">
      <c r="A453" s="4" t="s">
        <v>2412</v>
      </c>
      <c r="B453" s="5">
        <v>45508.0</v>
      </c>
      <c r="C453" s="12" t="s">
        <v>3975</v>
      </c>
      <c r="D453" s="4">
        <f t="shared" si="1"/>
        <v>2024</v>
      </c>
      <c r="E453" s="4" t="s">
        <v>1334</v>
      </c>
      <c r="F453" s="4">
        <v>42.0</v>
      </c>
      <c r="G453" s="4" t="str">
        <f t="shared" si="2"/>
        <v>36-45</v>
      </c>
      <c r="H453" s="4" t="str">
        <f t="array" ref="H453">XLOOKUP(E453,Customer_Dim!A:A,Customer_Dim!D:D)</f>
        <v>Female</v>
      </c>
      <c r="I453" s="4" t="str">
        <f t="array" ref="I453">XLOOKUP(E453,Customer_Dim!A:A,Customer_Dim!H:H)</f>
        <v>Platinum</v>
      </c>
      <c r="J453" s="4" t="str">
        <f t="array" ref="J453">XLOOKUP(E453,Customer_Dim!A:A,Customer_Dim!E:E)</f>
        <v>Aliciahaven</v>
      </c>
      <c r="K453" s="4" t="str">
        <f t="array" ref="K453">XLOOKUP(E453,Customer_Dim!A:A,Customer_Dim!F:F)</f>
        <v>Kansas</v>
      </c>
      <c r="L453" s="4" t="str">
        <f t="array" ref="L453">XLOOKUP(Q453,Store_Dim!A:A,Store_Dim!C:C)</f>
        <v>South</v>
      </c>
      <c r="M453" s="4" t="s">
        <v>1728</v>
      </c>
      <c r="N453" s="4" t="str">
        <f t="array" ref="N453">XLOOKUP(M453,Product_Dim!A:A,Product_Dim!C:C)</f>
        <v>Beauty</v>
      </c>
      <c r="O453" s="4" t="str">
        <f t="array" ref="O453">XLOOKUP(M453,Product_Dim!A:A,Product_Dim!D:D)</f>
        <v>Fragrance</v>
      </c>
      <c r="P453" s="4" t="s">
        <v>1731</v>
      </c>
      <c r="Q453" s="4" t="s">
        <v>1896</v>
      </c>
      <c r="R453" s="4" t="str">
        <f t="array" ref="R453">XLOOKUP(Q453,Store_Dim!A:A,Store_Dim!B:B)</f>
        <v>Black-Horn</v>
      </c>
      <c r="S453" s="4" t="str">
        <f t="array" ref="S453">XLOOKUP(Q453,Store_Dim!A:A,Store_Dim!E:E)</f>
        <v>Outlet</v>
      </c>
      <c r="T453" s="4">
        <v>4.0</v>
      </c>
      <c r="U453" s="13">
        <v>829.36</v>
      </c>
      <c r="V453" s="14">
        <v>0.11</v>
      </c>
      <c r="W453" s="15">
        <v>267.0</v>
      </c>
      <c r="X453" s="4" t="s">
        <v>1961</v>
      </c>
      <c r="Y453" s="16">
        <v>2952.5216</v>
      </c>
      <c r="Z453" s="4" t="str">
        <f t="array" ref="Z453">XLOOKUP(M453,Product_Dim!A:A,Product_Dim!B:B)</f>
        <v>Men's Roll-On Perfume</v>
      </c>
    </row>
    <row r="454" ht="14.25" customHeight="1">
      <c r="A454" s="4" t="s">
        <v>2413</v>
      </c>
      <c r="B454" s="5">
        <v>45460.0</v>
      </c>
      <c r="C454" s="12" t="s">
        <v>3970</v>
      </c>
      <c r="D454" s="4">
        <f t="shared" si="1"/>
        <v>2024</v>
      </c>
      <c r="E454" s="4" t="s">
        <v>1281</v>
      </c>
      <c r="F454" s="4">
        <v>22.0</v>
      </c>
      <c r="G454" s="4" t="str">
        <f t="shared" si="2"/>
        <v>18-25</v>
      </c>
      <c r="H454" s="4" t="str">
        <f t="array" ref="H454">XLOOKUP(E454,Customer_Dim!A:A,Customer_Dim!D:D)</f>
        <v>Female</v>
      </c>
      <c r="I454" s="4" t="str">
        <f t="array" ref="I454">XLOOKUP(E454,Customer_Dim!A:A,Customer_Dim!H:H)</f>
        <v>Silver</v>
      </c>
      <c r="J454" s="4" t="str">
        <f t="array" ref="J454">XLOOKUP(E454,Customer_Dim!A:A,Customer_Dim!E:E)</f>
        <v>South Angela</v>
      </c>
      <c r="K454" s="4" t="str">
        <f t="array" ref="K454">XLOOKUP(E454,Customer_Dim!A:A,Customer_Dim!F:F)</f>
        <v>Arkansas</v>
      </c>
      <c r="L454" s="4" t="str">
        <f t="array" ref="L454">XLOOKUP(Q454,Store_Dim!A:A,Store_Dim!C:C)</f>
        <v>West</v>
      </c>
      <c r="M454" s="4" t="s">
        <v>1645</v>
      </c>
      <c r="N454" s="4" t="str">
        <f t="array" ref="N454">XLOOKUP(M454,Product_Dim!A:A,Product_Dim!C:C)</f>
        <v>Clothing</v>
      </c>
      <c r="O454" s="4" t="str">
        <f t="array" ref="O454">XLOOKUP(M454,Product_Dim!A:A,Product_Dim!D:D)</f>
        <v>Tops</v>
      </c>
      <c r="P454" s="4" t="s">
        <v>1647</v>
      </c>
      <c r="Q454" s="4" t="s">
        <v>1939</v>
      </c>
      <c r="R454" s="4" t="str">
        <f t="array" ref="R454">XLOOKUP(Q454,Store_Dim!A:A,Store_Dim!B:B)</f>
        <v>Frederick-Wright</v>
      </c>
      <c r="S454" s="4" t="str">
        <f t="array" ref="S454">XLOOKUP(Q454,Store_Dim!A:A,Store_Dim!E:E)</f>
        <v>Flagship</v>
      </c>
      <c r="T454" s="4">
        <v>2.0</v>
      </c>
      <c r="U454" s="13">
        <v>425.06</v>
      </c>
      <c r="V454" s="14">
        <v>0.09</v>
      </c>
      <c r="W454" s="15">
        <v>360.0</v>
      </c>
      <c r="X454" s="4" t="s">
        <v>1961</v>
      </c>
      <c r="Y454" s="16">
        <v>773.6092</v>
      </c>
      <c r="Z454" s="4" t="str">
        <f t="array" ref="Z454">XLOOKUP(M454,Product_Dim!A:A,Product_Dim!B:B)</f>
        <v>Men's Formal Shirt</v>
      </c>
    </row>
    <row r="455" ht="14.25" customHeight="1">
      <c r="A455" s="4" t="s">
        <v>2414</v>
      </c>
      <c r="B455" s="5">
        <v>45311.0</v>
      </c>
      <c r="C455" s="12" t="s">
        <v>3972</v>
      </c>
      <c r="D455" s="4">
        <f t="shared" si="1"/>
        <v>2024</v>
      </c>
      <c r="E455" s="4" t="s">
        <v>455</v>
      </c>
      <c r="F455" s="4">
        <v>39.0</v>
      </c>
      <c r="G455" s="4" t="str">
        <f t="shared" si="2"/>
        <v>36-45</v>
      </c>
      <c r="H455" s="4" t="str">
        <f t="array" ref="H455">XLOOKUP(E455,Customer_Dim!A:A,Customer_Dim!D:D)</f>
        <v>Male</v>
      </c>
      <c r="I455" s="4" t="str">
        <f t="array" ref="I455">XLOOKUP(E455,Customer_Dim!A:A,Customer_Dim!H:H)</f>
        <v>Platinum</v>
      </c>
      <c r="J455" s="4" t="str">
        <f t="array" ref="J455">XLOOKUP(E455,Customer_Dim!A:A,Customer_Dim!E:E)</f>
        <v>South Nathan</v>
      </c>
      <c r="K455" s="4" t="str">
        <f t="array" ref="K455">XLOOKUP(E455,Customer_Dim!A:A,Customer_Dim!F:F)</f>
        <v>Vermont</v>
      </c>
      <c r="L455" s="4" t="str">
        <f t="array" ref="L455">XLOOKUP(Q455,Store_Dim!A:A,Store_Dim!C:C)</f>
        <v>East</v>
      </c>
      <c r="M455" s="4" t="s">
        <v>1747</v>
      </c>
      <c r="N455" s="4" t="str">
        <f t="array" ref="N455">XLOOKUP(M455,Product_Dim!A:A,Product_Dim!C:C)</f>
        <v>Home</v>
      </c>
      <c r="O455" s="4" t="str">
        <f t="array" ref="O455">XLOOKUP(M455,Product_Dim!A:A,Product_Dim!D:D)</f>
        <v>Decor</v>
      </c>
      <c r="P455" s="4" t="s">
        <v>1749</v>
      </c>
      <c r="Q455" s="4" t="s">
        <v>1887</v>
      </c>
      <c r="R455" s="4" t="str">
        <f t="array" ref="R455">XLOOKUP(Q455,Store_Dim!A:A,Store_Dim!B:B)</f>
        <v>Rivera-Warner</v>
      </c>
      <c r="S455" s="4" t="str">
        <f t="array" ref="S455">XLOOKUP(Q455,Store_Dim!A:A,Store_Dim!E:E)</f>
        <v>Flagship</v>
      </c>
      <c r="T455" s="4">
        <v>2.0</v>
      </c>
      <c r="U455" s="13">
        <v>911.14</v>
      </c>
      <c r="V455" s="14">
        <v>0.1</v>
      </c>
      <c r="W455" s="15">
        <v>273.86258363355637</v>
      </c>
      <c r="X455" s="4" t="s">
        <v>1959</v>
      </c>
      <c r="Y455" s="16">
        <v>1640.052</v>
      </c>
      <c r="Z455" s="4" t="str">
        <f t="array" ref="Z455">XLOOKUP(M455,Product_Dim!A:A,Product_Dim!B:B)</f>
        <v>Ceramic Plant Pot</v>
      </c>
    </row>
    <row r="456" ht="14.25" customHeight="1">
      <c r="A456" s="4" t="s">
        <v>2415</v>
      </c>
      <c r="B456" s="5">
        <v>45906.0</v>
      </c>
      <c r="C456" s="12" t="s">
        <v>3976</v>
      </c>
      <c r="D456" s="4">
        <f t="shared" si="1"/>
        <v>2025</v>
      </c>
      <c r="E456" s="4" t="s">
        <v>320</v>
      </c>
      <c r="F456" s="4">
        <v>26.0</v>
      </c>
      <c r="G456" s="4" t="str">
        <f t="shared" si="2"/>
        <v>26-35</v>
      </c>
      <c r="H456" s="4" t="str">
        <f t="array" ref="H456">XLOOKUP(E456,Customer_Dim!A:A,Customer_Dim!D:D)</f>
        <v>Female</v>
      </c>
      <c r="I456" s="4" t="str">
        <f t="array" ref="I456">XLOOKUP(E456,Customer_Dim!A:A,Customer_Dim!H:H)</f>
        <v>Platinum</v>
      </c>
      <c r="J456" s="4" t="str">
        <f t="array" ref="J456">XLOOKUP(E456,Customer_Dim!A:A,Customer_Dim!E:E)</f>
        <v>Garyberg</v>
      </c>
      <c r="K456" s="4" t="str">
        <f t="array" ref="K456">XLOOKUP(E456,Customer_Dim!A:A,Customer_Dim!F:F)</f>
        <v>Indiana</v>
      </c>
      <c r="L456" s="4" t="str">
        <f t="array" ref="L456">XLOOKUP(Q456,Store_Dim!A:A,Store_Dim!C:C)</f>
        <v>West</v>
      </c>
      <c r="M456" s="4" t="s">
        <v>1786</v>
      </c>
      <c r="N456" s="4" t="str">
        <f t="array" ref="N456">XLOOKUP(M456,Product_Dim!A:A,Product_Dim!C:C)</f>
        <v>Home</v>
      </c>
      <c r="O456" s="4" t="str">
        <f t="array" ref="O456">XLOOKUP(M456,Product_Dim!A:A,Product_Dim!D:D)</f>
        <v>Furniture</v>
      </c>
      <c r="P456" s="4" t="s">
        <v>1789</v>
      </c>
      <c r="Q456" s="4" t="s">
        <v>1917</v>
      </c>
      <c r="R456" s="4" t="str">
        <f t="array" ref="R456">XLOOKUP(Q456,Store_Dim!A:A,Store_Dim!B:B)</f>
        <v>Bean, Jones and Park</v>
      </c>
      <c r="S456" s="4" t="str">
        <f t="array" ref="S456">XLOOKUP(Q456,Store_Dim!A:A,Store_Dim!E:E)</f>
        <v>Online</v>
      </c>
      <c r="T456" s="4">
        <v>3.0</v>
      </c>
      <c r="U456" s="13">
        <v>811.96</v>
      </c>
      <c r="V456" s="14">
        <v>0.29</v>
      </c>
      <c r="W456" s="15">
        <v>130.0</v>
      </c>
      <c r="X456" s="4" t="s">
        <v>1959</v>
      </c>
      <c r="Y456" s="16">
        <v>1729.4748</v>
      </c>
      <c r="Z456" s="4" t="str">
        <f t="array" ref="Z456">XLOOKUP(M456,Product_Dim!A:A,Product_Dim!B:B)</f>
        <v>Wooden Nightstand</v>
      </c>
    </row>
    <row r="457" ht="14.25" customHeight="1">
      <c r="A457" s="4" t="s">
        <v>2416</v>
      </c>
      <c r="B457" s="5">
        <v>45380.0</v>
      </c>
      <c r="C457" s="12" t="s">
        <v>3977</v>
      </c>
      <c r="D457" s="4">
        <f t="shared" si="1"/>
        <v>2024</v>
      </c>
      <c r="E457" s="4" t="s">
        <v>892</v>
      </c>
      <c r="F457" s="4">
        <v>23.0</v>
      </c>
      <c r="G457" s="4" t="str">
        <f t="shared" si="2"/>
        <v>18-25</v>
      </c>
      <c r="H457" s="4" t="str">
        <f t="array" ref="H457">XLOOKUP(E457,Customer_Dim!A:A,Customer_Dim!D:D)</f>
        <v>Male</v>
      </c>
      <c r="I457" s="4" t="str">
        <f t="array" ref="I457">XLOOKUP(E457,Customer_Dim!A:A,Customer_Dim!H:H)</f>
        <v>Bronze</v>
      </c>
      <c r="J457" s="4" t="str">
        <f t="array" ref="J457">XLOOKUP(E457,Customer_Dim!A:A,Customer_Dim!E:E)</f>
        <v>North Roy</v>
      </c>
      <c r="K457" s="4" t="str">
        <f t="array" ref="K457">XLOOKUP(E457,Customer_Dim!A:A,Customer_Dim!F:F)</f>
        <v>Mississippi</v>
      </c>
      <c r="L457" s="4" t="str">
        <f t="array" ref="L457">XLOOKUP(Q457,Store_Dim!A:A,Store_Dim!C:C)</f>
        <v>East</v>
      </c>
      <c r="M457" s="4" t="s">
        <v>1670</v>
      </c>
      <c r="N457" s="4" t="str">
        <f t="array" ref="N457">XLOOKUP(M457,Product_Dim!A:A,Product_Dim!C:C)</f>
        <v>Sports</v>
      </c>
      <c r="O457" s="4" t="str">
        <f t="array" ref="O457">XLOOKUP(M457,Product_Dim!A:A,Product_Dim!D:D)</f>
        <v>Team Sports</v>
      </c>
      <c r="P457" s="4" t="s">
        <v>1673</v>
      </c>
      <c r="Q457" s="4" t="s">
        <v>1924</v>
      </c>
      <c r="R457" s="4" t="str">
        <f t="array" ref="R457">XLOOKUP(Q457,Store_Dim!A:A,Store_Dim!B:B)</f>
        <v>Hill, Wagner and Ballard</v>
      </c>
      <c r="S457" s="4" t="str">
        <f t="array" ref="S457">XLOOKUP(Q457,Store_Dim!A:A,Store_Dim!E:E)</f>
        <v>Online</v>
      </c>
      <c r="T457" s="4">
        <v>2.0</v>
      </c>
      <c r="U457" s="13">
        <v>780.05</v>
      </c>
      <c r="V457" s="14">
        <v>0.12</v>
      </c>
      <c r="W457" s="15">
        <v>281.0</v>
      </c>
      <c r="X457" s="4" t="s">
        <v>1964</v>
      </c>
      <c r="Y457" s="16">
        <v>1372.888</v>
      </c>
      <c r="Z457" s="4" t="str">
        <f t="array" ref="Z457">XLOOKUP(M457,Product_Dim!A:A,Product_Dim!B:B)</f>
        <v>Basketball</v>
      </c>
    </row>
    <row r="458" ht="14.25" customHeight="1">
      <c r="A458" s="4" t="s">
        <v>2417</v>
      </c>
      <c r="B458" s="5">
        <v>45527.0</v>
      </c>
      <c r="C458" s="12" t="s">
        <v>3975</v>
      </c>
      <c r="D458" s="4">
        <f t="shared" si="1"/>
        <v>2024</v>
      </c>
      <c r="E458" s="4" t="s">
        <v>719</v>
      </c>
      <c r="F458" s="4">
        <v>50.0</v>
      </c>
      <c r="G458" s="4" t="str">
        <f t="shared" si="2"/>
        <v>46-55</v>
      </c>
      <c r="H458" s="4" t="str">
        <f t="array" ref="H458">XLOOKUP(E458,Customer_Dim!A:A,Customer_Dim!D:D)</f>
        <v>Female</v>
      </c>
      <c r="I458" s="4" t="str">
        <f t="array" ref="I458">XLOOKUP(E458,Customer_Dim!A:A,Customer_Dim!H:H)</f>
        <v>Gold</v>
      </c>
      <c r="J458" s="4" t="str">
        <f t="array" ref="J458">XLOOKUP(E458,Customer_Dim!A:A,Customer_Dim!E:E)</f>
        <v>East Josephside</v>
      </c>
      <c r="K458" s="4" t="str">
        <f t="array" ref="K458">XLOOKUP(E458,Customer_Dim!A:A,Customer_Dim!F:F)</f>
        <v>Oregon</v>
      </c>
      <c r="L458" s="4" t="str">
        <f t="array" ref="L458">XLOOKUP(Q458,Store_Dim!A:A,Store_Dim!C:C)</f>
        <v>South</v>
      </c>
      <c r="M458" s="4" t="s">
        <v>1674</v>
      </c>
      <c r="N458" s="4" t="str">
        <f t="array" ref="N458">XLOOKUP(M458,Product_Dim!A:A,Product_Dim!C:C)</f>
        <v>Beauty</v>
      </c>
      <c r="O458" s="4" t="str">
        <f t="array" ref="O458">XLOOKUP(M458,Product_Dim!A:A,Product_Dim!D:D)</f>
        <v>Skincare</v>
      </c>
      <c r="P458" s="4" t="s">
        <v>1676</v>
      </c>
      <c r="Q458" s="4" t="s">
        <v>1921</v>
      </c>
      <c r="R458" s="4" t="str">
        <f t="array" ref="R458">XLOOKUP(Q458,Store_Dim!A:A,Store_Dim!B:B)</f>
        <v>Moore, Padilla and Butler</v>
      </c>
      <c r="S458" s="4" t="str">
        <f t="array" ref="S458">XLOOKUP(Q458,Store_Dim!A:A,Store_Dim!E:E)</f>
        <v>Flagship</v>
      </c>
      <c r="T458" s="4">
        <v>4.0</v>
      </c>
      <c r="U458" s="13">
        <v>315.95</v>
      </c>
      <c r="V458" s="14">
        <v>0.19</v>
      </c>
      <c r="W458" s="15">
        <v>244.0</v>
      </c>
      <c r="X458" s="4" t="s">
        <v>1964</v>
      </c>
      <c r="Y458" s="16">
        <v>1023.678</v>
      </c>
      <c r="Z458" s="4" t="str">
        <f t="array" ref="Z458">XLOOKUP(M458,Product_Dim!A:A,Product_Dim!B:B)</f>
        <v>Vitamin C Face Serum</v>
      </c>
    </row>
    <row r="459" ht="14.25" customHeight="1">
      <c r="A459" s="4" t="s">
        <v>2418</v>
      </c>
      <c r="B459" s="5">
        <v>45796.0</v>
      </c>
      <c r="C459" s="12" t="s">
        <v>3973</v>
      </c>
      <c r="D459" s="4">
        <f t="shared" si="1"/>
        <v>2025</v>
      </c>
      <c r="E459" s="4" t="s">
        <v>760</v>
      </c>
      <c r="F459" s="4">
        <v>32.0</v>
      </c>
      <c r="G459" s="4" t="str">
        <f t="shared" si="2"/>
        <v>26-35</v>
      </c>
      <c r="H459" s="4" t="str">
        <f t="array" ref="H459">XLOOKUP(E459,Customer_Dim!A:A,Customer_Dim!D:D)</f>
        <v>Female</v>
      </c>
      <c r="I459" s="4" t="str">
        <f t="array" ref="I459">XLOOKUP(E459,Customer_Dim!A:A,Customer_Dim!H:H)</f>
        <v>Bronze</v>
      </c>
      <c r="J459" s="4" t="str">
        <f t="array" ref="J459">XLOOKUP(E459,Customer_Dim!A:A,Customer_Dim!E:E)</f>
        <v>Port Lisashire</v>
      </c>
      <c r="K459" s="4" t="str">
        <f t="array" ref="K459">XLOOKUP(E459,Customer_Dim!A:A,Customer_Dim!F:F)</f>
        <v>Maryland</v>
      </c>
      <c r="L459" s="4" t="str">
        <f t="array" ref="L459">XLOOKUP(Q459,Store_Dim!A:A,Store_Dim!C:C)</f>
        <v>South</v>
      </c>
      <c r="M459" s="4" t="s">
        <v>1738</v>
      </c>
      <c r="N459" s="4" t="str">
        <f t="array" ref="N459">XLOOKUP(M459,Product_Dim!A:A,Product_Dim!C:C)</f>
        <v>Sports</v>
      </c>
      <c r="O459" s="4" t="str">
        <f t="array" ref="O459">XLOOKUP(M459,Product_Dim!A:A,Product_Dim!D:D)</f>
        <v>Team Sports</v>
      </c>
      <c r="P459" s="4" t="s">
        <v>1740</v>
      </c>
      <c r="Q459" s="4" t="s">
        <v>1921</v>
      </c>
      <c r="R459" s="4" t="str">
        <f t="array" ref="R459">XLOOKUP(Q459,Store_Dim!A:A,Store_Dim!B:B)</f>
        <v>Moore, Padilla and Butler</v>
      </c>
      <c r="S459" s="4" t="str">
        <f t="array" ref="S459">XLOOKUP(Q459,Store_Dim!A:A,Store_Dim!E:E)</f>
        <v>Flagship</v>
      </c>
      <c r="T459" s="4">
        <v>2.0</v>
      </c>
      <c r="U459" s="13">
        <v>810.17</v>
      </c>
      <c r="V459" s="14">
        <v>0.27</v>
      </c>
      <c r="W459" s="15">
        <v>82.0</v>
      </c>
      <c r="X459" s="4" t="s">
        <v>1959</v>
      </c>
      <c r="Y459" s="16">
        <v>1182.8482</v>
      </c>
      <c r="Z459" s="4" t="str">
        <f t="array" ref="Z459">XLOOKUP(M459,Product_Dim!A:A,Product_Dim!B:B)</f>
        <v>Rugby Ball</v>
      </c>
    </row>
    <row r="460" ht="14.25" customHeight="1">
      <c r="A460" s="4" t="s">
        <v>2419</v>
      </c>
      <c r="B460" s="5">
        <v>45389.0</v>
      </c>
      <c r="C460" s="12" t="s">
        <v>3978</v>
      </c>
      <c r="D460" s="4">
        <f t="shared" si="1"/>
        <v>2024</v>
      </c>
      <c r="E460" s="4" t="s">
        <v>689</v>
      </c>
      <c r="F460" s="4">
        <v>44.0</v>
      </c>
      <c r="G460" s="4" t="str">
        <f t="shared" si="2"/>
        <v>36-45</v>
      </c>
      <c r="H460" s="4" t="str">
        <f t="array" ref="H460">XLOOKUP(E460,Customer_Dim!A:A,Customer_Dim!D:D)</f>
        <v>Female</v>
      </c>
      <c r="I460" s="4" t="str">
        <f t="array" ref="I460">XLOOKUP(E460,Customer_Dim!A:A,Customer_Dim!H:H)</f>
        <v>Gold</v>
      </c>
      <c r="J460" s="4" t="str">
        <f t="array" ref="J460">XLOOKUP(E460,Customer_Dim!A:A,Customer_Dim!E:E)</f>
        <v>Lake Danielleton</v>
      </c>
      <c r="K460" s="4" t="str">
        <f t="array" ref="K460">XLOOKUP(E460,Customer_Dim!A:A,Customer_Dim!F:F)</f>
        <v>New Jersey</v>
      </c>
      <c r="L460" s="4" t="str">
        <f t="array" ref="L460">XLOOKUP(Q460,Store_Dim!A:A,Store_Dim!C:C)</f>
        <v>South</v>
      </c>
      <c r="M460" s="4" t="s">
        <v>1835</v>
      </c>
      <c r="N460" s="4" t="str">
        <f t="array" ref="N460">XLOOKUP(M460,Product_Dim!A:A,Product_Dim!C:C)</f>
        <v>Home</v>
      </c>
      <c r="O460" s="4" t="str">
        <f t="array" ref="O460">XLOOKUP(M460,Product_Dim!A:A,Product_Dim!D:D)</f>
        <v>Furniture</v>
      </c>
      <c r="P460" s="4" t="s">
        <v>1837</v>
      </c>
      <c r="Q460" s="4" t="s">
        <v>1904</v>
      </c>
      <c r="R460" s="4" t="str">
        <f t="array" ref="R460">XLOOKUP(Q460,Store_Dim!A:A,Store_Dim!B:B)</f>
        <v>Alexander Group</v>
      </c>
      <c r="S460" s="4" t="str">
        <f t="array" ref="S460">XLOOKUP(Q460,Store_Dim!A:A,Store_Dim!E:E)</f>
        <v>Online</v>
      </c>
      <c r="T460" s="4">
        <v>3.0</v>
      </c>
      <c r="U460" s="13">
        <v>505.01</v>
      </c>
      <c r="V460" s="14">
        <v>0.02</v>
      </c>
      <c r="W460" s="15">
        <v>208.0</v>
      </c>
      <c r="X460" s="4" t="s">
        <v>1961</v>
      </c>
      <c r="Y460" s="16">
        <v>1484.7294</v>
      </c>
      <c r="Z460" s="4" t="str">
        <f t="array" ref="Z460">XLOOKUP(M460,Product_Dim!A:A,Product_Dim!B:B)</f>
        <v>Wooden Bookshelf</v>
      </c>
    </row>
    <row r="461" ht="14.25" customHeight="1">
      <c r="A461" s="4" t="s">
        <v>2420</v>
      </c>
      <c r="B461" s="5">
        <v>45315.0</v>
      </c>
      <c r="C461" s="12" t="s">
        <v>3972</v>
      </c>
      <c r="D461" s="4">
        <f t="shared" si="1"/>
        <v>2024</v>
      </c>
      <c r="E461" s="4" t="s">
        <v>1461</v>
      </c>
      <c r="F461" s="4">
        <v>63.0</v>
      </c>
      <c r="G461" s="4" t="str">
        <f t="shared" si="2"/>
        <v>56-65</v>
      </c>
      <c r="H461" s="4" t="str">
        <f t="array" ref="H461">XLOOKUP(E461,Customer_Dim!A:A,Customer_Dim!D:D)</f>
        <v>Female</v>
      </c>
      <c r="I461" s="4" t="str">
        <f t="array" ref="I461">XLOOKUP(E461,Customer_Dim!A:A,Customer_Dim!H:H)</f>
        <v>Gold</v>
      </c>
      <c r="J461" s="4" t="str">
        <f t="array" ref="J461">XLOOKUP(E461,Customer_Dim!A:A,Customer_Dim!E:E)</f>
        <v>Oneillfurt</v>
      </c>
      <c r="K461" s="4" t="str">
        <f t="array" ref="K461">XLOOKUP(E461,Customer_Dim!A:A,Customer_Dim!F:F)</f>
        <v>Vermont</v>
      </c>
      <c r="L461" s="4" t="str">
        <f t="array" ref="L461">XLOOKUP(Q461,Store_Dim!A:A,Store_Dim!C:C)</f>
        <v>North</v>
      </c>
      <c r="M461" s="4" t="s">
        <v>1799</v>
      </c>
      <c r="N461" s="4" t="str">
        <f t="array" ref="N461">XLOOKUP(M461,Product_Dim!A:A,Product_Dim!C:C)</f>
        <v>Sports</v>
      </c>
      <c r="O461" s="4" t="str">
        <f t="array" ref="O461">XLOOKUP(M461,Product_Dim!A:A,Product_Dim!D:D)</f>
        <v>Fitness</v>
      </c>
      <c r="P461" s="4" t="s">
        <v>1801</v>
      </c>
      <c r="Q461" s="4" t="s">
        <v>1942</v>
      </c>
      <c r="R461" s="4" t="str">
        <f t="array" ref="R461">XLOOKUP(Q461,Store_Dim!A:A,Store_Dim!B:B)</f>
        <v>Holloway Ltd</v>
      </c>
      <c r="S461" s="4" t="str">
        <f t="array" ref="S461">XLOOKUP(Q461,Store_Dim!A:A,Store_Dim!E:E)</f>
        <v>Flagship</v>
      </c>
      <c r="T461" s="4">
        <v>2.0</v>
      </c>
      <c r="U461" s="13">
        <v>736.75</v>
      </c>
      <c r="V461" s="14">
        <v>0.18</v>
      </c>
      <c r="W461" s="15">
        <v>300.0</v>
      </c>
      <c r="X461" s="4" t="s">
        <v>1959</v>
      </c>
      <c r="Y461" s="16">
        <v>1208.27</v>
      </c>
      <c r="Z461" s="4" t="str">
        <f t="array" ref="Z461">XLOOKUP(M461,Product_Dim!A:A,Product_Dim!B:B)</f>
        <v>Professional Jump Rope</v>
      </c>
    </row>
    <row r="462" ht="14.25" customHeight="1">
      <c r="A462" s="4" t="s">
        <v>2421</v>
      </c>
      <c r="B462" s="5">
        <v>45311.0</v>
      </c>
      <c r="C462" s="12" t="s">
        <v>3972</v>
      </c>
      <c r="D462" s="4">
        <f t="shared" si="1"/>
        <v>2024</v>
      </c>
      <c r="E462" s="4" t="s">
        <v>131</v>
      </c>
      <c r="F462" s="4">
        <v>31.0</v>
      </c>
      <c r="G462" s="4" t="str">
        <f t="shared" si="2"/>
        <v>26-35</v>
      </c>
      <c r="H462" s="4" t="str">
        <f t="array" ref="H462">XLOOKUP(E462,Customer_Dim!A:A,Customer_Dim!D:D)</f>
        <v>Male</v>
      </c>
      <c r="I462" s="3" t="s">
        <v>14</v>
      </c>
      <c r="J462" s="4" t="str">
        <f t="array" ref="J462">XLOOKUP(E462,Customer_Dim!A:A,Customer_Dim!E:E)</f>
        <v>Mollyshire</v>
      </c>
      <c r="K462" s="4" t="str">
        <f t="array" ref="K462">XLOOKUP(E462,Customer_Dim!A:A,Customer_Dim!F:F)</f>
        <v>Utah</v>
      </c>
      <c r="L462" s="4" t="str">
        <f t="array" ref="L462">XLOOKUP(Q462,Store_Dim!A:A,Store_Dim!C:C)</f>
        <v>South</v>
      </c>
      <c r="M462" s="4" t="s">
        <v>1814</v>
      </c>
      <c r="N462" s="4" t="str">
        <f t="array" ref="N462">XLOOKUP(M462,Product_Dim!A:A,Product_Dim!C:C)</f>
        <v>Electronics</v>
      </c>
      <c r="O462" s="4" t="str">
        <f t="array" ref="O462">XLOOKUP(M462,Product_Dim!A:A,Product_Dim!D:D)</f>
        <v>Appliances</v>
      </c>
      <c r="P462" s="4" t="s">
        <v>1816</v>
      </c>
      <c r="Q462" s="4" t="s">
        <v>1921</v>
      </c>
      <c r="R462" s="4" t="str">
        <f t="array" ref="R462">XLOOKUP(Q462,Store_Dim!A:A,Store_Dim!B:B)</f>
        <v>Moore, Padilla and Butler</v>
      </c>
      <c r="S462" s="4" t="str">
        <f t="array" ref="S462">XLOOKUP(Q462,Store_Dim!A:A,Store_Dim!E:E)</f>
        <v>Flagship</v>
      </c>
      <c r="T462" s="4">
        <v>4.0</v>
      </c>
      <c r="U462" s="13">
        <v>700.31</v>
      </c>
      <c r="V462" s="14">
        <v>0.2</v>
      </c>
      <c r="W462" s="15">
        <v>104.0</v>
      </c>
      <c r="X462" s="4" t="s">
        <v>1961</v>
      </c>
      <c r="Y462" s="16">
        <v>2240.992</v>
      </c>
      <c r="Z462" s="4" t="str">
        <f t="array" ref="Z462">XLOOKUP(M462,Product_Dim!A:A,Product_Dim!B:B)</f>
        <v>WiFi Mesh Router</v>
      </c>
    </row>
    <row r="463" ht="14.25" customHeight="1">
      <c r="A463" s="4" t="s">
        <v>2422</v>
      </c>
      <c r="B463" s="5">
        <v>45270.0</v>
      </c>
      <c r="C463" s="12" t="s">
        <v>3969</v>
      </c>
      <c r="D463" s="4">
        <f t="shared" si="1"/>
        <v>2023</v>
      </c>
      <c r="E463" s="4" t="s">
        <v>461</v>
      </c>
      <c r="F463" s="4">
        <v>43.0</v>
      </c>
      <c r="G463" s="4" t="str">
        <f t="shared" si="2"/>
        <v>36-45</v>
      </c>
      <c r="H463" s="4" t="str">
        <f t="array" ref="H463">XLOOKUP(E463,Customer_Dim!A:A,Customer_Dim!D:D)</f>
        <v>Female</v>
      </c>
      <c r="I463" s="4" t="str">
        <f t="array" ref="I463">XLOOKUP(E463,Customer_Dim!A:A,Customer_Dim!H:H)</f>
        <v>Silver</v>
      </c>
      <c r="J463" s="4" t="str">
        <f t="array" ref="J463">XLOOKUP(E463,Customer_Dim!A:A,Customer_Dim!E:E)</f>
        <v>Matthewbury</v>
      </c>
      <c r="K463" s="4" t="str">
        <f t="array" ref="K463">XLOOKUP(E463,Customer_Dim!A:A,Customer_Dim!F:F)</f>
        <v>South Dakota</v>
      </c>
      <c r="L463" s="4" t="str">
        <f t="array" ref="L463">XLOOKUP(Q463,Store_Dim!A:A,Store_Dim!C:C)</f>
        <v>South</v>
      </c>
      <c r="M463" s="4" t="s">
        <v>1856</v>
      </c>
      <c r="N463" s="4" t="str">
        <f t="array" ref="N463">XLOOKUP(M463,Product_Dim!A:A,Product_Dim!C:C)</f>
        <v>Clothing</v>
      </c>
      <c r="O463" s="4" t="str">
        <f t="array" ref="O463">XLOOKUP(M463,Product_Dim!A:A,Product_Dim!D:D)</f>
        <v>Footwear</v>
      </c>
      <c r="P463" s="4" t="s">
        <v>1858</v>
      </c>
      <c r="Q463" s="4" t="s">
        <v>1927</v>
      </c>
      <c r="R463" s="4" t="str">
        <f t="array" ref="R463">XLOOKUP(Q463,Store_Dim!A:A,Store_Dim!B:B)</f>
        <v>Aguirre-Keller</v>
      </c>
      <c r="S463" s="4" t="str">
        <f t="array" ref="S463">XLOOKUP(Q463,Store_Dim!A:A,Store_Dim!E:E)</f>
        <v>Online</v>
      </c>
      <c r="T463" s="4">
        <v>4.0</v>
      </c>
      <c r="U463" s="13">
        <v>202.46</v>
      </c>
      <c r="V463" s="14">
        <v>0.24</v>
      </c>
      <c r="W463" s="15">
        <v>496.0</v>
      </c>
      <c r="X463" s="4" t="s">
        <v>1959</v>
      </c>
      <c r="Y463" s="16">
        <v>615.4784000000001</v>
      </c>
      <c r="Z463" s="4" t="str">
        <f t="array" ref="Z463">XLOOKUP(M463,Product_Dim!A:A,Product_Dim!B:B)</f>
        <v>Women's High Heels</v>
      </c>
    </row>
    <row r="464" ht="14.25" customHeight="1">
      <c r="A464" s="4" t="s">
        <v>2423</v>
      </c>
      <c r="B464" s="5">
        <v>45279.0</v>
      </c>
      <c r="C464" s="12" t="s">
        <v>3969</v>
      </c>
      <c r="D464" s="4">
        <f t="shared" si="1"/>
        <v>2023</v>
      </c>
      <c r="E464" s="4" t="s">
        <v>869</v>
      </c>
      <c r="F464" s="4">
        <v>38.0</v>
      </c>
      <c r="G464" s="4" t="str">
        <f t="shared" si="2"/>
        <v>36-45</v>
      </c>
      <c r="H464" s="4" t="str">
        <f t="array" ref="H464">XLOOKUP(E464,Customer_Dim!A:A,Customer_Dim!D:D)</f>
        <v>Male</v>
      </c>
      <c r="I464" s="4" t="str">
        <f t="array" ref="I464">XLOOKUP(E464,Customer_Dim!A:A,Customer_Dim!H:H)</f>
        <v>Silver</v>
      </c>
      <c r="J464" s="4" t="str">
        <f t="array" ref="J464">XLOOKUP(E464,Customer_Dim!A:A,Customer_Dim!E:E)</f>
        <v>West Jamieport</v>
      </c>
      <c r="K464" s="4" t="str">
        <f t="array" ref="K464">XLOOKUP(E464,Customer_Dim!A:A,Customer_Dim!F:F)</f>
        <v>Tennessee</v>
      </c>
      <c r="L464" s="4" t="str">
        <f t="array" ref="L464">XLOOKUP(Q464,Store_Dim!A:A,Store_Dim!C:C)</f>
        <v>North</v>
      </c>
      <c r="M464" s="4" t="s">
        <v>1844</v>
      </c>
      <c r="N464" s="4" t="str">
        <f t="array" ref="N464">XLOOKUP(M464,Product_Dim!A:A,Product_Dim!C:C)</f>
        <v>Home</v>
      </c>
      <c r="O464" s="4" t="str">
        <f t="array" ref="O464">XLOOKUP(M464,Product_Dim!A:A,Product_Dim!D:D)</f>
        <v>Lighting</v>
      </c>
      <c r="P464" s="4" t="s">
        <v>1846</v>
      </c>
      <c r="Q464" s="4" t="s">
        <v>1892</v>
      </c>
      <c r="R464" s="4" t="str">
        <f t="array" ref="R464">XLOOKUP(Q464,Store_Dim!A:A,Store_Dim!B:B)</f>
        <v>Martinez, Adkins and Johnson</v>
      </c>
      <c r="S464" s="4" t="str">
        <f t="array" ref="S464">XLOOKUP(Q464,Store_Dim!A:A,Store_Dim!E:E)</f>
        <v>Flagship</v>
      </c>
      <c r="T464" s="4">
        <v>2.0</v>
      </c>
      <c r="U464" s="13">
        <v>291.84</v>
      </c>
      <c r="V464" s="14">
        <v>0.25</v>
      </c>
      <c r="W464" s="15">
        <v>220.0</v>
      </c>
      <c r="X464" s="4" t="s">
        <v>1961</v>
      </c>
      <c r="Y464" s="16">
        <v>437.76</v>
      </c>
      <c r="Z464" s="4" t="str">
        <f t="array" ref="Z464">XLOOKUP(M464,Product_Dim!A:A,Product_Dim!B:B)</f>
        <v>LED Bedside Lamp</v>
      </c>
    </row>
    <row r="465" ht="14.25" customHeight="1">
      <c r="A465" s="4" t="s">
        <v>2424</v>
      </c>
      <c r="B465" s="5">
        <v>45252.0</v>
      </c>
      <c r="C465" s="12" t="s">
        <v>3971</v>
      </c>
      <c r="D465" s="4">
        <f t="shared" si="1"/>
        <v>2023</v>
      </c>
      <c r="E465" s="4" t="s">
        <v>563</v>
      </c>
      <c r="F465" s="4">
        <v>21.0</v>
      </c>
      <c r="G465" s="4" t="str">
        <f t="shared" si="2"/>
        <v>18-25</v>
      </c>
      <c r="H465" s="4" t="str">
        <f t="array" ref="H465">XLOOKUP(E465,Customer_Dim!A:A,Customer_Dim!D:D)</f>
        <v>Male</v>
      </c>
      <c r="I465" s="4" t="str">
        <f t="array" ref="I465">XLOOKUP(E465,Customer_Dim!A:A,Customer_Dim!H:H)</f>
        <v>Bronze</v>
      </c>
      <c r="J465" s="4" t="str">
        <f t="array" ref="J465">XLOOKUP(E465,Customer_Dim!A:A,Customer_Dim!E:E)</f>
        <v>North Matthew</v>
      </c>
      <c r="K465" s="4" t="str">
        <f t="array" ref="K465">XLOOKUP(E465,Customer_Dim!A:A,Customer_Dim!F:F)</f>
        <v>Illinois</v>
      </c>
      <c r="L465" s="4" t="str">
        <f t="array" ref="L465">XLOOKUP(Q465,Store_Dim!A:A,Store_Dim!C:C)</f>
        <v>North</v>
      </c>
      <c r="M465" s="4" t="s">
        <v>1874</v>
      </c>
      <c r="N465" s="4" t="str">
        <f t="array" ref="N465">XLOOKUP(M465,Product_Dim!A:A,Product_Dim!C:C)</f>
        <v>Sports</v>
      </c>
      <c r="O465" s="4" t="str">
        <f t="array" ref="O465">XLOOKUP(M465,Product_Dim!A:A,Product_Dim!D:D)</f>
        <v>Team Sports</v>
      </c>
      <c r="P465" s="4" t="s">
        <v>1876</v>
      </c>
      <c r="Q465" s="4" t="s">
        <v>1908</v>
      </c>
      <c r="R465" s="4" t="str">
        <f t="array" ref="R465">XLOOKUP(Q465,Store_Dim!A:A,Store_Dim!B:B)</f>
        <v>Gray Ltd</v>
      </c>
      <c r="S465" s="4" t="str">
        <f t="array" ref="S465">XLOOKUP(Q465,Store_Dim!A:A,Store_Dim!E:E)</f>
        <v>Outlet</v>
      </c>
      <c r="T465" s="4">
        <v>2.0</v>
      </c>
      <c r="U465" s="13">
        <v>261.48</v>
      </c>
      <c r="V465" s="14">
        <v>0.17</v>
      </c>
      <c r="W465" s="15">
        <v>471.0</v>
      </c>
      <c r="X465" s="4" t="s">
        <v>1959</v>
      </c>
      <c r="Y465" s="16">
        <v>434.0568</v>
      </c>
      <c r="Z465" s="4" t="str">
        <f t="array" ref="Z465">XLOOKUP(M465,Product_Dim!A:A,Product_Dim!B:B)</f>
        <v>Cricket Bat</v>
      </c>
    </row>
    <row r="466" ht="14.25" customHeight="1">
      <c r="A466" s="4" t="s">
        <v>2425</v>
      </c>
      <c r="B466" s="5">
        <v>45938.0</v>
      </c>
      <c r="C466" s="12" t="s">
        <v>3979</v>
      </c>
      <c r="D466" s="4">
        <f t="shared" si="1"/>
        <v>2025</v>
      </c>
      <c r="E466" s="4" t="s">
        <v>971</v>
      </c>
      <c r="F466" s="4">
        <v>29.0</v>
      </c>
      <c r="G466" s="4" t="str">
        <f t="shared" si="2"/>
        <v>26-35</v>
      </c>
      <c r="H466" s="4" t="str">
        <f t="array" ref="H466">XLOOKUP(E466,Customer_Dim!A:A,Customer_Dim!D:D)</f>
        <v>Male</v>
      </c>
      <c r="I466" s="4" t="str">
        <f t="array" ref="I466">XLOOKUP(E466,Customer_Dim!A:A,Customer_Dim!H:H)</f>
        <v>Silver</v>
      </c>
      <c r="J466" s="4" t="str">
        <f t="array" ref="J466">XLOOKUP(E466,Customer_Dim!A:A,Customer_Dim!E:E)</f>
        <v>Lake Melissashire</v>
      </c>
      <c r="K466" s="4" t="str">
        <f t="array" ref="K466">XLOOKUP(E466,Customer_Dim!A:A,Customer_Dim!F:F)</f>
        <v>Oregon</v>
      </c>
      <c r="L466" s="4" t="str">
        <f t="array" ref="L466">XLOOKUP(Q466,Store_Dim!A:A,Store_Dim!C:C)</f>
        <v>South</v>
      </c>
      <c r="M466" s="4" t="s">
        <v>1686</v>
      </c>
      <c r="N466" s="4" t="str">
        <f t="array" ref="N466">XLOOKUP(M466,Product_Dim!A:A,Product_Dim!C:C)</f>
        <v>Clothing</v>
      </c>
      <c r="O466" s="4" t="str">
        <f t="array" ref="O466">XLOOKUP(M466,Product_Dim!A:A,Product_Dim!D:D)</f>
        <v>Tops</v>
      </c>
      <c r="P466" s="4" t="s">
        <v>1688</v>
      </c>
      <c r="Q466" s="4" t="s">
        <v>1934</v>
      </c>
      <c r="R466" s="4" t="str">
        <f t="array" ref="R466">XLOOKUP(Q466,Store_Dim!A:A,Store_Dim!B:B)</f>
        <v>Mcdonald Inc</v>
      </c>
      <c r="S466" s="4" t="str">
        <f t="array" ref="S466">XLOOKUP(Q466,Store_Dim!A:A,Store_Dim!E:E)</f>
        <v>Outlet</v>
      </c>
      <c r="T466" s="4">
        <v>1.0</v>
      </c>
      <c r="U466" s="13">
        <v>850.83</v>
      </c>
      <c r="V466" s="14">
        <v>0.28</v>
      </c>
      <c r="W466" s="15">
        <v>154.0</v>
      </c>
      <c r="X466" s="4" t="s">
        <v>1961</v>
      </c>
      <c r="Y466" s="16">
        <v>612.5976</v>
      </c>
      <c r="Z466" s="4" t="str">
        <f t="array" ref="Z466">XLOOKUP(M466,Product_Dim!A:A,Product_Dim!B:B)</f>
        <v>Women's Summer Dress</v>
      </c>
    </row>
    <row r="467" ht="14.25" customHeight="1">
      <c r="A467" s="4" t="s">
        <v>2426</v>
      </c>
      <c r="B467" s="5">
        <v>45711.0</v>
      </c>
      <c r="C467" s="12" t="s">
        <v>3974</v>
      </c>
      <c r="D467" s="4">
        <f t="shared" si="1"/>
        <v>2025</v>
      </c>
      <c r="E467" s="4" t="s">
        <v>1284</v>
      </c>
      <c r="F467" s="4">
        <v>18.0</v>
      </c>
      <c r="G467" s="4" t="str">
        <f t="shared" si="2"/>
        <v>18-25</v>
      </c>
      <c r="H467" s="4" t="str">
        <f t="array" ref="H467">XLOOKUP(E467,Customer_Dim!A:A,Customer_Dim!D:D)</f>
        <v>Female</v>
      </c>
      <c r="I467" s="4" t="str">
        <f t="array" ref="I467">XLOOKUP(E467,Customer_Dim!A:A,Customer_Dim!H:H)</f>
        <v>Gold</v>
      </c>
      <c r="J467" s="4" t="str">
        <f t="array" ref="J467">XLOOKUP(E467,Customer_Dim!A:A,Customer_Dim!E:E)</f>
        <v>Garciaview</v>
      </c>
      <c r="K467" s="4" t="str">
        <f t="array" ref="K467">XLOOKUP(E467,Customer_Dim!A:A,Customer_Dim!F:F)</f>
        <v>Louisiana</v>
      </c>
      <c r="L467" s="4" t="str">
        <f t="array" ref="L467">XLOOKUP(Q467,Store_Dim!A:A,Store_Dim!C:C)</f>
        <v>South</v>
      </c>
      <c r="M467" s="4" t="s">
        <v>1718</v>
      </c>
      <c r="N467" s="4" t="str">
        <f t="array" ref="N467">XLOOKUP(M467,Product_Dim!A:A,Product_Dim!C:C)</f>
        <v>Clothing</v>
      </c>
      <c r="O467" s="4" t="str">
        <f t="array" ref="O467">XLOOKUP(M467,Product_Dim!A:A,Product_Dim!D:D)</f>
        <v>Outerwear</v>
      </c>
      <c r="P467" s="4" t="s">
        <v>1720</v>
      </c>
      <c r="Q467" s="4" t="s">
        <v>1921</v>
      </c>
      <c r="R467" s="4" t="str">
        <f t="array" ref="R467">XLOOKUP(Q467,Store_Dim!A:A,Store_Dim!B:B)</f>
        <v>Moore, Padilla and Butler</v>
      </c>
      <c r="S467" s="4" t="str">
        <f t="array" ref="S467">XLOOKUP(Q467,Store_Dim!A:A,Store_Dim!E:E)</f>
        <v>Flagship</v>
      </c>
      <c r="T467" s="4">
        <v>1.0</v>
      </c>
      <c r="U467" s="13">
        <v>83.83</v>
      </c>
      <c r="V467" s="14">
        <v>0.05</v>
      </c>
      <c r="W467" s="15">
        <v>296.0</v>
      </c>
      <c r="X467" s="4" t="s">
        <v>1959</v>
      </c>
      <c r="Y467" s="16">
        <v>79.6385</v>
      </c>
      <c r="Z467" s="4" t="str">
        <f t="array" ref="Z467">XLOOKUP(M467,Product_Dim!A:A,Product_Dim!B:B)</f>
        <v>Men's Winter Jacket</v>
      </c>
    </row>
    <row r="468" ht="14.25" customHeight="1">
      <c r="A468" s="4" t="s">
        <v>2427</v>
      </c>
      <c r="B468" s="5">
        <v>45713.0</v>
      </c>
      <c r="C468" s="12" t="s">
        <v>3974</v>
      </c>
      <c r="D468" s="4">
        <f t="shared" si="1"/>
        <v>2025</v>
      </c>
      <c r="E468" s="4" t="s">
        <v>54</v>
      </c>
      <c r="F468" s="4">
        <v>29.0</v>
      </c>
      <c r="G468" s="4" t="str">
        <f t="shared" si="2"/>
        <v>26-35</v>
      </c>
      <c r="H468" s="4" t="str">
        <f t="array" ref="H468">XLOOKUP(E468,Customer_Dim!A:A,Customer_Dim!D:D)</f>
        <v>Female</v>
      </c>
      <c r="I468" s="4" t="str">
        <f t="array" ref="I468">XLOOKUP(E468,Customer_Dim!A:A,Customer_Dim!H:H)</f>
        <v>Platinum</v>
      </c>
      <c r="J468" s="4" t="str">
        <f t="array" ref="J468">XLOOKUP(E468,Customer_Dim!A:A,Customer_Dim!E:E)</f>
        <v>Deborahborough</v>
      </c>
      <c r="K468" s="4" t="str">
        <f t="array" ref="K468">XLOOKUP(E468,Customer_Dim!A:A,Customer_Dim!F:F)</f>
        <v>South Dakota</v>
      </c>
      <c r="L468" s="4" t="str">
        <f t="array" ref="L468">XLOOKUP(Q468,Store_Dim!A:A,Store_Dim!C:C)</f>
        <v>West</v>
      </c>
      <c r="M468" s="4" t="s">
        <v>1847</v>
      </c>
      <c r="N468" s="4" t="str">
        <f t="array" ref="N468">XLOOKUP(M468,Product_Dim!A:A,Product_Dim!C:C)</f>
        <v>Sports</v>
      </c>
      <c r="O468" s="4" t="str">
        <f t="array" ref="O468">XLOOKUP(M468,Product_Dim!A:A,Product_Dim!D:D)</f>
        <v>Accessories</v>
      </c>
      <c r="P468" s="4" t="s">
        <v>1849</v>
      </c>
      <c r="Q468" s="4" t="s">
        <v>1939</v>
      </c>
      <c r="R468" s="4" t="str">
        <f t="array" ref="R468">XLOOKUP(Q468,Store_Dim!A:A,Store_Dim!B:B)</f>
        <v>Frederick-Wright</v>
      </c>
      <c r="S468" s="4" t="str">
        <f t="array" ref="S468">XLOOKUP(Q468,Store_Dim!A:A,Store_Dim!E:E)</f>
        <v>Flagship</v>
      </c>
      <c r="T468" s="4">
        <v>3.0</v>
      </c>
      <c r="U468" s="13">
        <v>649.95</v>
      </c>
      <c r="V468" s="14">
        <v>0.28</v>
      </c>
      <c r="W468" s="15">
        <v>232.0</v>
      </c>
      <c r="X468" s="4" t="s">
        <v>1964</v>
      </c>
      <c r="Y468" s="16">
        <v>1403.892</v>
      </c>
      <c r="Z468" s="4" t="str">
        <f t="array" ref="Z468">XLOOKUP(M468,Product_Dim!A:A,Product_Dim!B:B)</f>
        <v>Sports Wrist Sweatbands</v>
      </c>
    </row>
    <row r="469" ht="14.25" customHeight="1">
      <c r="A469" s="4" t="s">
        <v>2428</v>
      </c>
      <c r="B469" s="5">
        <v>45565.0</v>
      </c>
      <c r="C469" s="12" t="s">
        <v>3976</v>
      </c>
      <c r="D469" s="4">
        <f t="shared" si="1"/>
        <v>2024</v>
      </c>
      <c r="E469" s="4" t="s">
        <v>1169</v>
      </c>
      <c r="F469" s="4">
        <v>40.0</v>
      </c>
      <c r="G469" s="4" t="str">
        <f t="shared" si="2"/>
        <v>36-45</v>
      </c>
      <c r="H469" s="4" t="str">
        <f t="array" ref="H469">XLOOKUP(E469,Customer_Dim!A:A,Customer_Dim!D:D)</f>
        <v>Female</v>
      </c>
      <c r="I469" s="4" t="str">
        <f t="array" ref="I469">XLOOKUP(E469,Customer_Dim!A:A,Customer_Dim!H:H)</f>
        <v>Platinum</v>
      </c>
      <c r="J469" s="4" t="str">
        <f t="array" ref="J469">XLOOKUP(E469,Customer_Dim!A:A,Customer_Dim!E:E)</f>
        <v>North Theresa</v>
      </c>
      <c r="K469" s="4" t="str">
        <f t="array" ref="K469">XLOOKUP(E469,Customer_Dim!A:A,Customer_Dim!F:F)</f>
        <v>Alabama</v>
      </c>
      <c r="L469" s="4" t="str">
        <f t="array" ref="L469">XLOOKUP(Q469,Store_Dim!A:A,Store_Dim!C:C)</f>
        <v>East</v>
      </c>
      <c r="M469" s="4" t="s">
        <v>1802</v>
      </c>
      <c r="N469" s="4" t="str">
        <f t="array" ref="N469">XLOOKUP(M469,Product_Dim!A:A,Product_Dim!C:C)</f>
        <v>Sports</v>
      </c>
      <c r="O469" s="4" t="str">
        <f t="array" ref="O469">XLOOKUP(M469,Product_Dim!A:A,Product_Dim!D:D)</f>
        <v>Team Sports</v>
      </c>
      <c r="P469" s="4" t="s">
        <v>1804</v>
      </c>
      <c r="Q469" s="4" t="s">
        <v>1911</v>
      </c>
      <c r="R469" s="4" t="str">
        <f t="array" ref="R469">XLOOKUP(Q469,Store_Dim!A:A,Store_Dim!B:B)</f>
        <v>Benson-Elliott</v>
      </c>
      <c r="S469" s="4" t="str">
        <f t="array" ref="S469">XLOOKUP(Q469,Store_Dim!A:A,Store_Dim!E:E)</f>
        <v>Online</v>
      </c>
      <c r="T469" s="4">
        <v>4.0</v>
      </c>
      <c r="U469" s="13">
        <v>934.96</v>
      </c>
      <c r="V469" s="14">
        <v>0.18</v>
      </c>
      <c r="W469" s="15">
        <v>359.0</v>
      </c>
      <c r="X469" s="4" t="s">
        <v>1961</v>
      </c>
      <c r="Y469" s="16">
        <v>3066.6688</v>
      </c>
      <c r="Z469" s="4" t="str">
        <f t="array" ref="Z469">XLOOKUP(M469,Product_Dim!A:A,Product_Dim!B:B)</f>
        <v>Shin Guards – Adult</v>
      </c>
    </row>
    <row r="470" ht="14.25" customHeight="1">
      <c r="A470" s="4" t="s">
        <v>2429</v>
      </c>
      <c r="B470" s="5">
        <v>45279.0</v>
      </c>
      <c r="C470" s="12" t="s">
        <v>3969</v>
      </c>
      <c r="D470" s="4">
        <f t="shared" si="1"/>
        <v>2023</v>
      </c>
      <c r="E470" s="4" t="s">
        <v>692</v>
      </c>
      <c r="F470" s="4">
        <v>26.0</v>
      </c>
      <c r="G470" s="4" t="str">
        <f t="shared" si="2"/>
        <v>26-35</v>
      </c>
      <c r="H470" s="4" t="str">
        <f t="array" ref="H470">XLOOKUP(E470,Customer_Dim!A:A,Customer_Dim!D:D)</f>
        <v>Female</v>
      </c>
      <c r="I470" s="4" t="str">
        <f t="array" ref="I470">XLOOKUP(E470,Customer_Dim!A:A,Customer_Dim!H:H)</f>
        <v>Silver</v>
      </c>
      <c r="J470" s="4" t="str">
        <f t="array" ref="J470">XLOOKUP(E470,Customer_Dim!A:A,Customer_Dim!E:E)</f>
        <v>Brownshire</v>
      </c>
      <c r="K470" s="4" t="str">
        <f t="array" ref="K470">XLOOKUP(E470,Customer_Dim!A:A,Customer_Dim!F:F)</f>
        <v>Tennessee</v>
      </c>
      <c r="L470" s="4" t="str">
        <f t="array" ref="L470">XLOOKUP(Q470,Store_Dim!A:A,Store_Dim!C:C)</f>
        <v>South</v>
      </c>
      <c r="M470" s="4" t="s">
        <v>1625</v>
      </c>
      <c r="N470" s="4" t="str">
        <f t="array" ref="N470">XLOOKUP(M470,Product_Dim!A:A,Product_Dim!C:C)</f>
        <v>Sports</v>
      </c>
      <c r="O470" s="4" t="str">
        <f t="array" ref="O470">XLOOKUP(M470,Product_Dim!A:A,Product_Dim!D:D)</f>
        <v>Accessories</v>
      </c>
      <c r="P470" s="4" t="s">
        <v>1627</v>
      </c>
      <c r="Q470" s="4" t="s">
        <v>1934</v>
      </c>
      <c r="R470" s="4" t="str">
        <f t="array" ref="R470">XLOOKUP(Q470,Store_Dim!A:A,Store_Dim!B:B)</f>
        <v>Mcdonald Inc</v>
      </c>
      <c r="S470" s="4" t="str">
        <f t="array" ref="S470">XLOOKUP(Q470,Store_Dim!A:A,Store_Dim!E:E)</f>
        <v>Outlet</v>
      </c>
      <c r="T470" s="4">
        <v>1.0</v>
      </c>
      <c r="U470" s="13">
        <v>880.89</v>
      </c>
      <c r="V470" s="14">
        <v>0.13</v>
      </c>
      <c r="W470" s="15">
        <v>367.0</v>
      </c>
      <c r="X470" s="4" t="s">
        <v>1964</v>
      </c>
      <c r="Y470" s="16">
        <v>766.3743</v>
      </c>
      <c r="Z470" s="4" t="str">
        <f t="array" ref="Z470">XLOOKUP(M470,Product_Dim!A:A,Product_Dim!B:B)</f>
        <v>Soccer Training Cone Set</v>
      </c>
    </row>
    <row r="471" ht="14.25" customHeight="1">
      <c r="A471" s="4" t="s">
        <v>2430</v>
      </c>
      <c r="B471" s="5">
        <v>45614.0</v>
      </c>
      <c r="C471" s="12" t="s">
        <v>3971</v>
      </c>
      <c r="D471" s="4">
        <f t="shared" si="1"/>
        <v>2024</v>
      </c>
      <c r="E471" s="4" t="s">
        <v>1490</v>
      </c>
      <c r="F471" s="4">
        <v>41.0</v>
      </c>
      <c r="G471" s="4" t="str">
        <f t="shared" si="2"/>
        <v>36-45</v>
      </c>
      <c r="H471" s="4" t="str">
        <f t="array" ref="H471">XLOOKUP(E471,Customer_Dim!A:A,Customer_Dim!D:D)</f>
        <v>Female</v>
      </c>
      <c r="I471" s="4" t="str">
        <f t="array" ref="I471">XLOOKUP(E471,Customer_Dim!A:A,Customer_Dim!H:H)</f>
        <v>Platinum</v>
      </c>
      <c r="J471" s="4" t="str">
        <f t="array" ref="J471">XLOOKUP(E471,Customer_Dim!A:A,Customer_Dim!E:E)</f>
        <v>West Kelseyberg</v>
      </c>
      <c r="K471" s="4" t="str">
        <f t="array" ref="K471">XLOOKUP(E471,Customer_Dim!A:A,Customer_Dim!F:F)</f>
        <v>Kansas</v>
      </c>
      <c r="L471" s="4" t="str">
        <f t="array" ref="L471">XLOOKUP(Q471,Store_Dim!A:A,Store_Dim!C:C)</f>
        <v>West</v>
      </c>
      <c r="M471" s="4" t="s">
        <v>1877</v>
      </c>
      <c r="N471" s="4" t="str">
        <f t="array" ref="N471">XLOOKUP(M471,Product_Dim!A:A,Product_Dim!C:C)</f>
        <v>Electronics</v>
      </c>
      <c r="O471" s="4" t="str">
        <f t="array" ref="O471">XLOOKUP(M471,Product_Dim!A:A,Product_Dim!D:D)</f>
        <v>Audio</v>
      </c>
      <c r="P471" s="4" t="s">
        <v>1879</v>
      </c>
      <c r="Q471" s="4" t="s">
        <v>1917</v>
      </c>
      <c r="R471" s="4" t="str">
        <f t="array" ref="R471">XLOOKUP(Q471,Store_Dim!A:A,Store_Dim!B:B)</f>
        <v>Bean, Jones and Park</v>
      </c>
      <c r="S471" s="4" t="str">
        <f t="array" ref="S471">XLOOKUP(Q471,Store_Dim!A:A,Store_Dim!E:E)</f>
        <v>Online</v>
      </c>
      <c r="T471" s="4">
        <v>4.0</v>
      </c>
      <c r="U471" s="13">
        <v>610.6</v>
      </c>
      <c r="V471" s="14">
        <v>0.1</v>
      </c>
      <c r="W471" s="15">
        <v>73.0</v>
      </c>
      <c r="X471" s="4" t="s">
        <v>1961</v>
      </c>
      <c r="Y471" s="16">
        <v>2198.16</v>
      </c>
      <c r="Z471" s="4" t="str">
        <f t="array" ref="Z471">XLOOKUP(M471,Product_Dim!A:A,Product_Dim!B:B)</f>
        <v>Portable Bluetooth Speaker</v>
      </c>
    </row>
    <row r="472" ht="14.25" customHeight="1">
      <c r="A472" s="4" t="s">
        <v>2431</v>
      </c>
      <c r="B472" s="5">
        <v>45912.0</v>
      </c>
      <c r="C472" s="12" t="s">
        <v>3976</v>
      </c>
      <c r="D472" s="4">
        <f t="shared" si="1"/>
        <v>2025</v>
      </c>
      <c r="E472" s="4" t="s">
        <v>291</v>
      </c>
      <c r="F472" s="4">
        <v>61.0</v>
      </c>
      <c r="G472" s="4" t="str">
        <f t="shared" si="2"/>
        <v>56-65</v>
      </c>
      <c r="H472" s="4" t="str">
        <f t="array" ref="H472">XLOOKUP(E472,Customer_Dim!A:A,Customer_Dim!D:D)</f>
        <v>Female</v>
      </c>
      <c r="I472" s="4" t="str">
        <f t="array" ref="I472">XLOOKUP(E472,Customer_Dim!A:A,Customer_Dim!H:H)</f>
        <v>Gold</v>
      </c>
      <c r="J472" s="4" t="str">
        <f t="array" ref="J472">XLOOKUP(E472,Customer_Dim!A:A,Customer_Dim!E:E)</f>
        <v>Lake Barryfurt</v>
      </c>
      <c r="K472" s="4" t="str">
        <f t="array" ref="K472">XLOOKUP(E472,Customer_Dim!A:A,Customer_Dim!F:F)</f>
        <v>California</v>
      </c>
      <c r="L472" s="4" t="str">
        <f t="array" ref="L472">XLOOKUP(Q472,Store_Dim!A:A,Store_Dim!C:C)</f>
        <v>East</v>
      </c>
      <c r="M472" s="4" t="s">
        <v>1661</v>
      </c>
      <c r="N472" s="4" t="str">
        <f t="array" ref="N472">XLOOKUP(M472,Product_Dim!A:A,Product_Dim!C:C)</f>
        <v>Sports</v>
      </c>
      <c r="O472" s="4" t="str">
        <f t="array" ref="O472">XLOOKUP(M472,Product_Dim!A:A,Product_Dim!D:D)</f>
        <v>Accessories</v>
      </c>
      <c r="P472" s="4" t="s">
        <v>1663</v>
      </c>
      <c r="Q472" s="4" t="s">
        <v>1945</v>
      </c>
      <c r="R472" s="4" t="str">
        <f t="array" ref="R472">XLOOKUP(Q472,Store_Dim!A:A,Store_Dim!B:B)</f>
        <v>Guerrero-Schmitt</v>
      </c>
      <c r="S472" s="4" t="str">
        <f t="array" ref="S472">XLOOKUP(Q472,Store_Dim!A:A,Store_Dim!E:E)</f>
        <v>Flagship</v>
      </c>
      <c r="T472" s="4">
        <v>1.0</v>
      </c>
      <c r="U472" s="13">
        <v>514.19</v>
      </c>
      <c r="V472" s="14">
        <v>0.2</v>
      </c>
      <c r="W472" s="15">
        <v>137.0</v>
      </c>
      <c r="X472" s="4" t="s">
        <v>1959</v>
      </c>
      <c r="Y472" s="16">
        <v>411.3520000000001</v>
      </c>
      <c r="Z472" s="4" t="str">
        <f t="array" ref="Z472">XLOOKUP(M472,Product_Dim!A:A,Product_Dim!B:B)</f>
        <v>Sports Stopwatch Timer</v>
      </c>
    </row>
    <row r="473" ht="14.25" customHeight="1">
      <c r="A473" s="4" t="s">
        <v>2432</v>
      </c>
      <c r="B473" s="5">
        <v>45688.0</v>
      </c>
      <c r="C473" s="12" t="s">
        <v>3972</v>
      </c>
      <c r="D473" s="4">
        <f t="shared" si="1"/>
        <v>2025</v>
      </c>
      <c r="E473" s="4" t="s">
        <v>1267</v>
      </c>
      <c r="F473" s="4">
        <v>27.0</v>
      </c>
      <c r="G473" s="4" t="str">
        <f t="shared" si="2"/>
        <v>26-35</v>
      </c>
      <c r="H473" s="4" t="str">
        <f t="array" ref="H473">XLOOKUP(E473,Customer_Dim!A:A,Customer_Dim!D:D)</f>
        <v>Male</v>
      </c>
      <c r="I473" s="4" t="str">
        <f t="array" ref="I473">XLOOKUP(E473,Customer_Dim!A:A,Customer_Dim!H:H)</f>
        <v>Bronze</v>
      </c>
      <c r="J473" s="4" t="str">
        <f t="array" ref="J473">XLOOKUP(E473,Customer_Dim!A:A,Customer_Dim!E:E)</f>
        <v>New Edward</v>
      </c>
      <c r="K473" s="4" t="str">
        <f t="array" ref="K473">XLOOKUP(E473,Customer_Dim!A:A,Customer_Dim!F:F)</f>
        <v>Maine</v>
      </c>
      <c r="L473" s="4" t="str">
        <f t="array" ref="L473">XLOOKUP(Q473,Store_Dim!A:A,Store_Dim!C:C)</f>
        <v>East</v>
      </c>
      <c r="M473" s="4" t="s">
        <v>1689</v>
      </c>
      <c r="N473" s="4" t="str">
        <f t="array" ref="N473">XLOOKUP(M473,Product_Dim!A:A,Product_Dim!C:C)</f>
        <v>Clothing</v>
      </c>
      <c r="O473" s="4" t="str">
        <f t="array" ref="O473">XLOOKUP(M473,Product_Dim!A:A,Product_Dim!D:D)</f>
        <v>Footwear</v>
      </c>
      <c r="P473" s="4" t="s">
        <v>1692</v>
      </c>
      <c r="Q473" s="4" t="s">
        <v>1932</v>
      </c>
      <c r="R473" s="4" t="str">
        <f t="array" ref="R473">XLOOKUP(Q473,Store_Dim!A:A,Store_Dim!B:B)</f>
        <v>Gardner, Humphrey and Contreras</v>
      </c>
      <c r="S473" s="4" t="str">
        <f t="array" ref="S473">XLOOKUP(Q473,Store_Dim!A:A,Store_Dim!E:E)</f>
        <v>Flagship</v>
      </c>
      <c r="T473" s="4">
        <v>1.0</v>
      </c>
      <c r="U473" s="13">
        <v>546.2</v>
      </c>
      <c r="V473" s="14">
        <v>0.22</v>
      </c>
      <c r="W473" s="15">
        <v>214.0</v>
      </c>
      <c r="X473" s="4" t="s">
        <v>1961</v>
      </c>
      <c r="Y473" s="16">
        <v>426.0360000000001</v>
      </c>
      <c r="Z473" s="4" t="str">
        <f t="array" ref="Z473">XLOOKUP(M473,Product_Dim!A:A,Product_Dim!B:B)</f>
        <v>Men's Casual Sneakers</v>
      </c>
    </row>
    <row r="474" ht="14.25" customHeight="1">
      <c r="A474" s="4" t="s">
        <v>2433</v>
      </c>
      <c r="B474" s="5">
        <v>45591.0</v>
      </c>
      <c r="C474" s="12" t="s">
        <v>3979</v>
      </c>
      <c r="D474" s="4">
        <f t="shared" si="1"/>
        <v>2024</v>
      </c>
      <c r="E474" s="4" t="s">
        <v>666</v>
      </c>
      <c r="F474" s="4">
        <v>45.0</v>
      </c>
      <c r="G474" s="4" t="str">
        <f t="shared" si="2"/>
        <v>36-45</v>
      </c>
      <c r="H474" s="4" t="str">
        <f t="array" ref="H474">XLOOKUP(E474,Customer_Dim!A:A,Customer_Dim!D:D)</f>
        <v>Female</v>
      </c>
      <c r="I474" s="4" t="str">
        <f t="array" ref="I474">XLOOKUP(E474,Customer_Dim!A:A,Customer_Dim!H:H)</f>
        <v>Platinum</v>
      </c>
      <c r="J474" s="4" t="str">
        <f t="array" ref="J474">XLOOKUP(E474,Customer_Dim!A:A,Customer_Dim!E:E)</f>
        <v>Christopherland</v>
      </c>
      <c r="K474" s="4" t="str">
        <f t="array" ref="K474">XLOOKUP(E474,Customer_Dim!A:A,Customer_Dim!F:F)</f>
        <v>Minnesota</v>
      </c>
      <c r="L474" s="4" t="str">
        <f t="array" ref="L474">XLOOKUP(Q474,Store_Dim!A:A,Store_Dim!C:C)</f>
        <v>East</v>
      </c>
      <c r="M474" s="4" t="s">
        <v>1689</v>
      </c>
      <c r="N474" s="4" t="str">
        <f t="array" ref="N474">XLOOKUP(M474,Product_Dim!A:A,Product_Dim!C:C)</f>
        <v>Clothing</v>
      </c>
      <c r="O474" s="4" t="str">
        <f t="array" ref="O474">XLOOKUP(M474,Product_Dim!A:A,Product_Dim!D:D)</f>
        <v>Footwear</v>
      </c>
      <c r="P474" s="4" t="s">
        <v>1692</v>
      </c>
      <c r="Q474" s="4" t="s">
        <v>1887</v>
      </c>
      <c r="R474" s="4" t="str">
        <f t="array" ref="R474">XLOOKUP(Q474,Store_Dim!A:A,Store_Dim!B:B)</f>
        <v>Rivera-Warner</v>
      </c>
      <c r="S474" s="4" t="str">
        <f t="array" ref="S474">XLOOKUP(Q474,Store_Dim!A:A,Store_Dim!E:E)</f>
        <v>Flagship</v>
      </c>
      <c r="T474" s="4">
        <v>3.0</v>
      </c>
      <c r="U474" s="13">
        <v>416.01</v>
      </c>
      <c r="V474" s="14">
        <v>0.02</v>
      </c>
      <c r="W474" s="15">
        <v>214.0</v>
      </c>
      <c r="X474" s="4" t="s">
        <v>1959</v>
      </c>
      <c r="Y474" s="16">
        <v>1223.0694</v>
      </c>
      <c r="Z474" s="4" t="str">
        <f t="array" ref="Z474">XLOOKUP(M474,Product_Dim!A:A,Product_Dim!B:B)</f>
        <v>Men's Casual Sneakers</v>
      </c>
    </row>
    <row r="475" ht="14.25" customHeight="1">
      <c r="A475" s="4" t="s">
        <v>2434</v>
      </c>
      <c r="B475" s="5">
        <v>45864.0</v>
      </c>
      <c r="C475" s="12" t="s">
        <v>3968</v>
      </c>
      <c r="D475" s="4">
        <f t="shared" si="1"/>
        <v>2025</v>
      </c>
      <c r="E475" s="4" t="s">
        <v>1223</v>
      </c>
      <c r="F475" s="4">
        <v>52.0</v>
      </c>
      <c r="G475" s="4" t="str">
        <f t="shared" si="2"/>
        <v>46-55</v>
      </c>
      <c r="H475" s="4" t="str">
        <f t="array" ref="H475">XLOOKUP(E475,Customer_Dim!A:A,Customer_Dim!D:D)</f>
        <v>Female</v>
      </c>
      <c r="I475" s="4" t="str">
        <f t="array" ref="I475">XLOOKUP(E475,Customer_Dim!A:A,Customer_Dim!H:H)</f>
        <v>Bronze</v>
      </c>
      <c r="J475" s="4" t="str">
        <f t="array" ref="J475">XLOOKUP(E475,Customer_Dim!A:A,Customer_Dim!E:E)</f>
        <v>North Michael</v>
      </c>
      <c r="K475" s="4" t="str">
        <f t="array" ref="K475">XLOOKUP(E475,Customer_Dim!A:A,Customer_Dim!F:F)</f>
        <v>Iowa</v>
      </c>
      <c r="L475" s="4" t="str">
        <f t="array" ref="L475">XLOOKUP(Q475,Store_Dim!A:A,Store_Dim!C:C)</f>
        <v>East</v>
      </c>
      <c r="M475" s="4" t="s">
        <v>1805</v>
      </c>
      <c r="N475" s="4" t="str">
        <f t="array" ref="N475">XLOOKUP(M475,Product_Dim!A:A,Product_Dim!C:C)</f>
        <v>Electronics</v>
      </c>
      <c r="O475" s="4" t="str">
        <f t="array" ref="O475">XLOOKUP(M475,Product_Dim!A:A,Product_Dim!D:D)</f>
        <v>Audio</v>
      </c>
      <c r="P475" s="4" t="s">
        <v>1807</v>
      </c>
      <c r="Q475" s="4" t="s">
        <v>1924</v>
      </c>
      <c r="R475" s="4" t="str">
        <f t="array" ref="R475">XLOOKUP(Q475,Store_Dim!A:A,Store_Dim!B:B)</f>
        <v>Hill, Wagner and Ballard</v>
      </c>
      <c r="S475" s="4" t="str">
        <f t="array" ref="S475">XLOOKUP(Q475,Store_Dim!A:A,Store_Dim!E:E)</f>
        <v>Online</v>
      </c>
      <c r="T475" s="4">
        <v>1.0</v>
      </c>
      <c r="U475" s="13">
        <v>30.94</v>
      </c>
      <c r="V475" s="14">
        <v>0.21</v>
      </c>
      <c r="W475" s="15">
        <v>159.0</v>
      </c>
      <c r="X475" s="4" t="s">
        <v>1964</v>
      </c>
      <c r="Y475" s="16">
        <v>24.4426</v>
      </c>
      <c r="Z475" s="4" t="str">
        <f t="array" ref="Z475">XLOOKUP(M475,Product_Dim!A:A,Product_Dim!B:B)</f>
        <v>Bluetooth Car Audio System</v>
      </c>
    </row>
    <row r="476" ht="14.25" customHeight="1">
      <c r="A476" s="4" t="s">
        <v>2435</v>
      </c>
      <c r="B476" s="5">
        <v>45875.0</v>
      </c>
      <c r="C476" s="12" t="s">
        <v>3975</v>
      </c>
      <c r="D476" s="4">
        <f t="shared" si="1"/>
        <v>2025</v>
      </c>
      <c r="E476" s="4" t="s">
        <v>674</v>
      </c>
      <c r="F476" s="4">
        <v>30.0</v>
      </c>
      <c r="G476" s="4" t="str">
        <f t="shared" si="2"/>
        <v>26-35</v>
      </c>
      <c r="H476" s="4" t="str">
        <f t="array" ref="H476">XLOOKUP(E476,Customer_Dim!A:A,Customer_Dim!D:D)</f>
        <v>Male</v>
      </c>
      <c r="I476" s="4" t="str">
        <f t="array" ref="I476">XLOOKUP(E476,Customer_Dim!A:A,Customer_Dim!H:H)</f>
        <v>Platinum</v>
      </c>
      <c r="J476" s="4" t="str">
        <f t="array" ref="J476">XLOOKUP(E476,Customer_Dim!A:A,Customer_Dim!E:E)</f>
        <v>South Jerry</v>
      </c>
      <c r="K476" s="4" t="str">
        <f t="array" ref="K476">XLOOKUP(E476,Customer_Dim!A:A,Customer_Dim!F:F)</f>
        <v>Maine</v>
      </c>
      <c r="L476" s="4" t="str">
        <f t="array" ref="L476">XLOOKUP(Q476,Store_Dim!A:A,Store_Dim!C:C)</f>
        <v>West</v>
      </c>
      <c r="M476" s="4" t="s">
        <v>1756</v>
      </c>
      <c r="N476" s="4" t="str">
        <f t="array" ref="N476">XLOOKUP(M476,Product_Dim!A:A,Product_Dim!C:C)</f>
        <v>Clothing</v>
      </c>
      <c r="O476" s="4" t="str">
        <f t="array" ref="O476">XLOOKUP(M476,Product_Dim!A:A,Product_Dim!D:D)</f>
        <v>Accessories</v>
      </c>
      <c r="P476" s="4" t="s">
        <v>1758</v>
      </c>
      <c r="Q476" s="4" t="s">
        <v>1939</v>
      </c>
      <c r="R476" s="4" t="str">
        <f t="array" ref="R476">XLOOKUP(Q476,Store_Dim!A:A,Store_Dim!B:B)</f>
        <v>Frederick-Wright</v>
      </c>
      <c r="S476" s="4" t="str">
        <f t="array" ref="S476">XLOOKUP(Q476,Store_Dim!A:A,Store_Dim!E:E)</f>
        <v>Flagship</v>
      </c>
      <c r="T476" s="4">
        <v>3.0</v>
      </c>
      <c r="U476" s="13">
        <v>666.39</v>
      </c>
      <c r="V476" s="14">
        <v>0.21</v>
      </c>
      <c r="W476" s="15">
        <v>485.0</v>
      </c>
      <c r="X476" s="4" t="s">
        <v>1964</v>
      </c>
      <c r="Y476" s="16">
        <v>1579.3443</v>
      </c>
      <c r="Z476" s="4" t="str">
        <f t="array" ref="Z476">XLOOKUP(M476,Product_Dim!A:A,Product_Dim!B:B)</f>
        <v>Womens Cotton Scarf</v>
      </c>
    </row>
    <row r="477" ht="14.25" customHeight="1">
      <c r="A477" s="4" t="s">
        <v>2436</v>
      </c>
      <c r="B477" s="5">
        <v>45797.0</v>
      </c>
      <c r="C477" s="12" t="s">
        <v>3973</v>
      </c>
      <c r="D477" s="4">
        <f t="shared" si="1"/>
        <v>2025</v>
      </c>
      <c r="E477" s="4" t="s">
        <v>572</v>
      </c>
      <c r="F477" s="4">
        <v>25.0</v>
      </c>
      <c r="G477" s="4" t="str">
        <f t="shared" si="2"/>
        <v>18-25</v>
      </c>
      <c r="H477" s="4" t="str">
        <f t="array" ref="H477">XLOOKUP(E477,Customer_Dim!A:A,Customer_Dim!D:D)</f>
        <v>Female</v>
      </c>
      <c r="I477" s="4" t="str">
        <f t="array" ref="I477">XLOOKUP(E477,Customer_Dim!A:A,Customer_Dim!H:H)</f>
        <v>Silver</v>
      </c>
      <c r="J477" s="4" t="str">
        <f t="array" ref="J477">XLOOKUP(E477,Customer_Dim!A:A,Customer_Dim!E:E)</f>
        <v>South Ashleyton</v>
      </c>
      <c r="K477" s="4" t="str">
        <f t="array" ref="K477">XLOOKUP(E477,Customer_Dim!A:A,Customer_Dim!F:F)</f>
        <v>Michigan</v>
      </c>
      <c r="L477" s="4" t="str">
        <f t="array" ref="L477">XLOOKUP(Q477,Store_Dim!A:A,Store_Dim!C:C)</f>
        <v>East</v>
      </c>
      <c r="M477" s="4" t="s">
        <v>1826</v>
      </c>
      <c r="N477" s="4" t="str">
        <f t="array" ref="N477">XLOOKUP(M477,Product_Dim!A:A,Product_Dim!C:C)</f>
        <v>Sports</v>
      </c>
      <c r="O477" s="4" t="str">
        <f t="array" ref="O477">XLOOKUP(M477,Product_Dim!A:A,Product_Dim!D:D)</f>
        <v>Equipment</v>
      </c>
      <c r="P477" s="4" t="s">
        <v>1828</v>
      </c>
      <c r="Q477" s="4" t="s">
        <v>1924</v>
      </c>
      <c r="R477" s="4" t="str">
        <f t="array" ref="R477">XLOOKUP(Q477,Store_Dim!A:A,Store_Dim!B:B)</f>
        <v>Hill, Wagner and Ballard</v>
      </c>
      <c r="S477" s="4" t="str">
        <f t="array" ref="S477">XLOOKUP(Q477,Store_Dim!A:A,Store_Dim!E:E)</f>
        <v>Online</v>
      </c>
      <c r="T477" s="4">
        <v>2.0</v>
      </c>
      <c r="U477" s="13">
        <v>145.26</v>
      </c>
      <c r="V477" s="14">
        <v>0.19</v>
      </c>
      <c r="W477" s="15">
        <v>358.0</v>
      </c>
      <c r="X477" s="4" t="s">
        <v>1961</v>
      </c>
      <c r="Y477" s="16">
        <v>235.3212</v>
      </c>
      <c r="Z477" s="4" t="str">
        <f t="array" ref="Z477">XLOOKUP(M477,Product_Dim!A:A,Product_Dim!B:B)</f>
        <v>Badminton Racket Set</v>
      </c>
    </row>
    <row r="478" ht="14.25" customHeight="1">
      <c r="A478" s="4" t="s">
        <v>2437</v>
      </c>
      <c r="B478" s="5">
        <v>45364.0</v>
      </c>
      <c r="C478" s="12" t="s">
        <v>3977</v>
      </c>
      <c r="D478" s="4">
        <f t="shared" si="1"/>
        <v>2024</v>
      </c>
      <c r="E478" s="4" t="s">
        <v>427</v>
      </c>
      <c r="F478" s="4">
        <v>36.0</v>
      </c>
      <c r="G478" s="4" t="str">
        <f t="shared" si="2"/>
        <v>36-45</v>
      </c>
      <c r="H478" s="4" t="str">
        <f t="array" ref="H478">XLOOKUP(E478,Customer_Dim!A:A,Customer_Dim!D:D)</f>
        <v>Male</v>
      </c>
      <c r="I478" s="4" t="str">
        <f t="array" ref="I478">XLOOKUP(E478,Customer_Dim!A:A,Customer_Dim!H:H)</f>
        <v>Platinum</v>
      </c>
      <c r="J478" s="4" t="str">
        <f t="array" ref="J478">XLOOKUP(E478,Customer_Dim!A:A,Customer_Dim!E:E)</f>
        <v>New Jenniferburgh</v>
      </c>
      <c r="K478" s="4" t="str">
        <f t="array" ref="K478">XLOOKUP(E478,Customer_Dim!A:A,Customer_Dim!F:F)</f>
        <v>Nebraska</v>
      </c>
      <c r="L478" s="4" t="str">
        <f t="array" ref="L478">XLOOKUP(Q478,Store_Dim!A:A,Store_Dim!C:C)</f>
        <v>North</v>
      </c>
      <c r="M478" s="4" t="s">
        <v>1856</v>
      </c>
      <c r="N478" s="4" t="str">
        <f t="array" ref="N478">XLOOKUP(M478,Product_Dim!A:A,Product_Dim!C:C)</f>
        <v>Clothing</v>
      </c>
      <c r="O478" s="4" t="str">
        <f t="array" ref="O478">XLOOKUP(M478,Product_Dim!A:A,Product_Dim!D:D)</f>
        <v>Footwear</v>
      </c>
      <c r="P478" s="4" t="s">
        <v>1858</v>
      </c>
      <c r="Q478" s="4" t="s">
        <v>1908</v>
      </c>
      <c r="R478" s="4" t="str">
        <f t="array" ref="R478">XLOOKUP(Q478,Store_Dim!A:A,Store_Dim!B:B)</f>
        <v>Gray Ltd</v>
      </c>
      <c r="S478" s="4" t="str">
        <f t="array" ref="S478">XLOOKUP(Q478,Store_Dim!A:A,Store_Dim!E:E)</f>
        <v>Outlet</v>
      </c>
      <c r="T478" s="4">
        <v>4.0</v>
      </c>
      <c r="U478" s="13">
        <v>940.77</v>
      </c>
      <c r="V478" s="14">
        <v>0.24</v>
      </c>
      <c r="W478" s="15">
        <v>496.0</v>
      </c>
      <c r="X478" s="4" t="s">
        <v>1964</v>
      </c>
      <c r="Y478" s="16">
        <v>2859.9408</v>
      </c>
      <c r="Z478" s="4" t="str">
        <f t="array" ref="Z478">XLOOKUP(M478,Product_Dim!A:A,Product_Dim!B:B)</f>
        <v>Women's High Heels</v>
      </c>
    </row>
    <row r="479" ht="14.25" customHeight="1">
      <c r="A479" s="4" t="s">
        <v>2438</v>
      </c>
      <c r="B479" s="5">
        <v>45700.0</v>
      </c>
      <c r="C479" s="12" t="s">
        <v>3974</v>
      </c>
      <c r="D479" s="4">
        <f t="shared" si="1"/>
        <v>2025</v>
      </c>
      <c r="E479" s="4" t="s">
        <v>1467</v>
      </c>
      <c r="F479" s="4">
        <v>19.0</v>
      </c>
      <c r="G479" s="4" t="str">
        <f t="shared" si="2"/>
        <v>18-25</v>
      </c>
      <c r="H479" s="4" t="str">
        <f t="array" ref="H479">XLOOKUP(E479,Customer_Dim!A:A,Customer_Dim!D:D)</f>
        <v>Male</v>
      </c>
      <c r="I479" s="4" t="str">
        <f t="array" ref="I479">XLOOKUP(E479,Customer_Dim!A:A,Customer_Dim!H:H)</f>
        <v>Gold</v>
      </c>
      <c r="J479" s="4" t="str">
        <f t="array" ref="J479">XLOOKUP(E479,Customer_Dim!A:A,Customer_Dim!E:E)</f>
        <v>East Audrey</v>
      </c>
      <c r="K479" s="4" t="str">
        <f t="array" ref="K479">XLOOKUP(E479,Customer_Dim!A:A,Customer_Dim!F:F)</f>
        <v>Utah</v>
      </c>
      <c r="L479" s="4" t="str">
        <f t="array" ref="L479">XLOOKUP(Q479,Store_Dim!A:A,Store_Dim!C:C)</f>
        <v>North</v>
      </c>
      <c r="M479" s="4" t="s">
        <v>1718</v>
      </c>
      <c r="N479" s="4" t="str">
        <f t="array" ref="N479">XLOOKUP(M479,Product_Dim!A:A,Product_Dim!C:C)</f>
        <v>Clothing</v>
      </c>
      <c r="O479" s="4" t="str">
        <f t="array" ref="O479">XLOOKUP(M479,Product_Dim!A:A,Product_Dim!D:D)</f>
        <v>Outerwear</v>
      </c>
      <c r="P479" s="4" t="s">
        <v>1720</v>
      </c>
      <c r="Q479" s="4" t="s">
        <v>1942</v>
      </c>
      <c r="R479" s="4" t="str">
        <f t="array" ref="R479">XLOOKUP(Q479,Store_Dim!A:A,Store_Dim!B:B)</f>
        <v>Holloway Ltd</v>
      </c>
      <c r="S479" s="4" t="str">
        <f t="array" ref="S479">XLOOKUP(Q479,Store_Dim!A:A,Store_Dim!E:E)</f>
        <v>Flagship</v>
      </c>
      <c r="T479" s="4">
        <v>1.0</v>
      </c>
      <c r="U479" s="13">
        <v>708.88</v>
      </c>
      <c r="V479" s="14">
        <v>0.09</v>
      </c>
      <c r="W479" s="15">
        <v>296.0</v>
      </c>
      <c r="X479" s="4" t="s">
        <v>1959</v>
      </c>
      <c r="Y479" s="16">
        <v>645.0808000000001</v>
      </c>
      <c r="Z479" s="4" t="str">
        <f t="array" ref="Z479">XLOOKUP(M479,Product_Dim!A:A,Product_Dim!B:B)</f>
        <v>Men's Winter Jacket</v>
      </c>
    </row>
    <row r="480" ht="14.25" customHeight="1">
      <c r="A480" s="4" t="s">
        <v>2439</v>
      </c>
      <c r="B480" s="5">
        <v>45924.0</v>
      </c>
      <c r="C480" s="12" t="s">
        <v>3976</v>
      </c>
      <c r="D480" s="4">
        <f t="shared" si="1"/>
        <v>2025</v>
      </c>
      <c r="E480" s="4" t="s">
        <v>992</v>
      </c>
      <c r="F480" s="4">
        <v>56.0</v>
      </c>
      <c r="G480" s="4" t="str">
        <f t="shared" si="2"/>
        <v>56-65</v>
      </c>
      <c r="H480" s="4" t="str">
        <f t="array" ref="H480">XLOOKUP(E480,Customer_Dim!A:A,Customer_Dim!D:D)</f>
        <v>Female</v>
      </c>
      <c r="I480" s="4" t="str">
        <f t="array" ref="I480">XLOOKUP(E480,Customer_Dim!A:A,Customer_Dim!H:H)</f>
        <v>Bronze</v>
      </c>
      <c r="J480" s="4" t="str">
        <f t="array" ref="J480">XLOOKUP(E480,Customer_Dim!A:A,Customer_Dim!E:E)</f>
        <v>West Patriciaview</v>
      </c>
      <c r="K480" s="4" t="str">
        <f t="array" ref="K480">XLOOKUP(E480,Customer_Dim!A:A,Customer_Dim!F:F)</f>
        <v>Alabama</v>
      </c>
      <c r="L480" s="4" t="str">
        <f t="array" ref="L480">XLOOKUP(Q480,Store_Dim!A:A,Store_Dim!C:C)</f>
        <v>South</v>
      </c>
      <c r="M480" s="4" t="s">
        <v>1667</v>
      </c>
      <c r="N480" s="4" t="str">
        <f t="array" ref="N480">XLOOKUP(M480,Product_Dim!A:A,Product_Dim!C:C)</f>
        <v>Home</v>
      </c>
      <c r="O480" s="4" t="str">
        <f t="array" ref="O480">XLOOKUP(M480,Product_Dim!A:A,Product_Dim!D:D)</f>
        <v>Kitchen</v>
      </c>
      <c r="P480" s="4" t="s">
        <v>1669</v>
      </c>
      <c r="Q480" s="4" t="s">
        <v>1896</v>
      </c>
      <c r="R480" s="4" t="str">
        <f t="array" ref="R480">XLOOKUP(Q480,Store_Dim!A:A,Store_Dim!B:B)</f>
        <v>Black-Horn</v>
      </c>
      <c r="S480" s="4" t="str">
        <f t="array" ref="S480">XLOOKUP(Q480,Store_Dim!A:A,Store_Dim!E:E)</f>
        <v>Outlet</v>
      </c>
      <c r="T480" s="4">
        <v>1.0</v>
      </c>
      <c r="U480" s="13">
        <v>790.73</v>
      </c>
      <c r="V480" s="14">
        <v>0.24</v>
      </c>
      <c r="W480" s="15">
        <v>57.0</v>
      </c>
      <c r="X480" s="4" t="s">
        <v>1961</v>
      </c>
      <c r="Y480" s="16">
        <v>600.9548</v>
      </c>
      <c r="Z480" s="4" t="str">
        <f t="array" ref="Z480">XLOOKUP(M480,Product_Dim!A:A,Product_Dim!B:B)</f>
        <v>Stainless Steel Cutlery Set</v>
      </c>
    </row>
    <row r="481" ht="14.25" customHeight="1">
      <c r="A481" s="4" t="s">
        <v>2440</v>
      </c>
      <c r="B481" s="5">
        <v>45574.0</v>
      </c>
      <c r="C481" s="12" t="s">
        <v>3979</v>
      </c>
      <c r="D481" s="4">
        <f t="shared" si="1"/>
        <v>2024</v>
      </c>
      <c r="E481" s="4" t="s">
        <v>1413</v>
      </c>
      <c r="F481" s="4">
        <v>29.0</v>
      </c>
      <c r="G481" s="4" t="str">
        <f t="shared" si="2"/>
        <v>26-35</v>
      </c>
      <c r="H481" s="4" t="str">
        <f t="array" ref="H481">XLOOKUP(E481,Customer_Dim!A:A,Customer_Dim!D:D)</f>
        <v>Male</v>
      </c>
      <c r="I481" s="4" t="str">
        <f t="array" ref="I481">XLOOKUP(E481,Customer_Dim!A:A,Customer_Dim!H:H)</f>
        <v>Bronze</v>
      </c>
      <c r="J481" s="4" t="str">
        <f t="array" ref="J481">XLOOKUP(E481,Customer_Dim!A:A,Customer_Dim!E:E)</f>
        <v>Port Hannahport</v>
      </c>
      <c r="K481" s="4" t="str">
        <f t="array" ref="K481">XLOOKUP(E481,Customer_Dim!A:A,Customer_Dim!F:F)</f>
        <v>Ohio</v>
      </c>
      <c r="L481" s="4" t="str">
        <f t="array" ref="L481">XLOOKUP(Q481,Store_Dim!A:A,Store_Dim!C:C)</f>
        <v>South</v>
      </c>
      <c r="M481" s="4" t="s">
        <v>1617</v>
      </c>
      <c r="N481" s="4" t="str">
        <f t="array" ref="N481">XLOOKUP(M481,Product_Dim!A:A,Product_Dim!C:C)</f>
        <v>Electronics</v>
      </c>
      <c r="O481" s="4" t="str">
        <f t="array" ref="O481">XLOOKUP(M481,Product_Dim!A:A,Product_Dim!D:D)</f>
        <v>Appliances</v>
      </c>
      <c r="P481" s="4" t="s">
        <v>1620</v>
      </c>
      <c r="Q481" s="4" t="s">
        <v>1921</v>
      </c>
      <c r="R481" s="4" t="str">
        <f t="array" ref="R481">XLOOKUP(Q481,Store_Dim!A:A,Store_Dim!B:B)</f>
        <v>Moore, Padilla and Butler</v>
      </c>
      <c r="S481" s="4" t="str">
        <f t="array" ref="S481">XLOOKUP(Q481,Store_Dim!A:A,Store_Dim!E:E)</f>
        <v>Flagship</v>
      </c>
      <c r="T481" s="4">
        <v>3.0</v>
      </c>
      <c r="U481" s="13">
        <v>635.13</v>
      </c>
      <c r="V481" s="14">
        <v>0.09</v>
      </c>
      <c r="W481" s="15">
        <v>301.0</v>
      </c>
      <c r="X481" s="4" t="s">
        <v>1961</v>
      </c>
      <c r="Y481" s="16">
        <v>1733.9049</v>
      </c>
      <c r="Z481" s="4" t="str">
        <f t="array" ref="Z481">XLOOKUP(M481,Product_Dim!A:A,Product_Dim!B:B)</f>
        <v>4K Home Projector</v>
      </c>
    </row>
    <row r="482" ht="14.25" customHeight="1">
      <c r="A482" s="4" t="s">
        <v>2441</v>
      </c>
      <c r="B482" s="5">
        <v>45233.0</v>
      </c>
      <c r="C482" s="12" t="s">
        <v>3971</v>
      </c>
      <c r="D482" s="4">
        <f t="shared" si="1"/>
        <v>2023</v>
      </c>
      <c r="E482" s="4" t="s">
        <v>872</v>
      </c>
      <c r="F482" s="4">
        <v>32.0</v>
      </c>
      <c r="G482" s="4" t="str">
        <f t="shared" si="2"/>
        <v>26-35</v>
      </c>
      <c r="H482" s="4" t="str">
        <f t="array" ref="H482">XLOOKUP(E482,Customer_Dim!A:A,Customer_Dim!D:D)</f>
        <v>Female</v>
      </c>
      <c r="I482" s="4" t="str">
        <f t="array" ref="I482">XLOOKUP(E482,Customer_Dim!A:A,Customer_Dim!H:H)</f>
        <v>Bronze</v>
      </c>
      <c r="J482" s="4" t="str">
        <f t="array" ref="J482">XLOOKUP(E482,Customer_Dim!A:A,Customer_Dim!E:E)</f>
        <v>South Gina</v>
      </c>
      <c r="K482" s="4" t="str">
        <f t="array" ref="K482">XLOOKUP(E482,Customer_Dim!A:A,Customer_Dim!F:F)</f>
        <v>Kentucky</v>
      </c>
      <c r="L482" s="4" t="str">
        <f t="array" ref="L482">XLOOKUP(Q482,Store_Dim!A:A,Store_Dim!C:C)</f>
        <v>South</v>
      </c>
      <c r="M482" s="4" t="s">
        <v>1862</v>
      </c>
      <c r="N482" s="4" t="str">
        <f t="array" ref="N482">XLOOKUP(M482,Product_Dim!A:A,Product_Dim!C:C)</f>
        <v>Electronics</v>
      </c>
      <c r="O482" s="4" t="str">
        <f t="array" ref="O482">XLOOKUP(M482,Product_Dim!A:A,Product_Dim!D:D)</f>
        <v>Computer</v>
      </c>
      <c r="P482" s="4" t="s">
        <v>1864</v>
      </c>
      <c r="Q482" s="4" t="s">
        <v>1934</v>
      </c>
      <c r="R482" s="4" t="str">
        <f t="array" ref="R482">XLOOKUP(Q482,Store_Dim!A:A,Store_Dim!B:B)</f>
        <v>Mcdonald Inc</v>
      </c>
      <c r="S482" s="4" t="str">
        <f t="array" ref="S482">XLOOKUP(Q482,Store_Dim!A:A,Store_Dim!E:E)</f>
        <v>Outlet</v>
      </c>
      <c r="T482" s="4">
        <v>1.0</v>
      </c>
      <c r="U482" s="13">
        <v>744.88</v>
      </c>
      <c r="V482" s="14">
        <v>0.15</v>
      </c>
      <c r="W482" s="15">
        <v>485.0</v>
      </c>
      <c r="X482" s="4" t="s">
        <v>1964</v>
      </c>
      <c r="Y482" s="16">
        <v>633.148</v>
      </c>
      <c r="Z482" s="4" t="str">
        <f t="array" ref="Z482">XLOOKUP(M482,Product_Dim!A:A,Product_Dim!B:B)</f>
        <v>USB-C Laptop Charger</v>
      </c>
    </row>
    <row r="483" ht="14.25" customHeight="1">
      <c r="A483" s="4" t="s">
        <v>2442</v>
      </c>
      <c r="B483" s="5">
        <v>45745.0</v>
      </c>
      <c r="C483" s="12" t="s">
        <v>3977</v>
      </c>
      <c r="D483" s="4">
        <f t="shared" si="1"/>
        <v>2025</v>
      </c>
      <c r="E483" s="4" t="s">
        <v>624</v>
      </c>
      <c r="F483" s="4">
        <v>18.0</v>
      </c>
      <c r="G483" s="4" t="str">
        <f t="shared" si="2"/>
        <v>18-25</v>
      </c>
      <c r="H483" s="4" t="str">
        <f t="array" ref="H483">XLOOKUP(E483,Customer_Dim!A:A,Customer_Dim!D:D)</f>
        <v>Male</v>
      </c>
      <c r="I483" s="4" t="str">
        <f t="array" ref="I483">XLOOKUP(E483,Customer_Dim!A:A,Customer_Dim!H:H)</f>
        <v>Platinum</v>
      </c>
      <c r="J483" s="4" t="str">
        <f t="array" ref="J483">XLOOKUP(E483,Customer_Dim!A:A,Customer_Dim!E:E)</f>
        <v>Port James</v>
      </c>
      <c r="K483" s="4" t="str">
        <f t="array" ref="K483">XLOOKUP(E483,Customer_Dim!A:A,Customer_Dim!F:F)</f>
        <v>New York</v>
      </c>
      <c r="L483" s="4" t="str">
        <f t="array" ref="L483">XLOOKUP(Q483,Store_Dim!A:A,Store_Dim!C:C)</f>
        <v>North</v>
      </c>
      <c r="M483" s="4" t="s">
        <v>1661</v>
      </c>
      <c r="N483" s="4" t="str">
        <f t="array" ref="N483">XLOOKUP(M483,Product_Dim!A:A,Product_Dim!C:C)</f>
        <v>Sports</v>
      </c>
      <c r="O483" s="4" t="str">
        <f t="array" ref="O483">XLOOKUP(M483,Product_Dim!A:A,Product_Dim!D:D)</f>
        <v>Accessories</v>
      </c>
      <c r="P483" s="4" t="s">
        <v>1663</v>
      </c>
      <c r="Q483" s="4" t="s">
        <v>1892</v>
      </c>
      <c r="R483" s="4" t="str">
        <f t="array" ref="R483">XLOOKUP(Q483,Store_Dim!A:A,Store_Dim!B:B)</f>
        <v>Martinez, Adkins and Johnson</v>
      </c>
      <c r="S483" s="4" t="str">
        <f t="array" ref="S483">XLOOKUP(Q483,Store_Dim!A:A,Store_Dim!E:E)</f>
        <v>Flagship</v>
      </c>
      <c r="T483" s="4">
        <v>3.0</v>
      </c>
      <c r="U483" s="13">
        <v>205.34</v>
      </c>
      <c r="V483" s="14">
        <v>0.25</v>
      </c>
      <c r="W483" s="15">
        <v>137.0</v>
      </c>
      <c r="X483" s="4" t="s">
        <v>1959</v>
      </c>
      <c r="Y483" s="16">
        <v>462.015</v>
      </c>
      <c r="Z483" s="4" t="str">
        <f t="array" ref="Z483">XLOOKUP(M483,Product_Dim!A:A,Product_Dim!B:B)</f>
        <v>Sports Stopwatch Timer</v>
      </c>
    </row>
    <row r="484" ht="14.25" customHeight="1">
      <c r="A484" s="4" t="s">
        <v>2443</v>
      </c>
      <c r="B484" s="5">
        <v>45851.0</v>
      </c>
      <c r="C484" s="12" t="s">
        <v>3968</v>
      </c>
      <c r="D484" s="4">
        <f t="shared" si="1"/>
        <v>2025</v>
      </c>
      <c r="E484" s="4" t="s">
        <v>1325</v>
      </c>
      <c r="F484" s="4">
        <v>33.0</v>
      </c>
      <c r="G484" s="4" t="str">
        <f t="shared" si="2"/>
        <v>26-35</v>
      </c>
      <c r="H484" s="4" t="str">
        <f t="array" ref="H484">XLOOKUP(E484,Customer_Dim!A:A,Customer_Dim!D:D)</f>
        <v>Male</v>
      </c>
      <c r="I484" s="4" t="str">
        <f t="array" ref="I484">XLOOKUP(E484,Customer_Dim!A:A,Customer_Dim!H:H)</f>
        <v>Gold</v>
      </c>
      <c r="J484" s="4" t="str">
        <f t="array" ref="J484">XLOOKUP(E484,Customer_Dim!A:A,Customer_Dim!E:E)</f>
        <v>Lake David</v>
      </c>
      <c r="K484" s="4" t="str">
        <f t="array" ref="K484">XLOOKUP(E484,Customer_Dim!A:A,Customer_Dim!F:F)</f>
        <v>Mississippi</v>
      </c>
      <c r="L484" s="4" t="str">
        <f t="array" ref="L484">XLOOKUP(Q484,Store_Dim!A:A,Store_Dim!C:C)</f>
        <v>West</v>
      </c>
      <c r="M484" s="4" t="s">
        <v>1664</v>
      </c>
      <c r="N484" s="4" t="str">
        <f t="array" ref="N484">XLOOKUP(M484,Product_Dim!A:A,Product_Dim!C:C)</f>
        <v>Home</v>
      </c>
      <c r="O484" s="4" t="str">
        <f t="array" ref="O484">XLOOKUP(M484,Product_Dim!A:A,Product_Dim!D:D)</f>
        <v>Decor</v>
      </c>
      <c r="P484" s="4" t="s">
        <v>1666</v>
      </c>
      <c r="Q484" s="4" t="s">
        <v>1917</v>
      </c>
      <c r="R484" s="4" t="str">
        <f t="array" ref="R484">XLOOKUP(Q484,Store_Dim!A:A,Store_Dim!B:B)</f>
        <v>Bean, Jones and Park</v>
      </c>
      <c r="S484" s="4" t="str">
        <f t="array" ref="S484">XLOOKUP(Q484,Store_Dim!A:A,Store_Dim!E:E)</f>
        <v>Online</v>
      </c>
      <c r="T484" s="4">
        <v>2.0</v>
      </c>
      <c r="U484" s="13">
        <v>756.8</v>
      </c>
      <c r="V484" s="14">
        <v>0.15</v>
      </c>
      <c r="W484" s="15">
        <v>276.0</v>
      </c>
      <c r="X484" s="4" t="s">
        <v>1959</v>
      </c>
      <c r="Y484" s="16">
        <v>1286.56</v>
      </c>
      <c r="Z484" s="4" t="str">
        <f t="array" ref="Z484">XLOOKUP(M484,Product_Dim!A:A,Product_Dim!B:B)</f>
        <v>Fabric Sofa Throw Blanket</v>
      </c>
    </row>
    <row r="485" ht="14.25" customHeight="1">
      <c r="A485" s="4" t="s">
        <v>2444</v>
      </c>
      <c r="B485" s="5">
        <v>45308.0</v>
      </c>
      <c r="C485" s="12" t="s">
        <v>3972</v>
      </c>
      <c r="D485" s="4">
        <f t="shared" si="1"/>
        <v>2024</v>
      </c>
      <c r="E485" s="4" t="s">
        <v>188</v>
      </c>
      <c r="F485" s="4">
        <v>34.0</v>
      </c>
      <c r="G485" s="4" t="str">
        <f t="shared" si="2"/>
        <v>26-35</v>
      </c>
      <c r="H485" s="4" t="str">
        <f t="array" ref="H485">XLOOKUP(E485,Customer_Dim!A:A,Customer_Dim!D:D)</f>
        <v>Male</v>
      </c>
      <c r="I485" s="4" t="str">
        <f t="array" ref="I485">XLOOKUP(E485,Customer_Dim!A:A,Customer_Dim!H:H)</f>
        <v>Bronze</v>
      </c>
      <c r="J485" s="4" t="str">
        <f t="array" ref="J485">XLOOKUP(E485,Customer_Dim!A:A,Customer_Dim!E:E)</f>
        <v>Christianstad</v>
      </c>
      <c r="K485" s="4" t="str">
        <f t="array" ref="K485">XLOOKUP(E485,Customer_Dim!A:A,Customer_Dim!F:F)</f>
        <v>Hawaii</v>
      </c>
      <c r="L485" s="4" t="str">
        <f t="array" ref="L485">XLOOKUP(Q485,Store_Dim!A:A,Store_Dim!C:C)</f>
        <v>East</v>
      </c>
      <c r="M485" s="4" t="s">
        <v>1638</v>
      </c>
      <c r="N485" s="4" t="str">
        <f t="array" ref="N485">XLOOKUP(M485,Product_Dim!A:A,Product_Dim!C:C)</f>
        <v>Home</v>
      </c>
      <c r="O485" s="4" t="str">
        <f t="array" ref="O485">XLOOKUP(M485,Product_Dim!A:A,Product_Dim!D:D)</f>
        <v>Storage</v>
      </c>
      <c r="P485" s="4" t="s">
        <v>1641</v>
      </c>
      <c r="Q485" s="4" t="s">
        <v>1924</v>
      </c>
      <c r="R485" s="4" t="str">
        <f t="array" ref="R485">XLOOKUP(Q485,Store_Dim!A:A,Store_Dim!B:B)</f>
        <v>Hill, Wagner and Ballard</v>
      </c>
      <c r="S485" s="4" t="str">
        <f t="array" ref="S485">XLOOKUP(Q485,Store_Dim!A:A,Store_Dim!E:E)</f>
        <v>Online</v>
      </c>
      <c r="T485" s="4">
        <v>1.0</v>
      </c>
      <c r="U485" s="13">
        <v>771.73</v>
      </c>
      <c r="V485" s="14">
        <v>0.2</v>
      </c>
      <c r="W485" s="15">
        <v>76.0</v>
      </c>
      <c r="X485" s="4" t="s">
        <v>1959</v>
      </c>
      <c r="Y485" s="16">
        <v>617.384</v>
      </c>
      <c r="Z485" s="4" t="str">
        <f t="array" ref="Z485">XLOOKUP(M485,Product_Dim!A:A,Product_Dim!B:B)</f>
        <v>Multi-Purpose Storage Box</v>
      </c>
    </row>
    <row r="486" ht="14.25" customHeight="1">
      <c r="A486" s="4" t="s">
        <v>2445</v>
      </c>
      <c r="B486" s="5">
        <v>45639.0</v>
      </c>
      <c r="C486" s="12" t="s">
        <v>3969</v>
      </c>
      <c r="D486" s="4">
        <f t="shared" si="1"/>
        <v>2024</v>
      </c>
      <c r="E486" s="4" t="s">
        <v>1496</v>
      </c>
      <c r="F486" s="4">
        <v>40.0</v>
      </c>
      <c r="G486" s="4" t="str">
        <f t="shared" si="2"/>
        <v>36-45</v>
      </c>
      <c r="H486" s="4" t="str">
        <f t="array" ref="H486">XLOOKUP(E486,Customer_Dim!A:A,Customer_Dim!D:D)</f>
        <v>Male</v>
      </c>
      <c r="I486" s="4" t="str">
        <f t="array" ref="I486">XLOOKUP(E486,Customer_Dim!A:A,Customer_Dim!H:H)</f>
        <v>Bronze</v>
      </c>
      <c r="J486" s="4" t="str">
        <f t="array" ref="J486">XLOOKUP(E486,Customer_Dim!A:A,Customer_Dim!E:E)</f>
        <v>New Jamesview</v>
      </c>
      <c r="K486" s="4" t="str">
        <f t="array" ref="K486">XLOOKUP(E486,Customer_Dim!A:A,Customer_Dim!F:F)</f>
        <v>West Virginia</v>
      </c>
      <c r="L486" s="4" t="str">
        <f t="array" ref="L486">XLOOKUP(Q486,Store_Dim!A:A,Store_Dim!C:C)</f>
        <v>North</v>
      </c>
      <c r="M486" s="4" t="s">
        <v>1780</v>
      </c>
      <c r="N486" s="4" t="str">
        <f t="array" ref="N486">XLOOKUP(M486,Product_Dim!A:A,Product_Dim!C:C)</f>
        <v>Beauty</v>
      </c>
      <c r="O486" s="4" t="str">
        <f t="array" ref="O486">XLOOKUP(M486,Product_Dim!A:A,Product_Dim!D:D)</f>
        <v>Haircare</v>
      </c>
      <c r="P486" s="4" t="s">
        <v>1782</v>
      </c>
      <c r="Q486" s="4" t="s">
        <v>1942</v>
      </c>
      <c r="R486" s="4" t="str">
        <f t="array" ref="R486">XLOOKUP(Q486,Store_Dim!A:A,Store_Dim!B:B)</f>
        <v>Holloway Ltd</v>
      </c>
      <c r="S486" s="4" t="str">
        <f t="array" ref="S486">XLOOKUP(Q486,Store_Dim!A:A,Store_Dim!E:E)</f>
        <v>Flagship</v>
      </c>
      <c r="T486" s="4">
        <v>1.0</v>
      </c>
      <c r="U486" s="13">
        <v>440.19</v>
      </c>
      <c r="V486" s="14">
        <v>0.03</v>
      </c>
      <c r="W486" s="15">
        <v>177.0</v>
      </c>
      <c r="X486" s="4" t="s">
        <v>1961</v>
      </c>
      <c r="Y486" s="16">
        <v>426.9843</v>
      </c>
      <c r="Z486" s="4" t="str">
        <f t="array" ref="Z486">XLOOKUP(M486,Product_Dim!A:A,Product_Dim!B:B)</f>
        <v>Women's Hair Dryer Brush</v>
      </c>
    </row>
    <row r="487" ht="14.25" customHeight="1">
      <c r="A487" s="4" t="s">
        <v>2446</v>
      </c>
      <c r="B487" s="5">
        <v>45919.0</v>
      </c>
      <c r="C487" s="12" t="s">
        <v>3976</v>
      </c>
      <c r="D487" s="4">
        <f t="shared" si="1"/>
        <v>2025</v>
      </c>
      <c r="E487" s="4" t="s">
        <v>197</v>
      </c>
      <c r="F487" s="4">
        <v>54.0</v>
      </c>
      <c r="G487" s="4" t="str">
        <f t="shared" si="2"/>
        <v>46-55</v>
      </c>
      <c r="H487" s="4" t="str">
        <f t="array" ref="H487">XLOOKUP(E487,Customer_Dim!A:A,Customer_Dim!D:D)</f>
        <v>Female</v>
      </c>
      <c r="I487" s="4" t="str">
        <f t="array" ref="I487">XLOOKUP(E487,Customer_Dim!A:A,Customer_Dim!H:H)</f>
        <v>Silver</v>
      </c>
      <c r="J487" s="4" t="str">
        <f t="array" ref="J487">XLOOKUP(E487,Customer_Dim!A:A,Customer_Dim!E:E)</f>
        <v>Lake Roberthaven</v>
      </c>
      <c r="K487" s="4" t="str">
        <f t="array" ref="K487">XLOOKUP(E487,Customer_Dim!A:A,Customer_Dim!F:F)</f>
        <v>Nevada</v>
      </c>
      <c r="L487" s="4" t="str">
        <f t="array" ref="L487">XLOOKUP(Q487,Store_Dim!A:A,Store_Dim!C:C)</f>
        <v>South</v>
      </c>
      <c r="M487" s="4" t="s">
        <v>1572</v>
      </c>
      <c r="N487" s="4" t="str">
        <f t="array" ref="N487">XLOOKUP(M487,Product_Dim!A:A,Product_Dim!C:C)</f>
        <v>Clothing</v>
      </c>
      <c r="O487" s="4" t="str">
        <f t="array" ref="O487">XLOOKUP(M487,Product_Dim!A:A,Product_Dim!D:D)</f>
        <v>Bottoms</v>
      </c>
      <c r="P487" s="4" t="s">
        <v>1575</v>
      </c>
      <c r="Q487" s="4" t="s">
        <v>1896</v>
      </c>
      <c r="R487" s="4" t="str">
        <f t="array" ref="R487">XLOOKUP(Q487,Store_Dim!A:A,Store_Dim!B:B)</f>
        <v>Black-Horn</v>
      </c>
      <c r="S487" s="4" t="str">
        <f t="array" ref="S487">XLOOKUP(Q487,Store_Dim!A:A,Store_Dim!E:E)</f>
        <v>Outlet</v>
      </c>
      <c r="T487" s="4">
        <v>2.0</v>
      </c>
      <c r="U487" s="13">
        <v>409.0</v>
      </c>
      <c r="V487" s="14">
        <v>0.17</v>
      </c>
      <c r="W487" s="15">
        <v>487.0</v>
      </c>
      <c r="X487" s="4" t="s">
        <v>1959</v>
      </c>
      <c r="Y487" s="16">
        <v>678.9399999999999</v>
      </c>
      <c r="Z487" s="4" t="str">
        <f t="array" ref="Z487">XLOOKUP(M487,Product_Dim!A:A,Product_Dim!B:B)</f>
        <v>Women's Yoga Pants</v>
      </c>
    </row>
    <row r="488" ht="14.25" customHeight="1">
      <c r="A488" s="4" t="s">
        <v>2447</v>
      </c>
      <c r="B488" s="5">
        <v>45333.0</v>
      </c>
      <c r="C488" s="12" t="s">
        <v>3974</v>
      </c>
      <c r="D488" s="4">
        <f t="shared" si="1"/>
        <v>2024</v>
      </c>
      <c r="E488" s="4" t="s">
        <v>1100</v>
      </c>
      <c r="F488" s="4">
        <v>38.0</v>
      </c>
      <c r="G488" s="4" t="str">
        <f t="shared" si="2"/>
        <v>36-45</v>
      </c>
      <c r="H488" s="4" t="str">
        <f t="array" ref="H488">XLOOKUP(E488,Customer_Dim!A:A,Customer_Dim!D:D)</f>
        <v>Male</v>
      </c>
      <c r="I488" s="4" t="str">
        <f t="array" ref="I488">XLOOKUP(E488,Customer_Dim!A:A,Customer_Dim!H:H)</f>
        <v>Bronze</v>
      </c>
      <c r="J488" s="4" t="str">
        <f t="array" ref="J488">XLOOKUP(E488,Customer_Dim!A:A,Customer_Dim!E:E)</f>
        <v>Cartershire</v>
      </c>
      <c r="K488" s="4" t="str">
        <f t="array" ref="K488">XLOOKUP(E488,Customer_Dim!A:A,Customer_Dim!F:F)</f>
        <v>Virginia</v>
      </c>
      <c r="L488" s="4" t="str">
        <f t="array" ref="L488">XLOOKUP(Q488,Store_Dim!A:A,Store_Dim!C:C)</f>
        <v>East</v>
      </c>
      <c r="M488" s="4" t="s">
        <v>1693</v>
      </c>
      <c r="N488" s="4" t="str">
        <f t="array" ref="N488">XLOOKUP(M488,Product_Dim!A:A,Product_Dim!C:C)</f>
        <v>Sports</v>
      </c>
      <c r="O488" s="4" t="str">
        <f t="array" ref="O488">XLOOKUP(M488,Product_Dim!A:A,Product_Dim!D:D)</f>
        <v>Outdoor</v>
      </c>
      <c r="P488" s="4" t="s">
        <v>1695</v>
      </c>
      <c r="Q488" s="4" t="s">
        <v>1948</v>
      </c>
      <c r="R488" s="4" t="str">
        <f t="array" ref="R488">XLOOKUP(Q488,Store_Dim!A:A,Store_Dim!B:B)</f>
        <v>Mann-Austin</v>
      </c>
      <c r="S488" s="4" t="str">
        <f t="array" ref="S488">XLOOKUP(Q488,Store_Dim!A:A,Store_Dim!E:E)</f>
        <v>Online</v>
      </c>
      <c r="T488" s="4">
        <v>3.0</v>
      </c>
      <c r="U488" s="13">
        <v>134.58</v>
      </c>
      <c r="V488" s="14">
        <v>0.04</v>
      </c>
      <c r="W488" s="15">
        <v>394.0</v>
      </c>
      <c r="X488" s="4" t="s">
        <v>1964</v>
      </c>
      <c r="Y488" s="16">
        <v>387.5904</v>
      </c>
      <c r="Z488" s="4" t="str">
        <f t="array" ref="Z488">XLOOKUP(M488,Product_Dim!A:A,Product_Dim!B:B)</f>
        <v>Sports Water Hydration Pack</v>
      </c>
    </row>
    <row r="489" ht="14.25" customHeight="1">
      <c r="A489" s="4" t="s">
        <v>2448</v>
      </c>
      <c r="B489" s="5">
        <v>45811.0</v>
      </c>
      <c r="C489" s="12" t="s">
        <v>3970</v>
      </c>
      <c r="D489" s="4">
        <f t="shared" si="1"/>
        <v>2025</v>
      </c>
      <c r="E489" s="4" t="s">
        <v>1115</v>
      </c>
      <c r="F489" s="4">
        <v>55.0</v>
      </c>
      <c r="G489" s="4" t="str">
        <f t="shared" si="2"/>
        <v>46-55</v>
      </c>
      <c r="H489" s="4" t="str">
        <f t="array" ref="H489">XLOOKUP(E489,Customer_Dim!A:A,Customer_Dim!D:D)</f>
        <v>Male</v>
      </c>
      <c r="I489" s="4" t="str">
        <f t="array" ref="I489">XLOOKUP(E489,Customer_Dim!A:A,Customer_Dim!H:H)</f>
        <v>Silver</v>
      </c>
      <c r="J489" s="4" t="str">
        <f t="array" ref="J489">XLOOKUP(E489,Customer_Dim!A:A,Customer_Dim!E:E)</f>
        <v>Shannonview</v>
      </c>
      <c r="K489" s="4" t="str">
        <f t="array" ref="K489">XLOOKUP(E489,Customer_Dim!A:A,Customer_Dim!F:F)</f>
        <v>Pennsylvania</v>
      </c>
      <c r="L489" s="4" t="str">
        <f t="array" ref="L489">XLOOKUP(Q489,Store_Dim!A:A,Store_Dim!C:C)</f>
        <v>South</v>
      </c>
      <c r="M489" s="4" t="s">
        <v>1696</v>
      </c>
      <c r="N489" s="4" t="str">
        <f t="array" ref="N489">XLOOKUP(M489,Product_Dim!A:A,Product_Dim!C:C)</f>
        <v>Electronics</v>
      </c>
      <c r="O489" s="4" t="str">
        <f t="array" ref="O489">XLOOKUP(M489,Product_Dim!A:A,Product_Dim!D:D)</f>
        <v>Mobile</v>
      </c>
      <c r="P489" s="4" t="s">
        <v>1699</v>
      </c>
      <c r="Q489" s="4" t="s">
        <v>1914</v>
      </c>
      <c r="R489" s="4" t="str">
        <f t="array" ref="R489">XLOOKUP(Q489,Store_Dim!A:A,Store_Dim!B:B)</f>
        <v>Martinez-Mullins</v>
      </c>
      <c r="S489" s="4" t="str">
        <f t="array" ref="S489">XLOOKUP(Q489,Store_Dim!A:A,Store_Dim!E:E)</f>
        <v>Online</v>
      </c>
      <c r="T489" s="4">
        <v>4.0</v>
      </c>
      <c r="U489" s="13">
        <v>284.44</v>
      </c>
      <c r="V489" s="14">
        <v>0.02</v>
      </c>
      <c r="W489" s="15">
        <v>301.0</v>
      </c>
      <c r="X489" s="4" t="s">
        <v>1959</v>
      </c>
      <c r="Y489" s="16">
        <v>1115.0048</v>
      </c>
      <c r="Z489" s="4" t="str">
        <f t="array" ref="Z489">XLOOKUP(M489,Product_Dim!A:A,Product_Dim!B:B)</f>
        <v>Portable Power Bank</v>
      </c>
    </row>
    <row r="490" ht="14.25" customHeight="1">
      <c r="A490" s="4" t="s">
        <v>2449</v>
      </c>
      <c r="B490" s="5">
        <v>45726.0</v>
      </c>
      <c r="C490" s="12" t="s">
        <v>3977</v>
      </c>
      <c r="D490" s="4">
        <f t="shared" si="1"/>
        <v>2025</v>
      </c>
      <c r="E490" s="4" t="s">
        <v>1284</v>
      </c>
      <c r="F490" s="4">
        <v>18.0</v>
      </c>
      <c r="G490" s="4" t="str">
        <f t="shared" si="2"/>
        <v>18-25</v>
      </c>
      <c r="H490" s="4" t="str">
        <f t="array" ref="H490">XLOOKUP(E490,Customer_Dim!A:A,Customer_Dim!D:D)</f>
        <v>Female</v>
      </c>
      <c r="I490" s="4" t="str">
        <f t="array" ref="I490">XLOOKUP(E490,Customer_Dim!A:A,Customer_Dim!H:H)</f>
        <v>Gold</v>
      </c>
      <c r="J490" s="4" t="str">
        <f t="array" ref="J490">XLOOKUP(E490,Customer_Dim!A:A,Customer_Dim!E:E)</f>
        <v>Garciaview</v>
      </c>
      <c r="K490" s="4" t="str">
        <f t="array" ref="K490">XLOOKUP(E490,Customer_Dim!A:A,Customer_Dim!F:F)</f>
        <v>Louisiana</v>
      </c>
      <c r="L490" s="4" t="str">
        <f t="array" ref="L490">XLOOKUP(Q490,Store_Dim!A:A,Store_Dim!C:C)</f>
        <v>East</v>
      </c>
      <c r="M490" s="4" t="s">
        <v>1802</v>
      </c>
      <c r="N490" s="4" t="str">
        <f t="array" ref="N490">XLOOKUP(M490,Product_Dim!A:A,Product_Dim!C:C)</f>
        <v>Sports</v>
      </c>
      <c r="O490" s="4" t="str">
        <f t="array" ref="O490">XLOOKUP(M490,Product_Dim!A:A,Product_Dim!D:D)</f>
        <v>Team Sports</v>
      </c>
      <c r="P490" s="4" t="s">
        <v>1804</v>
      </c>
      <c r="Q490" s="4" t="s">
        <v>1932</v>
      </c>
      <c r="R490" s="4" t="str">
        <f t="array" ref="R490">XLOOKUP(Q490,Store_Dim!A:A,Store_Dim!B:B)</f>
        <v>Gardner, Humphrey and Contreras</v>
      </c>
      <c r="S490" s="4" t="str">
        <f t="array" ref="S490">XLOOKUP(Q490,Store_Dim!A:A,Store_Dim!E:E)</f>
        <v>Flagship</v>
      </c>
      <c r="T490" s="4">
        <v>4.0</v>
      </c>
      <c r="U490" s="13">
        <v>922.69</v>
      </c>
      <c r="V490" s="14">
        <v>0.16</v>
      </c>
      <c r="W490" s="15">
        <v>359.0</v>
      </c>
      <c r="X490" s="4" t="s">
        <v>1959</v>
      </c>
      <c r="Y490" s="16">
        <v>3100.2384</v>
      </c>
      <c r="Z490" s="4" t="str">
        <f t="array" ref="Z490">XLOOKUP(M490,Product_Dim!A:A,Product_Dim!B:B)</f>
        <v>Shin Guards – Adult</v>
      </c>
    </row>
    <row r="491" ht="14.25" customHeight="1">
      <c r="A491" s="4" t="s">
        <v>2450</v>
      </c>
      <c r="B491" s="5">
        <v>45644.0</v>
      </c>
      <c r="C491" s="12" t="s">
        <v>3969</v>
      </c>
      <c r="D491" s="4">
        <f t="shared" si="1"/>
        <v>2024</v>
      </c>
      <c r="E491" s="4" t="s">
        <v>898</v>
      </c>
      <c r="F491" s="4">
        <v>22.0</v>
      </c>
      <c r="G491" s="4" t="str">
        <f t="shared" si="2"/>
        <v>18-25</v>
      </c>
      <c r="H491" s="4" t="str">
        <f t="array" ref="H491">XLOOKUP(E491,Customer_Dim!A:A,Customer_Dim!D:D)</f>
        <v>Male</v>
      </c>
      <c r="I491" s="4" t="str">
        <f t="array" ref="I491">XLOOKUP(E491,Customer_Dim!A:A,Customer_Dim!H:H)</f>
        <v>Gold</v>
      </c>
      <c r="J491" s="4" t="str">
        <f t="array" ref="J491">XLOOKUP(E491,Customer_Dim!A:A,Customer_Dim!E:E)</f>
        <v>North Austinport</v>
      </c>
      <c r="K491" s="4" t="str">
        <f t="array" ref="K491">XLOOKUP(E491,Customer_Dim!A:A,Customer_Dim!F:F)</f>
        <v>Kentucky</v>
      </c>
      <c r="L491" s="4" t="str">
        <f t="array" ref="L491">XLOOKUP(Q491,Store_Dim!A:A,Store_Dim!C:C)</f>
        <v>East</v>
      </c>
      <c r="M491" s="4" t="s">
        <v>1686</v>
      </c>
      <c r="N491" s="4" t="str">
        <f t="array" ref="N491">XLOOKUP(M491,Product_Dim!A:A,Product_Dim!C:C)</f>
        <v>Clothing</v>
      </c>
      <c r="O491" s="4" t="str">
        <f t="array" ref="O491">XLOOKUP(M491,Product_Dim!A:A,Product_Dim!D:D)</f>
        <v>Tops</v>
      </c>
      <c r="P491" s="4" t="s">
        <v>1688</v>
      </c>
      <c r="Q491" s="4" t="s">
        <v>1911</v>
      </c>
      <c r="R491" s="4" t="str">
        <f t="array" ref="R491">XLOOKUP(Q491,Store_Dim!A:A,Store_Dim!B:B)</f>
        <v>Benson-Elliott</v>
      </c>
      <c r="S491" s="4" t="str">
        <f t="array" ref="S491">XLOOKUP(Q491,Store_Dim!A:A,Store_Dim!E:E)</f>
        <v>Online</v>
      </c>
      <c r="T491" s="4">
        <v>2.0</v>
      </c>
      <c r="U491" s="13">
        <v>992.55</v>
      </c>
      <c r="V491" s="14">
        <v>0.28</v>
      </c>
      <c r="W491" s="15">
        <v>154.0</v>
      </c>
      <c r="X491" s="4" t="s">
        <v>1959</v>
      </c>
      <c r="Y491" s="16">
        <v>1429.272</v>
      </c>
      <c r="Z491" s="4" t="str">
        <f t="array" ref="Z491">XLOOKUP(M491,Product_Dim!A:A,Product_Dim!B:B)</f>
        <v>Women's Summer Dress</v>
      </c>
    </row>
    <row r="492" ht="14.25" customHeight="1">
      <c r="A492" s="4" t="s">
        <v>2451</v>
      </c>
      <c r="B492" s="5">
        <v>45371.0</v>
      </c>
      <c r="C492" s="12" t="s">
        <v>3977</v>
      </c>
      <c r="D492" s="4">
        <f t="shared" si="1"/>
        <v>2024</v>
      </c>
      <c r="E492" s="4" t="s">
        <v>1322</v>
      </c>
      <c r="F492" s="4">
        <v>60.0</v>
      </c>
      <c r="G492" s="4" t="str">
        <f t="shared" si="2"/>
        <v>56-65</v>
      </c>
      <c r="H492" s="4" t="str">
        <f t="array" ref="H492">XLOOKUP(E492,Customer_Dim!A:A,Customer_Dim!D:D)</f>
        <v>Female</v>
      </c>
      <c r="I492" s="4" t="str">
        <f t="array" ref="I492">XLOOKUP(E492,Customer_Dim!A:A,Customer_Dim!H:H)</f>
        <v>Silver</v>
      </c>
      <c r="J492" s="4" t="str">
        <f t="array" ref="J492">XLOOKUP(E492,Customer_Dim!A:A,Customer_Dim!E:E)</f>
        <v>West Mario</v>
      </c>
      <c r="K492" s="4" t="str">
        <f t="array" ref="K492">XLOOKUP(E492,Customer_Dim!A:A,Customer_Dim!F:F)</f>
        <v>New Hampshire</v>
      </c>
      <c r="L492" s="4" t="str">
        <f t="array" ref="L492">XLOOKUP(Q492,Store_Dim!A:A,Store_Dim!C:C)</f>
        <v>East</v>
      </c>
      <c r="M492" s="4" t="s">
        <v>1850</v>
      </c>
      <c r="N492" s="4" t="str">
        <f t="array" ref="N492">XLOOKUP(M492,Product_Dim!A:A,Product_Dim!C:C)</f>
        <v>Beauty</v>
      </c>
      <c r="O492" s="4" t="str">
        <f t="array" ref="O492">XLOOKUP(M492,Product_Dim!A:A,Product_Dim!D:D)</f>
        <v>Makeup</v>
      </c>
      <c r="P492" s="4" t="s">
        <v>1852</v>
      </c>
      <c r="Q492" s="4" t="s">
        <v>1945</v>
      </c>
      <c r="R492" s="4" t="str">
        <f t="array" ref="R492">XLOOKUP(Q492,Store_Dim!A:A,Store_Dim!B:B)</f>
        <v>Guerrero-Schmitt</v>
      </c>
      <c r="S492" s="4" t="str">
        <f t="array" ref="S492">XLOOKUP(Q492,Store_Dim!A:A,Store_Dim!E:E)</f>
        <v>Flagship</v>
      </c>
      <c r="T492" s="4">
        <v>1.0</v>
      </c>
      <c r="U492" s="13">
        <v>170.43</v>
      </c>
      <c r="V492" s="14">
        <v>0.03</v>
      </c>
      <c r="W492" s="15">
        <v>457.0</v>
      </c>
      <c r="X492" s="4" t="s">
        <v>1959</v>
      </c>
      <c r="Y492" s="16">
        <v>165.3171</v>
      </c>
      <c r="Z492" s="4" t="str">
        <f t="array" ref="Z492">XLOOKUP(M492,Product_Dim!A:A,Product_Dim!B:B)</f>
        <v>Face Foundation Kit</v>
      </c>
    </row>
    <row r="493" ht="14.25" customHeight="1">
      <c r="A493" s="4" t="s">
        <v>2452</v>
      </c>
      <c r="B493" s="5">
        <v>45462.0</v>
      </c>
      <c r="C493" s="12" t="s">
        <v>3970</v>
      </c>
      <c r="D493" s="4">
        <f t="shared" si="1"/>
        <v>2024</v>
      </c>
      <c r="E493" s="4" t="s">
        <v>744</v>
      </c>
      <c r="F493" s="4">
        <v>50.0</v>
      </c>
      <c r="G493" s="4" t="str">
        <f t="shared" si="2"/>
        <v>46-55</v>
      </c>
      <c r="H493" s="4" t="str">
        <f t="array" ref="H493">XLOOKUP(E493,Customer_Dim!A:A,Customer_Dim!D:D)</f>
        <v>Male</v>
      </c>
      <c r="I493" s="4" t="str">
        <f t="array" ref="I493">XLOOKUP(E493,Customer_Dim!A:A,Customer_Dim!H:H)</f>
        <v>Platinum</v>
      </c>
      <c r="J493" s="4" t="str">
        <f t="array" ref="J493">XLOOKUP(E493,Customer_Dim!A:A,Customer_Dim!E:E)</f>
        <v>East jeremy</v>
      </c>
      <c r="K493" s="4" t="str">
        <f t="array" ref="K493">XLOOKUP(E493,Customer_Dim!A:A,Customer_Dim!F:F)</f>
        <v>Iowa</v>
      </c>
      <c r="L493" s="4" t="str">
        <f t="array" ref="L493">XLOOKUP(Q493,Store_Dim!A:A,Store_Dim!C:C)</f>
        <v>South</v>
      </c>
      <c r="M493" s="4" t="s">
        <v>1799</v>
      </c>
      <c r="N493" s="4" t="str">
        <f t="array" ref="N493">XLOOKUP(M493,Product_Dim!A:A,Product_Dim!C:C)</f>
        <v>Sports</v>
      </c>
      <c r="O493" s="4" t="str">
        <f t="array" ref="O493">XLOOKUP(M493,Product_Dim!A:A,Product_Dim!D:D)</f>
        <v>Fitness</v>
      </c>
      <c r="P493" s="4" t="s">
        <v>1801</v>
      </c>
      <c r="Q493" s="4" t="s">
        <v>1896</v>
      </c>
      <c r="R493" s="4" t="str">
        <f t="array" ref="R493">XLOOKUP(Q493,Store_Dim!A:A,Store_Dim!B:B)</f>
        <v>Black-Horn</v>
      </c>
      <c r="S493" s="4" t="str">
        <f t="array" ref="S493">XLOOKUP(Q493,Store_Dim!A:A,Store_Dim!E:E)</f>
        <v>Outlet</v>
      </c>
      <c r="T493" s="4">
        <v>3.0</v>
      </c>
      <c r="U493" s="13">
        <v>480.51</v>
      </c>
      <c r="V493" s="14">
        <v>0.03</v>
      </c>
      <c r="W493" s="15">
        <v>300.0</v>
      </c>
      <c r="X493" s="4" t="s">
        <v>1959</v>
      </c>
      <c r="Y493" s="16">
        <v>1398.2841</v>
      </c>
      <c r="Z493" s="4" t="str">
        <f t="array" ref="Z493">XLOOKUP(M493,Product_Dim!A:A,Product_Dim!B:B)</f>
        <v>Professional Jump Rope</v>
      </c>
    </row>
    <row r="494" ht="14.25" customHeight="1">
      <c r="A494" s="4" t="s">
        <v>2453</v>
      </c>
      <c r="B494" s="5">
        <v>45632.0</v>
      </c>
      <c r="C494" s="12" t="s">
        <v>3969</v>
      </c>
      <c r="D494" s="4">
        <f t="shared" si="1"/>
        <v>2024</v>
      </c>
      <c r="E494" s="4" t="s">
        <v>542</v>
      </c>
      <c r="F494" s="4">
        <v>46.0</v>
      </c>
      <c r="G494" s="4" t="str">
        <f t="shared" si="2"/>
        <v>46-55</v>
      </c>
      <c r="H494" s="4" t="str">
        <f t="array" ref="H494">XLOOKUP(E494,Customer_Dim!A:A,Customer_Dim!D:D)</f>
        <v>Male</v>
      </c>
      <c r="I494" s="4" t="str">
        <f t="array" ref="I494">XLOOKUP(E494,Customer_Dim!A:A,Customer_Dim!H:H)</f>
        <v>Bronze</v>
      </c>
      <c r="J494" s="4" t="str">
        <f t="array" ref="J494">XLOOKUP(E494,Customer_Dim!A:A,Customer_Dim!E:E)</f>
        <v>East Peterbury</v>
      </c>
      <c r="K494" s="4" t="str">
        <f t="array" ref="K494">XLOOKUP(E494,Customer_Dim!A:A,Customer_Dim!F:F)</f>
        <v>North Dakota</v>
      </c>
      <c r="L494" s="4" t="str">
        <f t="array" ref="L494">XLOOKUP(Q494,Store_Dim!A:A,Store_Dim!C:C)</f>
        <v>South</v>
      </c>
      <c r="M494" s="4" t="s">
        <v>1728</v>
      </c>
      <c r="N494" s="4" t="str">
        <f t="array" ref="N494">XLOOKUP(M494,Product_Dim!A:A,Product_Dim!C:C)</f>
        <v>Beauty</v>
      </c>
      <c r="O494" s="4" t="str">
        <f t="array" ref="O494">XLOOKUP(M494,Product_Dim!A:A,Product_Dim!D:D)</f>
        <v>Fragrance</v>
      </c>
      <c r="P494" s="4" t="s">
        <v>1731</v>
      </c>
      <c r="Q494" s="4" t="s">
        <v>1914</v>
      </c>
      <c r="R494" s="4" t="str">
        <f t="array" ref="R494">XLOOKUP(Q494,Store_Dim!A:A,Store_Dim!B:B)</f>
        <v>Martinez-Mullins</v>
      </c>
      <c r="S494" s="4" t="str">
        <f t="array" ref="S494">XLOOKUP(Q494,Store_Dim!A:A,Store_Dim!E:E)</f>
        <v>Online</v>
      </c>
      <c r="T494" s="4">
        <v>2.0</v>
      </c>
      <c r="U494" s="13">
        <v>955.66</v>
      </c>
      <c r="V494" s="14">
        <v>0.29</v>
      </c>
      <c r="W494" s="15">
        <v>267.0</v>
      </c>
      <c r="X494" s="4" t="s">
        <v>1964</v>
      </c>
      <c r="Y494" s="16">
        <v>1357.0372</v>
      </c>
      <c r="Z494" s="4" t="str">
        <f t="array" ref="Z494">XLOOKUP(M494,Product_Dim!A:A,Product_Dim!B:B)</f>
        <v>Men's Roll-On Perfume</v>
      </c>
    </row>
    <row r="495" ht="14.25" customHeight="1">
      <c r="A495" s="4" t="s">
        <v>2454</v>
      </c>
      <c r="B495" s="5">
        <v>45863.0</v>
      </c>
      <c r="C495" s="12" t="s">
        <v>3968</v>
      </c>
      <c r="D495" s="4">
        <f t="shared" si="1"/>
        <v>2025</v>
      </c>
      <c r="E495" s="4" t="s">
        <v>1419</v>
      </c>
      <c r="F495" s="4">
        <v>46.0</v>
      </c>
      <c r="G495" s="4" t="str">
        <f t="shared" si="2"/>
        <v>46-55</v>
      </c>
      <c r="H495" s="4" t="str">
        <f t="array" ref="H495">XLOOKUP(E495,Customer_Dim!A:A,Customer_Dim!D:D)</f>
        <v>Male</v>
      </c>
      <c r="I495" s="4" t="str">
        <f t="array" ref="I495">XLOOKUP(E495,Customer_Dim!A:A,Customer_Dim!H:H)</f>
        <v>Gold</v>
      </c>
      <c r="J495" s="4" t="str">
        <f t="array" ref="J495">XLOOKUP(E495,Customer_Dim!A:A,Customer_Dim!E:E)</f>
        <v>Josephmouth</v>
      </c>
      <c r="K495" s="4" t="str">
        <f t="array" ref="K495">XLOOKUP(E495,Customer_Dim!A:A,Customer_Dim!F:F)</f>
        <v>New Mexico</v>
      </c>
      <c r="L495" s="4" t="str">
        <f t="array" ref="L495">XLOOKUP(Q495,Store_Dim!A:A,Store_Dim!C:C)</f>
        <v>East</v>
      </c>
      <c r="M495" s="4" t="s">
        <v>1799</v>
      </c>
      <c r="N495" s="4" t="str">
        <f t="array" ref="N495">XLOOKUP(M495,Product_Dim!A:A,Product_Dim!C:C)</f>
        <v>Sports</v>
      </c>
      <c r="O495" s="4" t="str">
        <f t="array" ref="O495">XLOOKUP(M495,Product_Dim!A:A,Product_Dim!D:D)</f>
        <v>Fitness</v>
      </c>
      <c r="P495" s="4" t="s">
        <v>1801</v>
      </c>
      <c r="Q495" s="4" t="s">
        <v>1887</v>
      </c>
      <c r="R495" s="4" t="str">
        <f t="array" ref="R495">XLOOKUP(Q495,Store_Dim!A:A,Store_Dim!B:B)</f>
        <v>Rivera-Warner</v>
      </c>
      <c r="S495" s="4" t="str">
        <f t="array" ref="S495">XLOOKUP(Q495,Store_Dim!A:A,Store_Dim!E:E)</f>
        <v>Flagship</v>
      </c>
      <c r="T495" s="4">
        <v>2.0</v>
      </c>
      <c r="U495" s="13">
        <v>488.02</v>
      </c>
      <c r="V495" s="14">
        <v>0.27</v>
      </c>
      <c r="W495" s="15">
        <v>300.0</v>
      </c>
      <c r="X495" s="4" t="s">
        <v>1961</v>
      </c>
      <c r="Y495" s="16">
        <v>712.5092</v>
      </c>
      <c r="Z495" s="4" t="str">
        <f t="array" ref="Z495">XLOOKUP(M495,Product_Dim!A:A,Product_Dim!B:B)</f>
        <v>Professional Jump Rope</v>
      </c>
    </row>
    <row r="496" ht="14.25" customHeight="1">
      <c r="A496" s="4" t="s">
        <v>2455</v>
      </c>
      <c r="B496" s="5">
        <v>45501.0</v>
      </c>
      <c r="C496" s="12" t="s">
        <v>3968</v>
      </c>
      <c r="D496" s="4">
        <f t="shared" si="1"/>
        <v>2024</v>
      </c>
      <c r="E496" s="4" t="s">
        <v>793</v>
      </c>
      <c r="F496" s="4">
        <v>59.0</v>
      </c>
      <c r="G496" s="4" t="str">
        <f t="shared" si="2"/>
        <v>56-65</v>
      </c>
      <c r="H496" s="4" t="str">
        <f t="array" ref="H496">XLOOKUP(E496,Customer_Dim!A:A,Customer_Dim!D:D)</f>
        <v>Female</v>
      </c>
      <c r="I496" s="4" t="str">
        <f t="array" ref="I496">XLOOKUP(E496,Customer_Dim!A:A,Customer_Dim!H:H)</f>
        <v>Platinum</v>
      </c>
      <c r="J496" s="4" t="str">
        <f t="array" ref="J496">XLOOKUP(E496,Customer_Dim!A:A,Customer_Dim!E:E)</f>
        <v>Heathfort</v>
      </c>
      <c r="K496" s="4" t="str">
        <f t="array" ref="K496">XLOOKUP(E496,Customer_Dim!A:A,Customer_Dim!F:F)</f>
        <v>Michigan</v>
      </c>
      <c r="L496" s="4" t="str">
        <f t="array" ref="L496">XLOOKUP(Q496,Store_Dim!A:A,Store_Dim!C:C)</f>
        <v>East</v>
      </c>
      <c r="M496" s="4" t="s">
        <v>1628</v>
      </c>
      <c r="N496" s="4" t="str">
        <f t="array" ref="N496">XLOOKUP(M496,Product_Dim!A:A,Product_Dim!C:C)</f>
        <v>Clothing</v>
      </c>
      <c r="O496" s="4" t="str">
        <f t="array" ref="O496">XLOOKUP(M496,Product_Dim!A:A,Product_Dim!D:D)</f>
        <v>Bottoms</v>
      </c>
      <c r="P496" s="4" t="s">
        <v>1630</v>
      </c>
      <c r="Q496" s="4" t="s">
        <v>1887</v>
      </c>
      <c r="R496" s="4" t="str">
        <f t="array" ref="R496">XLOOKUP(Q496,Store_Dim!A:A,Store_Dim!B:B)</f>
        <v>Rivera-Warner</v>
      </c>
      <c r="S496" s="4" t="str">
        <f t="array" ref="S496">XLOOKUP(Q496,Store_Dim!A:A,Store_Dim!E:E)</f>
        <v>Flagship</v>
      </c>
      <c r="T496" s="4">
        <v>1.0</v>
      </c>
      <c r="U496" s="13">
        <v>917.17</v>
      </c>
      <c r="V496" s="14">
        <v>0.13</v>
      </c>
      <c r="W496" s="15">
        <v>343.0</v>
      </c>
      <c r="X496" s="4" t="s">
        <v>1964</v>
      </c>
      <c r="Y496" s="16">
        <v>797.9379</v>
      </c>
      <c r="Z496" s="4" t="str">
        <f t="array" ref="Z496">XLOOKUP(M496,Product_Dim!A:A,Product_Dim!B:B)</f>
        <v>Women's Denim Jeans</v>
      </c>
    </row>
    <row r="497" ht="14.25" customHeight="1">
      <c r="A497" s="4" t="s">
        <v>2456</v>
      </c>
      <c r="B497" s="5">
        <v>45568.0</v>
      </c>
      <c r="C497" s="12" t="s">
        <v>3979</v>
      </c>
      <c r="D497" s="4">
        <f t="shared" si="1"/>
        <v>2024</v>
      </c>
      <c r="E497" s="4" t="s">
        <v>1043</v>
      </c>
      <c r="F497" s="4">
        <v>58.0</v>
      </c>
      <c r="G497" s="4" t="str">
        <f t="shared" si="2"/>
        <v>56-65</v>
      </c>
      <c r="H497" s="4" t="str">
        <f t="array" ref="H497">XLOOKUP(E497,Customer_Dim!A:A,Customer_Dim!D:D)</f>
        <v>Male</v>
      </c>
      <c r="I497" s="4" t="str">
        <f t="array" ref="I497">XLOOKUP(E497,Customer_Dim!A:A,Customer_Dim!H:H)</f>
        <v>Bronze</v>
      </c>
      <c r="J497" s="4" t="str">
        <f t="array" ref="J497">XLOOKUP(E497,Customer_Dim!A:A,Customer_Dim!E:E)</f>
        <v>South Zacharychester</v>
      </c>
      <c r="K497" s="4" t="str">
        <f t="array" ref="K497">XLOOKUP(E497,Customer_Dim!A:A,Customer_Dim!F:F)</f>
        <v>Oklahoma</v>
      </c>
      <c r="L497" s="4" t="str">
        <f t="array" ref="L497">XLOOKUP(Q497,Store_Dim!A:A,Store_Dim!C:C)</f>
        <v>North</v>
      </c>
      <c r="M497" s="4" t="s">
        <v>1590</v>
      </c>
      <c r="N497" s="4" t="str">
        <f t="array" ref="N497">XLOOKUP(M497,Product_Dim!A:A,Product_Dim!C:C)</f>
        <v>Electronics</v>
      </c>
      <c r="O497" s="4" t="str">
        <f t="array" ref="O497">XLOOKUP(M497,Product_Dim!A:A,Product_Dim!D:D)</f>
        <v>Audio</v>
      </c>
      <c r="P497" s="4" t="s">
        <v>1593</v>
      </c>
      <c r="Q497" s="4" t="s">
        <v>1908</v>
      </c>
      <c r="R497" s="4" t="str">
        <f t="array" ref="R497">XLOOKUP(Q497,Store_Dim!A:A,Store_Dim!B:B)</f>
        <v>Gray Ltd</v>
      </c>
      <c r="S497" s="4" t="str">
        <f t="array" ref="S497">XLOOKUP(Q497,Store_Dim!A:A,Store_Dim!E:E)</f>
        <v>Outlet</v>
      </c>
      <c r="T497" s="4">
        <v>2.0</v>
      </c>
      <c r="U497" s="13">
        <v>406.46</v>
      </c>
      <c r="V497" s="14">
        <v>0.3</v>
      </c>
      <c r="W497" s="15">
        <v>142.0</v>
      </c>
      <c r="X497" s="4" t="s">
        <v>1961</v>
      </c>
      <c r="Y497" s="16">
        <v>569.044</v>
      </c>
      <c r="Z497" s="4" t="str">
        <f t="array" ref="Z497">XLOOKUP(M497,Product_Dim!A:A,Product_Dim!B:B)</f>
        <v>Wireless Bluetooth Earbuds</v>
      </c>
    </row>
    <row r="498" ht="14.25" customHeight="1">
      <c r="A498" s="4" t="s">
        <v>2457</v>
      </c>
      <c r="B498" s="5">
        <v>45238.0</v>
      </c>
      <c r="C498" s="12" t="s">
        <v>3971</v>
      </c>
      <c r="D498" s="4">
        <f t="shared" si="1"/>
        <v>2023</v>
      </c>
      <c r="E498" s="4" t="s">
        <v>769</v>
      </c>
      <c r="F498" s="4">
        <v>27.0</v>
      </c>
      <c r="G498" s="4" t="str">
        <f t="shared" si="2"/>
        <v>26-35</v>
      </c>
      <c r="H498" s="4" t="str">
        <f t="array" ref="H498">XLOOKUP(E498,Customer_Dim!A:A,Customer_Dim!D:D)</f>
        <v>Female</v>
      </c>
      <c r="I498" s="4" t="str">
        <f t="array" ref="I498">XLOOKUP(E498,Customer_Dim!A:A,Customer_Dim!H:H)</f>
        <v>Platinum</v>
      </c>
      <c r="J498" s="4" t="str">
        <f t="array" ref="J498">XLOOKUP(E498,Customer_Dim!A:A,Customer_Dim!E:E)</f>
        <v>Tammyton</v>
      </c>
      <c r="K498" s="4" t="str">
        <f t="array" ref="K498">XLOOKUP(E498,Customer_Dim!A:A,Customer_Dim!F:F)</f>
        <v>New Jersey</v>
      </c>
      <c r="L498" s="4" t="str">
        <f t="array" ref="L498">XLOOKUP(Q498,Store_Dim!A:A,Store_Dim!C:C)</f>
        <v>East</v>
      </c>
      <c r="M498" s="4" t="s">
        <v>1868</v>
      </c>
      <c r="N498" s="4" t="str">
        <f t="array" ref="N498">XLOOKUP(M498,Product_Dim!A:A,Product_Dim!C:C)</f>
        <v>Sports</v>
      </c>
      <c r="O498" s="4" t="str">
        <f t="array" ref="O498">XLOOKUP(M498,Product_Dim!A:A,Product_Dim!D:D)</f>
        <v>Accessories</v>
      </c>
      <c r="P498" s="4" t="s">
        <v>1870</v>
      </c>
      <c r="Q498" s="4" t="s">
        <v>1887</v>
      </c>
      <c r="R498" s="4" t="str">
        <f t="array" ref="R498">XLOOKUP(Q498,Store_Dim!A:A,Store_Dim!B:B)</f>
        <v>Rivera-Warner</v>
      </c>
      <c r="S498" s="4" t="str">
        <f t="array" ref="S498">XLOOKUP(Q498,Store_Dim!A:A,Store_Dim!E:E)</f>
        <v>Flagship</v>
      </c>
      <c r="T498" s="4">
        <v>2.0</v>
      </c>
      <c r="U498" s="13">
        <v>264.39</v>
      </c>
      <c r="V498" s="14">
        <v>0.11</v>
      </c>
      <c r="W498" s="15">
        <v>75.0</v>
      </c>
      <c r="X498" s="4" t="s">
        <v>1964</v>
      </c>
      <c r="Y498" s="16">
        <v>470.6142</v>
      </c>
      <c r="Z498" s="4" t="str">
        <f t="array" ref="Z498">XLOOKUP(M498,Product_Dim!A:A,Product_Dim!B:B)</f>
        <v>Sports Stopwatch Basic</v>
      </c>
    </row>
    <row r="499" ht="14.25" customHeight="1">
      <c r="A499" s="4" t="s">
        <v>2458</v>
      </c>
      <c r="B499" s="5">
        <v>45754.0</v>
      </c>
      <c r="C499" s="12" t="s">
        <v>3978</v>
      </c>
      <c r="D499" s="4">
        <f t="shared" si="1"/>
        <v>2025</v>
      </c>
      <c r="E499" s="4" t="s">
        <v>648</v>
      </c>
      <c r="F499" s="4">
        <v>29.0</v>
      </c>
      <c r="G499" s="4" t="str">
        <f t="shared" si="2"/>
        <v>26-35</v>
      </c>
      <c r="H499" s="4" t="str">
        <f t="array" ref="H499">XLOOKUP(E499,Customer_Dim!A:A,Customer_Dim!D:D)</f>
        <v>Female</v>
      </c>
      <c r="I499" s="4" t="str">
        <f t="array" ref="I499">XLOOKUP(E499,Customer_Dim!A:A,Customer_Dim!H:H)</f>
        <v>Bronze</v>
      </c>
      <c r="J499" s="4" t="str">
        <f t="array" ref="J499">XLOOKUP(E499,Customer_Dim!A:A,Customer_Dim!E:E)</f>
        <v>Johnsonshire</v>
      </c>
      <c r="K499" s="4" t="str">
        <f t="array" ref="K499">XLOOKUP(E499,Customer_Dim!A:A,Customer_Dim!F:F)</f>
        <v>Ohio</v>
      </c>
      <c r="L499" s="4" t="str">
        <f t="array" ref="L499">XLOOKUP(Q499,Store_Dim!A:A,Store_Dim!C:C)</f>
        <v>West</v>
      </c>
      <c r="M499" s="4" t="s">
        <v>1786</v>
      </c>
      <c r="N499" s="4" t="str">
        <f t="array" ref="N499">XLOOKUP(M499,Product_Dim!A:A,Product_Dim!C:C)</f>
        <v>Home</v>
      </c>
      <c r="O499" s="4" t="str">
        <f t="array" ref="O499">XLOOKUP(M499,Product_Dim!A:A,Product_Dim!D:D)</f>
        <v>Furniture</v>
      </c>
      <c r="P499" s="4" t="s">
        <v>1789</v>
      </c>
      <c r="Q499" s="4" t="s">
        <v>1939</v>
      </c>
      <c r="R499" s="4" t="str">
        <f t="array" ref="R499">XLOOKUP(Q499,Store_Dim!A:A,Store_Dim!B:B)</f>
        <v>Frederick-Wright</v>
      </c>
      <c r="S499" s="4" t="str">
        <f t="array" ref="S499">XLOOKUP(Q499,Store_Dim!A:A,Store_Dim!E:E)</f>
        <v>Flagship</v>
      </c>
      <c r="T499" s="4">
        <v>1.0</v>
      </c>
      <c r="U499" s="13">
        <v>414.97</v>
      </c>
      <c r="V499" s="14">
        <v>0.22</v>
      </c>
      <c r="W499" s="15">
        <v>130.0</v>
      </c>
      <c r="X499" s="4" t="s">
        <v>1961</v>
      </c>
      <c r="Y499" s="16">
        <v>323.6766</v>
      </c>
      <c r="Z499" s="4" t="str">
        <f t="array" ref="Z499">XLOOKUP(M499,Product_Dim!A:A,Product_Dim!B:B)</f>
        <v>Wooden Nightstand</v>
      </c>
    </row>
    <row r="500" ht="14.25" customHeight="1">
      <c r="A500" s="4" t="s">
        <v>2459</v>
      </c>
      <c r="B500" s="5">
        <v>45280.0</v>
      </c>
      <c r="C500" s="12" t="s">
        <v>3969</v>
      </c>
      <c r="D500" s="4">
        <f t="shared" si="1"/>
        <v>2023</v>
      </c>
      <c r="E500" s="4" t="s">
        <v>512</v>
      </c>
      <c r="F500" s="4">
        <v>32.0</v>
      </c>
      <c r="G500" s="4" t="str">
        <f t="shared" si="2"/>
        <v>26-35</v>
      </c>
      <c r="H500" s="4" t="str">
        <f t="array" ref="H500">XLOOKUP(E500,Customer_Dim!A:A,Customer_Dim!D:D)</f>
        <v>Female</v>
      </c>
      <c r="I500" s="4" t="str">
        <f t="array" ref="I500">XLOOKUP(E500,Customer_Dim!A:A,Customer_Dim!H:H)</f>
        <v>Gold</v>
      </c>
      <c r="J500" s="4" t="str">
        <f t="array" ref="J500">XLOOKUP(E500,Customer_Dim!A:A,Customer_Dim!E:E)</f>
        <v>Chungmouth</v>
      </c>
      <c r="K500" s="4" t="str">
        <f t="array" ref="K500">XLOOKUP(E500,Customer_Dim!A:A,Customer_Dim!F:F)</f>
        <v>South Carolina</v>
      </c>
      <c r="L500" s="4" t="str">
        <f t="array" ref="L500">XLOOKUP(Q500,Store_Dim!A:A,Store_Dim!C:C)</f>
        <v>North</v>
      </c>
      <c r="M500" s="4" t="s">
        <v>1652</v>
      </c>
      <c r="N500" s="4" t="str">
        <f t="array" ref="N500">XLOOKUP(M500,Product_Dim!A:A,Product_Dim!C:C)</f>
        <v>Clothing</v>
      </c>
      <c r="O500" s="4" t="str">
        <f t="array" ref="O500">XLOOKUP(M500,Product_Dim!A:A,Product_Dim!D:D)</f>
        <v>Accessories</v>
      </c>
      <c r="P500" s="4" t="s">
        <v>1654</v>
      </c>
      <c r="Q500" s="4" t="s">
        <v>1929</v>
      </c>
      <c r="R500" s="4" t="str">
        <f t="array" ref="R500">XLOOKUP(Q500,Store_Dim!A:A,Store_Dim!B:B)</f>
        <v>Thomas, Bridges and Harris</v>
      </c>
      <c r="S500" s="4" t="str">
        <f t="array" ref="S500">XLOOKUP(Q500,Store_Dim!A:A,Store_Dim!E:E)</f>
        <v>Online</v>
      </c>
      <c r="T500" s="4">
        <v>2.0</v>
      </c>
      <c r="U500" s="13">
        <v>583.51</v>
      </c>
      <c r="V500" s="14">
        <v>0.2</v>
      </c>
      <c r="W500" s="15">
        <v>268.0</v>
      </c>
      <c r="X500" s="4" t="s">
        <v>1964</v>
      </c>
      <c r="Y500" s="16">
        <v>933.616</v>
      </c>
      <c r="Z500" s="4" t="str">
        <f t="array" ref="Z500">XLOOKUP(M500,Product_Dim!A:A,Product_Dim!B:B)</f>
        <v>Women's Scarf Set</v>
      </c>
    </row>
    <row r="501" ht="14.25" customHeight="1">
      <c r="A501" s="4" t="s">
        <v>2460</v>
      </c>
      <c r="B501" s="5">
        <v>45911.0</v>
      </c>
      <c r="C501" s="12" t="s">
        <v>3976</v>
      </c>
      <c r="D501" s="4">
        <f t="shared" si="1"/>
        <v>2025</v>
      </c>
      <c r="E501" s="4" t="s">
        <v>72</v>
      </c>
      <c r="F501" s="4">
        <v>28.0</v>
      </c>
      <c r="G501" s="4" t="str">
        <f t="shared" si="2"/>
        <v>26-35</v>
      </c>
      <c r="H501" s="4" t="str">
        <f t="array" ref="H501">XLOOKUP(E501,Customer_Dim!A:A,Customer_Dim!D:D)</f>
        <v>Female</v>
      </c>
      <c r="I501" s="4" t="str">
        <f t="array" ref="I501">XLOOKUP(E501,Customer_Dim!A:A,Customer_Dim!H:H)</f>
        <v>Gold</v>
      </c>
      <c r="J501" s="4" t="str">
        <f t="array" ref="J501">XLOOKUP(E501,Customer_Dim!A:A,Customer_Dim!E:E)</f>
        <v>East Krista</v>
      </c>
      <c r="K501" s="4" t="str">
        <f t="array" ref="K501">XLOOKUP(E501,Customer_Dim!A:A,Customer_Dim!F:F)</f>
        <v>New York</v>
      </c>
      <c r="L501" s="4" t="str">
        <f t="array" ref="L501">XLOOKUP(Q501,Store_Dim!A:A,Store_Dim!C:C)</f>
        <v>North</v>
      </c>
      <c r="M501" s="4" t="s">
        <v>1670</v>
      </c>
      <c r="N501" s="4" t="str">
        <f t="array" ref="N501">XLOOKUP(M501,Product_Dim!A:A,Product_Dim!C:C)</f>
        <v>Sports</v>
      </c>
      <c r="O501" s="4" t="str">
        <f t="array" ref="O501">XLOOKUP(M501,Product_Dim!A:A,Product_Dim!D:D)</f>
        <v>Team Sports</v>
      </c>
      <c r="P501" s="4" t="s">
        <v>1673</v>
      </c>
      <c r="Q501" s="4" t="s">
        <v>1942</v>
      </c>
      <c r="R501" s="4" t="str">
        <f t="array" ref="R501">XLOOKUP(Q501,Store_Dim!A:A,Store_Dim!B:B)</f>
        <v>Holloway Ltd</v>
      </c>
      <c r="S501" s="4" t="str">
        <f t="array" ref="S501">XLOOKUP(Q501,Store_Dim!A:A,Store_Dim!E:E)</f>
        <v>Flagship</v>
      </c>
      <c r="T501" s="4">
        <v>1.0</v>
      </c>
      <c r="U501" s="13">
        <v>659.27</v>
      </c>
      <c r="V501" s="14">
        <v>0.15</v>
      </c>
      <c r="W501" s="15">
        <v>281.0</v>
      </c>
      <c r="X501" s="4" t="s">
        <v>1961</v>
      </c>
      <c r="Y501" s="16">
        <v>560.3795</v>
      </c>
      <c r="Z501" s="4" t="str">
        <f t="array" ref="Z501">XLOOKUP(M501,Product_Dim!A:A,Product_Dim!B:B)</f>
        <v>Basketball</v>
      </c>
    </row>
    <row r="502" ht="14.25" customHeight="1">
      <c r="A502" s="4" t="s">
        <v>2461</v>
      </c>
      <c r="B502" s="5">
        <v>45627.0</v>
      </c>
      <c r="C502" s="12" t="s">
        <v>3969</v>
      </c>
      <c r="D502" s="4">
        <f t="shared" si="1"/>
        <v>2024</v>
      </c>
      <c r="E502" s="4" t="s">
        <v>1401</v>
      </c>
      <c r="F502" s="4">
        <v>41.0</v>
      </c>
      <c r="G502" s="4" t="str">
        <f t="shared" si="2"/>
        <v>36-45</v>
      </c>
      <c r="H502" s="4" t="str">
        <f t="array" ref="H502">XLOOKUP(E502,Customer_Dim!A:A,Customer_Dim!D:D)</f>
        <v>Female</v>
      </c>
      <c r="I502" s="4" t="str">
        <f t="array" ref="I502">XLOOKUP(E502,Customer_Dim!A:A,Customer_Dim!H:H)</f>
        <v>Platinum</v>
      </c>
      <c r="J502" s="4" t="str">
        <f t="array" ref="J502">XLOOKUP(E502,Customer_Dim!A:A,Customer_Dim!E:E)</f>
        <v>Mcfarlandmouth</v>
      </c>
      <c r="K502" s="4" t="str">
        <f t="array" ref="K502">XLOOKUP(E502,Customer_Dim!A:A,Customer_Dim!F:F)</f>
        <v>Virginia</v>
      </c>
      <c r="L502" s="4" t="str">
        <f t="array" ref="L502">XLOOKUP(Q502,Store_Dim!A:A,Store_Dim!C:C)</f>
        <v>South</v>
      </c>
      <c r="M502" s="4" t="s">
        <v>1565</v>
      </c>
      <c r="N502" s="4" t="str">
        <f t="array" ref="N502">XLOOKUP(M502,Product_Dim!A:A,Product_Dim!C:C)</f>
        <v>Clothing</v>
      </c>
      <c r="O502" s="4" t="str">
        <f t="array" ref="O502">XLOOKUP(M502,Product_Dim!A:A,Product_Dim!D:D)</f>
        <v>Outerwear</v>
      </c>
      <c r="P502" s="4" t="s">
        <v>1568</v>
      </c>
      <c r="Q502" s="4" t="s">
        <v>1904</v>
      </c>
      <c r="R502" s="4" t="str">
        <f t="array" ref="R502">XLOOKUP(Q502,Store_Dim!A:A,Store_Dim!B:B)</f>
        <v>Alexander Group</v>
      </c>
      <c r="S502" s="4" t="str">
        <f t="array" ref="S502">XLOOKUP(Q502,Store_Dim!A:A,Store_Dim!E:E)</f>
        <v>Online</v>
      </c>
      <c r="T502" s="4">
        <v>4.0</v>
      </c>
      <c r="U502" s="13">
        <v>106.66</v>
      </c>
      <c r="V502" s="14">
        <v>0.2</v>
      </c>
      <c r="W502" s="15">
        <v>352.0</v>
      </c>
      <c r="X502" s="4" t="s">
        <v>1964</v>
      </c>
      <c r="Y502" s="16">
        <v>341.312</v>
      </c>
      <c r="Z502" s="4" t="str">
        <f t="array" ref="Z502">XLOOKUP(M502,Product_Dim!A:A,Product_Dim!B:B)</f>
        <v>Women's Casual Hoodie</v>
      </c>
    </row>
    <row r="503" ht="14.25" customHeight="1">
      <c r="A503" s="4" t="s">
        <v>2462</v>
      </c>
      <c r="B503" s="5">
        <v>45617.0</v>
      </c>
      <c r="C503" s="12" t="s">
        <v>3971</v>
      </c>
      <c r="D503" s="4">
        <f t="shared" si="1"/>
        <v>2024</v>
      </c>
      <c r="E503" s="4" t="s">
        <v>563</v>
      </c>
      <c r="F503" s="4">
        <v>21.0</v>
      </c>
      <c r="G503" s="4" t="str">
        <f t="shared" si="2"/>
        <v>18-25</v>
      </c>
      <c r="H503" s="4" t="str">
        <f t="array" ref="H503">XLOOKUP(E503,Customer_Dim!A:A,Customer_Dim!D:D)</f>
        <v>Male</v>
      </c>
      <c r="I503" s="4" t="str">
        <f t="array" ref="I503">XLOOKUP(E503,Customer_Dim!A:A,Customer_Dim!H:H)</f>
        <v>Bronze</v>
      </c>
      <c r="J503" s="4" t="str">
        <f t="array" ref="J503">XLOOKUP(E503,Customer_Dim!A:A,Customer_Dim!E:E)</f>
        <v>North Matthew</v>
      </c>
      <c r="K503" s="4" t="str">
        <f t="array" ref="K503">XLOOKUP(E503,Customer_Dim!A:A,Customer_Dim!F:F)</f>
        <v>Illinois</v>
      </c>
      <c r="L503" s="4" t="str">
        <f t="array" ref="L503">XLOOKUP(Q503,Store_Dim!A:A,Store_Dim!C:C)</f>
        <v>North</v>
      </c>
      <c r="M503" s="4" t="s">
        <v>1599</v>
      </c>
      <c r="N503" s="4" t="str">
        <f t="array" ref="N503">XLOOKUP(M503,Product_Dim!A:A,Product_Dim!C:C)</f>
        <v>Home</v>
      </c>
      <c r="O503" s="4" t="str">
        <f t="array" ref="O503">XLOOKUP(M503,Product_Dim!A:A,Product_Dim!D:D)</f>
        <v>Kitchen</v>
      </c>
      <c r="P503" s="4" t="s">
        <v>1602</v>
      </c>
      <c r="Q503" s="4" t="s">
        <v>1908</v>
      </c>
      <c r="R503" s="4" t="str">
        <f t="array" ref="R503">XLOOKUP(Q503,Store_Dim!A:A,Store_Dim!B:B)</f>
        <v>Gray Ltd</v>
      </c>
      <c r="S503" s="4" t="str">
        <f t="array" ref="S503">XLOOKUP(Q503,Store_Dim!A:A,Store_Dim!E:E)</f>
        <v>Outlet</v>
      </c>
      <c r="T503" s="4">
        <v>4.0</v>
      </c>
      <c r="U503" s="13">
        <v>168.55</v>
      </c>
      <c r="V503" s="14">
        <v>0.15</v>
      </c>
      <c r="W503" s="15">
        <v>308.0</v>
      </c>
      <c r="X503" s="4" t="s">
        <v>1961</v>
      </c>
      <c r="Y503" s="16">
        <v>573.07</v>
      </c>
      <c r="Z503" s="4" t="str">
        <f t="array" ref="Z503">XLOOKUP(M503,Product_Dim!A:A,Product_Dim!B:B)</f>
        <v>Ceramic Kitchen Bowl Set</v>
      </c>
    </row>
    <row r="504" ht="14.25" customHeight="1">
      <c r="A504" s="4" t="s">
        <v>2463</v>
      </c>
      <c r="B504" s="5">
        <v>45899.0</v>
      </c>
      <c r="C504" s="12" t="s">
        <v>3975</v>
      </c>
      <c r="D504" s="4">
        <f t="shared" si="1"/>
        <v>2025</v>
      </c>
      <c r="E504" s="4" t="s">
        <v>1519</v>
      </c>
      <c r="F504" s="4">
        <v>23.0</v>
      </c>
      <c r="G504" s="4" t="str">
        <f t="shared" si="2"/>
        <v>18-25</v>
      </c>
      <c r="H504" s="4" t="str">
        <f t="array" ref="H504">XLOOKUP(E504,Customer_Dim!A:A,Customer_Dim!D:D)</f>
        <v>Female</v>
      </c>
      <c r="I504" s="4" t="str">
        <f t="array" ref="I504">XLOOKUP(E504,Customer_Dim!A:A,Customer_Dim!H:H)</f>
        <v>Platinum</v>
      </c>
      <c r="J504" s="4" t="str">
        <f t="array" ref="J504">XLOOKUP(E504,Customer_Dim!A:A,Customer_Dim!E:E)</f>
        <v>South Davidport</v>
      </c>
      <c r="K504" s="4" t="str">
        <f t="array" ref="K504">XLOOKUP(E504,Customer_Dim!A:A,Customer_Dim!F:F)</f>
        <v>California</v>
      </c>
      <c r="L504" s="4" t="str">
        <f t="array" ref="L504">XLOOKUP(Q504,Store_Dim!A:A,Store_Dim!C:C)</f>
        <v>South</v>
      </c>
      <c r="M504" s="4" t="s">
        <v>1712</v>
      </c>
      <c r="N504" s="4" t="str">
        <f t="array" ref="N504">XLOOKUP(M504,Product_Dim!A:A,Product_Dim!C:C)</f>
        <v>Sports</v>
      </c>
      <c r="O504" s="4" t="str">
        <f t="array" ref="O504">XLOOKUP(M504,Product_Dim!A:A,Product_Dim!D:D)</f>
        <v>Fitness</v>
      </c>
      <c r="P504" s="4" t="s">
        <v>1714</v>
      </c>
      <c r="Q504" s="4" t="s">
        <v>1896</v>
      </c>
      <c r="R504" s="4" t="str">
        <f t="array" ref="R504">XLOOKUP(Q504,Store_Dim!A:A,Store_Dim!B:B)</f>
        <v>Black-Horn</v>
      </c>
      <c r="S504" s="4" t="str">
        <f t="array" ref="S504">XLOOKUP(Q504,Store_Dim!A:A,Store_Dim!E:E)</f>
        <v>Outlet</v>
      </c>
      <c r="T504" s="4">
        <v>1.0</v>
      </c>
      <c r="U504" s="13">
        <v>230.53</v>
      </c>
      <c r="V504" s="14">
        <v>0.06</v>
      </c>
      <c r="W504" s="15">
        <v>316.0</v>
      </c>
      <c r="X504" s="4" t="s">
        <v>1964</v>
      </c>
      <c r="Y504" s="16">
        <v>216.6982</v>
      </c>
      <c r="Z504" s="4" t="str">
        <f t="array" ref="Z504">XLOOKUP(M504,Product_Dim!A:A,Product_Dim!B:B)</f>
        <v>Adjustable Jump Rope</v>
      </c>
    </row>
    <row r="505" ht="14.25" customHeight="1">
      <c r="A505" s="4" t="s">
        <v>2464</v>
      </c>
      <c r="B505" s="5">
        <v>45889.0</v>
      </c>
      <c r="C505" s="12" t="s">
        <v>3975</v>
      </c>
      <c r="D505" s="4">
        <f t="shared" si="1"/>
        <v>2025</v>
      </c>
      <c r="E505" s="4" t="s">
        <v>57</v>
      </c>
      <c r="F505" s="4">
        <v>29.0</v>
      </c>
      <c r="G505" s="4" t="str">
        <f t="shared" si="2"/>
        <v>26-35</v>
      </c>
      <c r="H505" s="4" t="str">
        <f t="array" ref="H505">XLOOKUP(E505,Customer_Dim!A:A,Customer_Dim!D:D)</f>
        <v>Female</v>
      </c>
      <c r="I505" s="4" t="str">
        <f t="array" ref="I505">XLOOKUP(E505,Customer_Dim!A:A,Customer_Dim!H:H)</f>
        <v>Bronze</v>
      </c>
      <c r="J505" s="4" t="str">
        <f t="array" ref="J505">XLOOKUP(E505,Customer_Dim!A:A,Customer_Dim!E:E)</f>
        <v>West Pamelafurt</v>
      </c>
      <c r="K505" s="4" t="str">
        <f t="array" ref="K505">XLOOKUP(E505,Customer_Dim!A:A,Customer_Dim!F:F)</f>
        <v>West Virginia</v>
      </c>
      <c r="L505" s="4" t="str">
        <f t="array" ref="L505">XLOOKUP(Q505,Store_Dim!A:A,Store_Dim!C:C)</f>
        <v>North</v>
      </c>
      <c r="M505" s="4" t="s">
        <v>1744</v>
      </c>
      <c r="N505" s="4" t="str">
        <f t="array" ref="N505">XLOOKUP(M505,Product_Dim!A:A,Product_Dim!C:C)</f>
        <v>Sports</v>
      </c>
      <c r="O505" s="4" t="str">
        <f t="array" ref="O505">XLOOKUP(M505,Product_Dim!A:A,Product_Dim!D:D)</f>
        <v>Accessories</v>
      </c>
      <c r="P505" s="4" t="s">
        <v>1746</v>
      </c>
      <c r="Q505" s="4" t="s">
        <v>1892</v>
      </c>
      <c r="R505" s="4" t="str">
        <f t="array" ref="R505">XLOOKUP(Q505,Store_Dim!A:A,Store_Dim!B:B)</f>
        <v>Martinez, Adkins and Johnson</v>
      </c>
      <c r="S505" s="4" t="str">
        <f t="array" ref="S505">XLOOKUP(Q505,Store_Dim!A:A,Store_Dim!E:E)</f>
        <v>Flagship</v>
      </c>
      <c r="T505" s="4">
        <v>2.0</v>
      </c>
      <c r="U505" s="13">
        <v>355.41</v>
      </c>
      <c r="V505" s="14">
        <v>0.13</v>
      </c>
      <c r="W505" s="15">
        <v>185.0</v>
      </c>
      <c r="X505" s="4" t="s">
        <v>1964</v>
      </c>
      <c r="Y505" s="16">
        <v>618.4134</v>
      </c>
      <c r="Z505" s="4" t="str">
        <f t="array" ref="Z505">XLOOKUP(M505,Product_Dim!A:A,Product_Dim!B:B)</f>
        <v>Sports Stopwatch Pro</v>
      </c>
    </row>
    <row r="506" ht="14.25" customHeight="1">
      <c r="A506" s="4" t="s">
        <v>2465</v>
      </c>
      <c r="B506" s="5">
        <v>45943.0</v>
      </c>
      <c r="C506" s="12" t="s">
        <v>3979</v>
      </c>
      <c r="D506" s="4">
        <f t="shared" si="1"/>
        <v>2025</v>
      </c>
      <c r="E506" s="4" t="s">
        <v>575</v>
      </c>
      <c r="F506" s="4">
        <v>36.0</v>
      </c>
      <c r="G506" s="4" t="str">
        <f t="shared" si="2"/>
        <v>36-45</v>
      </c>
      <c r="H506" s="4" t="str">
        <f t="array" ref="H506">XLOOKUP(E506,Customer_Dim!A:A,Customer_Dim!D:D)</f>
        <v>Female</v>
      </c>
      <c r="I506" s="4" t="str">
        <f t="array" ref="I506">XLOOKUP(E506,Customer_Dim!A:A,Customer_Dim!H:H)</f>
        <v>Gold</v>
      </c>
      <c r="J506" s="4" t="str">
        <f t="array" ref="J506">XLOOKUP(E506,Customer_Dim!A:A,Customer_Dim!E:E)</f>
        <v>New Jasonmouth</v>
      </c>
      <c r="K506" s="4" t="str">
        <f t="array" ref="K506">XLOOKUP(E506,Customer_Dim!A:A,Customer_Dim!F:F)</f>
        <v>Tennessee</v>
      </c>
      <c r="L506" s="4" t="str">
        <f t="array" ref="L506">XLOOKUP(Q506,Store_Dim!A:A,Store_Dim!C:C)</f>
        <v>South</v>
      </c>
      <c r="M506" s="4" t="s">
        <v>1721</v>
      </c>
      <c r="N506" s="4" t="str">
        <f t="array" ref="N506">XLOOKUP(M506,Product_Dim!A:A,Product_Dim!C:C)</f>
        <v>Beauty</v>
      </c>
      <c r="O506" s="4" t="str">
        <f t="array" ref="O506">XLOOKUP(M506,Product_Dim!A:A,Product_Dim!D:D)</f>
        <v>Makeup</v>
      </c>
      <c r="P506" s="4" t="s">
        <v>1724</v>
      </c>
      <c r="Q506" s="4" t="s">
        <v>1896</v>
      </c>
      <c r="R506" s="4" t="str">
        <f t="array" ref="R506">XLOOKUP(Q506,Store_Dim!A:A,Store_Dim!B:B)</f>
        <v>Black-Horn</v>
      </c>
      <c r="S506" s="4" t="str">
        <f t="array" ref="S506">XLOOKUP(Q506,Store_Dim!A:A,Store_Dim!E:E)</f>
        <v>Outlet</v>
      </c>
      <c r="T506" s="4">
        <v>3.0</v>
      </c>
      <c r="U506" s="13">
        <v>843.44</v>
      </c>
      <c r="V506" s="14">
        <v>0.22</v>
      </c>
      <c r="W506" s="15">
        <v>431.0</v>
      </c>
      <c r="X506" s="4" t="s">
        <v>1959</v>
      </c>
      <c r="Y506" s="16">
        <v>1973.6496</v>
      </c>
      <c r="Z506" s="4" t="str">
        <f t="array" ref="Z506">XLOOKUP(M506,Product_Dim!A:A,Product_Dim!B:B)</f>
        <v>Makeup Brush Set</v>
      </c>
    </row>
    <row r="507" ht="14.25" customHeight="1">
      <c r="A507" s="4" t="s">
        <v>2466</v>
      </c>
      <c r="B507" s="5">
        <v>45306.0</v>
      </c>
      <c r="C507" s="12" t="s">
        <v>3972</v>
      </c>
      <c r="D507" s="4">
        <f t="shared" si="1"/>
        <v>2024</v>
      </c>
      <c r="E507" s="4" t="s">
        <v>563</v>
      </c>
      <c r="F507" s="4">
        <v>21.0</v>
      </c>
      <c r="G507" s="4" t="str">
        <f t="shared" si="2"/>
        <v>18-25</v>
      </c>
      <c r="H507" s="4" t="str">
        <f t="array" ref="H507">XLOOKUP(E507,Customer_Dim!A:A,Customer_Dim!D:D)</f>
        <v>Male</v>
      </c>
      <c r="I507" s="4" t="str">
        <f t="array" ref="I507">XLOOKUP(E507,Customer_Dim!A:A,Customer_Dim!H:H)</f>
        <v>Bronze</v>
      </c>
      <c r="J507" s="4" t="str">
        <f t="array" ref="J507">XLOOKUP(E507,Customer_Dim!A:A,Customer_Dim!E:E)</f>
        <v>North Matthew</v>
      </c>
      <c r="K507" s="4" t="str">
        <f t="array" ref="K507">XLOOKUP(E507,Customer_Dim!A:A,Customer_Dim!F:F)</f>
        <v>Illinois</v>
      </c>
      <c r="L507" s="4" t="str">
        <f t="array" ref="L507">XLOOKUP(Q507,Store_Dim!A:A,Store_Dim!C:C)</f>
        <v>North</v>
      </c>
      <c r="M507" s="4" t="s">
        <v>1868</v>
      </c>
      <c r="N507" s="4" t="str">
        <f t="array" ref="N507">XLOOKUP(M507,Product_Dim!A:A,Product_Dim!C:C)</f>
        <v>Sports</v>
      </c>
      <c r="O507" s="4" t="str">
        <f t="array" ref="O507">XLOOKUP(M507,Product_Dim!A:A,Product_Dim!D:D)</f>
        <v>Accessories</v>
      </c>
      <c r="P507" s="4" t="s">
        <v>1870</v>
      </c>
      <c r="Q507" s="4" t="s">
        <v>1892</v>
      </c>
      <c r="R507" s="4" t="str">
        <f t="array" ref="R507">XLOOKUP(Q507,Store_Dim!A:A,Store_Dim!B:B)</f>
        <v>Martinez, Adkins and Johnson</v>
      </c>
      <c r="S507" s="4" t="str">
        <f t="array" ref="S507">XLOOKUP(Q507,Store_Dim!A:A,Store_Dim!E:E)</f>
        <v>Flagship</v>
      </c>
      <c r="T507" s="4">
        <v>1.0</v>
      </c>
      <c r="U507" s="13">
        <v>301.6</v>
      </c>
      <c r="V507" s="14">
        <v>0.27</v>
      </c>
      <c r="W507" s="15">
        <v>75.0</v>
      </c>
      <c r="X507" s="4" t="s">
        <v>1959</v>
      </c>
      <c r="Y507" s="16">
        <v>220.168</v>
      </c>
      <c r="Z507" s="4" t="str">
        <f t="array" ref="Z507">XLOOKUP(M507,Product_Dim!A:A,Product_Dim!B:B)</f>
        <v>Sports Stopwatch Basic</v>
      </c>
    </row>
    <row r="508" ht="14.25" customHeight="1">
      <c r="A508" s="4" t="s">
        <v>2467</v>
      </c>
      <c r="B508" s="5">
        <v>45772.0</v>
      </c>
      <c r="C508" s="12" t="s">
        <v>3978</v>
      </c>
      <c r="D508" s="4">
        <f t="shared" si="1"/>
        <v>2025</v>
      </c>
      <c r="E508" s="4" t="s">
        <v>181</v>
      </c>
      <c r="F508" s="4">
        <v>19.0</v>
      </c>
      <c r="G508" s="4" t="str">
        <f t="shared" si="2"/>
        <v>18-25</v>
      </c>
      <c r="H508" s="4" t="str">
        <f t="array" ref="H508">XLOOKUP(E508,Customer_Dim!A:A,Customer_Dim!D:D)</f>
        <v>Male</v>
      </c>
      <c r="I508" s="4" t="str">
        <f t="array" ref="I508">XLOOKUP(E508,Customer_Dim!A:A,Customer_Dim!H:H)</f>
        <v>Platinum</v>
      </c>
      <c r="J508" s="4" t="str">
        <f t="array" ref="J508">XLOOKUP(E508,Customer_Dim!A:A,Customer_Dim!E:E)</f>
        <v>Ryanburgh</v>
      </c>
      <c r="K508" s="4" t="str">
        <f t="array" ref="K508">XLOOKUP(E508,Customer_Dim!A:A,Customer_Dim!F:F)</f>
        <v>Connecticut</v>
      </c>
      <c r="L508" s="4" t="str">
        <f t="array" ref="L508">XLOOKUP(Q508,Store_Dim!A:A,Store_Dim!C:C)</f>
        <v>South</v>
      </c>
      <c r="M508" s="4" t="s">
        <v>1850</v>
      </c>
      <c r="N508" s="4" t="str">
        <f t="array" ref="N508">XLOOKUP(M508,Product_Dim!A:A,Product_Dim!C:C)</f>
        <v>Beauty</v>
      </c>
      <c r="O508" s="4" t="str">
        <f t="array" ref="O508">XLOOKUP(M508,Product_Dim!A:A,Product_Dim!D:D)</f>
        <v>Makeup</v>
      </c>
      <c r="P508" s="4" t="s">
        <v>1852</v>
      </c>
      <c r="Q508" s="4" t="s">
        <v>1896</v>
      </c>
      <c r="R508" s="4" t="str">
        <f t="array" ref="R508">XLOOKUP(Q508,Store_Dim!A:A,Store_Dim!B:B)</f>
        <v>Black-Horn</v>
      </c>
      <c r="S508" s="4" t="str">
        <f t="array" ref="S508">XLOOKUP(Q508,Store_Dim!A:A,Store_Dim!E:E)</f>
        <v>Outlet</v>
      </c>
      <c r="T508" s="4">
        <v>3.0</v>
      </c>
      <c r="U508" s="13">
        <v>21.59</v>
      </c>
      <c r="V508" s="14">
        <v>0.16</v>
      </c>
      <c r="W508" s="15">
        <v>457.0</v>
      </c>
      <c r="X508" s="4" t="s">
        <v>1964</v>
      </c>
      <c r="Y508" s="16">
        <v>54.4068</v>
      </c>
      <c r="Z508" s="4" t="str">
        <f t="array" ref="Z508">XLOOKUP(M508,Product_Dim!A:A,Product_Dim!B:B)</f>
        <v>Face Foundation Kit</v>
      </c>
    </row>
    <row r="509" ht="14.25" customHeight="1">
      <c r="A509" s="4" t="s">
        <v>2468</v>
      </c>
      <c r="B509" s="5">
        <v>45346.0</v>
      </c>
      <c r="C509" s="12" t="s">
        <v>3974</v>
      </c>
      <c r="D509" s="4">
        <f t="shared" si="1"/>
        <v>2024</v>
      </c>
      <c r="E509" s="4" t="s">
        <v>710</v>
      </c>
      <c r="F509" s="4">
        <v>63.0</v>
      </c>
      <c r="G509" s="4" t="str">
        <f t="shared" si="2"/>
        <v>56-65</v>
      </c>
      <c r="H509" s="4" t="str">
        <f t="array" ref="H509">XLOOKUP(E509,Customer_Dim!A:A,Customer_Dim!D:D)</f>
        <v>Female</v>
      </c>
      <c r="I509" s="4" t="str">
        <f t="array" ref="I509">XLOOKUP(E509,Customer_Dim!A:A,Customer_Dim!H:H)</f>
        <v>Platinum</v>
      </c>
      <c r="J509" s="4" t="str">
        <f t="array" ref="J509">XLOOKUP(E509,Customer_Dim!A:A,Customer_Dim!E:E)</f>
        <v>Lyonsfort</v>
      </c>
      <c r="K509" s="4" t="str">
        <f t="array" ref="K509">XLOOKUP(E509,Customer_Dim!A:A,Customer_Dim!F:F)</f>
        <v>Washington</v>
      </c>
      <c r="L509" s="4" t="str">
        <f t="array" ref="L509">XLOOKUP(Q509,Store_Dim!A:A,Store_Dim!C:C)</f>
        <v>South</v>
      </c>
      <c r="M509" s="4" t="s">
        <v>1610</v>
      </c>
      <c r="N509" s="4" t="str">
        <f t="array" ref="N509">XLOOKUP(M509,Product_Dim!A:A,Product_Dim!C:C)</f>
        <v>Electronics</v>
      </c>
      <c r="O509" s="4" t="str">
        <f t="array" ref="O509">XLOOKUP(M509,Product_Dim!A:A,Product_Dim!D:D)</f>
        <v>Accessories</v>
      </c>
      <c r="P509" s="4" t="s">
        <v>1612</v>
      </c>
      <c r="Q509" s="4" t="s">
        <v>1896</v>
      </c>
      <c r="R509" s="4" t="str">
        <f t="array" ref="R509">XLOOKUP(Q509,Store_Dim!A:A,Store_Dim!B:B)</f>
        <v>Black-Horn</v>
      </c>
      <c r="S509" s="4" t="str">
        <f t="array" ref="S509">XLOOKUP(Q509,Store_Dim!A:A,Store_Dim!E:E)</f>
        <v>Outlet</v>
      </c>
      <c r="T509" s="4">
        <v>4.0</v>
      </c>
      <c r="U509" s="13">
        <v>284.24</v>
      </c>
      <c r="V509" s="14">
        <v>0.09</v>
      </c>
      <c r="W509" s="15">
        <v>453.0</v>
      </c>
      <c r="X509" s="4" t="s">
        <v>1959</v>
      </c>
      <c r="Y509" s="16">
        <v>1034.6336</v>
      </c>
      <c r="Z509" s="4" t="str">
        <f t="array" ref="Z509">XLOOKUP(M509,Product_Dim!A:A,Product_Dim!B:B)</f>
        <v>USB-C Fast Charger</v>
      </c>
    </row>
    <row r="510" ht="14.25" customHeight="1">
      <c r="A510" s="4" t="s">
        <v>2469</v>
      </c>
      <c r="B510" s="5">
        <v>45656.0</v>
      </c>
      <c r="C510" s="12" t="s">
        <v>3969</v>
      </c>
      <c r="D510" s="4">
        <f t="shared" si="1"/>
        <v>2024</v>
      </c>
      <c r="E510" s="4" t="s">
        <v>1175</v>
      </c>
      <c r="F510" s="4">
        <v>34.0</v>
      </c>
      <c r="G510" s="4" t="str">
        <f t="shared" si="2"/>
        <v>26-35</v>
      </c>
      <c r="H510" s="4" t="str">
        <f t="array" ref="H510">XLOOKUP(E510,Customer_Dim!A:A,Customer_Dim!D:D)</f>
        <v>Female</v>
      </c>
      <c r="I510" s="4" t="str">
        <f t="array" ref="I510">XLOOKUP(E510,Customer_Dim!A:A,Customer_Dim!H:H)</f>
        <v>Platinum</v>
      </c>
      <c r="J510" s="4" t="str">
        <f t="array" ref="J510">XLOOKUP(E510,Customer_Dim!A:A,Customer_Dim!E:E)</f>
        <v>West Mathew</v>
      </c>
      <c r="K510" s="4" t="str">
        <f t="array" ref="K510">XLOOKUP(E510,Customer_Dim!A:A,Customer_Dim!F:F)</f>
        <v>New York</v>
      </c>
      <c r="L510" s="4" t="str">
        <f t="array" ref="L510">XLOOKUP(Q510,Store_Dim!A:A,Store_Dim!C:C)</f>
        <v>South</v>
      </c>
      <c r="M510" s="4" t="s">
        <v>1576</v>
      </c>
      <c r="N510" s="4" t="str">
        <f t="array" ref="N510">XLOOKUP(M510,Product_Dim!A:A,Product_Dim!C:C)</f>
        <v>Clothing</v>
      </c>
      <c r="O510" s="4" t="str">
        <f t="array" ref="O510">XLOOKUP(M510,Product_Dim!A:A,Product_Dim!D:D)</f>
        <v>Accessories</v>
      </c>
      <c r="P510" s="4" t="s">
        <v>1579</v>
      </c>
      <c r="Q510" s="4" t="s">
        <v>1921</v>
      </c>
      <c r="R510" s="4" t="str">
        <f t="array" ref="R510">XLOOKUP(Q510,Store_Dim!A:A,Store_Dim!B:B)</f>
        <v>Moore, Padilla and Butler</v>
      </c>
      <c r="S510" s="4" t="str">
        <f t="array" ref="S510">XLOOKUP(Q510,Store_Dim!A:A,Store_Dim!E:E)</f>
        <v>Flagship</v>
      </c>
      <c r="T510" s="4">
        <v>1.0</v>
      </c>
      <c r="U510" s="13">
        <v>191.6</v>
      </c>
      <c r="V510" s="14">
        <v>0.27</v>
      </c>
      <c r="W510" s="15">
        <v>59.0</v>
      </c>
      <c r="X510" s="4" t="s">
        <v>1961</v>
      </c>
      <c r="Y510" s="16">
        <v>139.868</v>
      </c>
      <c r="Z510" s="4" t="str">
        <f t="array" ref="Z510">XLOOKUP(M510,Product_Dim!A:A,Product_Dim!B:B)</f>
        <v>Men's Leather Belt</v>
      </c>
    </row>
    <row r="511" ht="14.25" customHeight="1">
      <c r="A511" s="4" t="s">
        <v>2470</v>
      </c>
      <c r="B511" s="5">
        <v>45762.0</v>
      </c>
      <c r="C511" s="12" t="s">
        <v>3978</v>
      </c>
      <c r="D511" s="4">
        <f t="shared" si="1"/>
        <v>2025</v>
      </c>
      <c r="E511" s="4" t="s">
        <v>1004</v>
      </c>
      <c r="F511" s="4">
        <v>35.0</v>
      </c>
      <c r="G511" s="4" t="str">
        <f t="shared" si="2"/>
        <v>26-35</v>
      </c>
      <c r="H511" s="4" t="str">
        <f t="array" ref="H511">XLOOKUP(E511,Customer_Dim!A:A,Customer_Dim!D:D)</f>
        <v>Male</v>
      </c>
      <c r="I511" s="4" t="str">
        <f t="array" ref="I511">XLOOKUP(E511,Customer_Dim!A:A,Customer_Dim!H:H)</f>
        <v>Platinum</v>
      </c>
      <c r="J511" s="4" t="str">
        <f t="array" ref="J511">XLOOKUP(E511,Customer_Dim!A:A,Customer_Dim!E:E)</f>
        <v>Port Edwardmouth</v>
      </c>
      <c r="K511" s="4" t="str">
        <f t="array" ref="K511">XLOOKUP(E511,Customer_Dim!A:A,Customer_Dim!F:F)</f>
        <v>Oregon</v>
      </c>
      <c r="L511" s="4" t="str">
        <f t="array" ref="L511">XLOOKUP(Q511,Store_Dim!A:A,Store_Dim!C:C)</f>
        <v>North</v>
      </c>
      <c r="M511" s="4" t="s">
        <v>1817</v>
      </c>
      <c r="N511" s="4" t="str">
        <f t="array" ref="N511">XLOOKUP(M511,Product_Dim!A:A,Product_Dim!C:C)</f>
        <v>Home</v>
      </c>
      <c r="O511" s="4" t="str">
        <f t="array" ref="O511">XLOOKUP(M511,Product_Dim!A:A,Product_Dim!D:D)</f>
        <v>Decor</v>
      </c>
      <c r="P511" s="4" t="s">
        <v>1819</v>
      </c>
      <c r="Q511" s="4" t="s">
        <v>1929</v>
      </c>
      <c r="R511" s="4" t="str">
        <f t="array" ref="R511">XLOOKUP(Q511,Store_Dim!A:A,Store_Dim!B:B)</f>
        <v>Thomas, Bridges and Harris</v>
      </c>
      <c r="S511" s="4" t="str">
        <f t="array" ref="S511">XLOOKUP(Q511,Store_Dim!A:A,Store_Dim!E:E)</f>
        <v>Online</v>
      </c>
      <c r="T511" s="4">
        <v>2.0</v>
      </c>
      <c r="U511" s="13">
        <v>616.97</v>
      </c>
      <c r="V511" s="14">
        <v>0.22</v>
      </c>
      <c r="W511" s="15">
        <v>400.0</v>
      </c>
      <c r="X511" s="4" t="s">
        <v>1959</v>
      </c>
      <c r="Y511" s="16">
        <v>962.4732</v>
      </c>
      <c r="Z511" s="4" t="str">
        <f t="array" ref="Z511">XLOOKUP(M511,Product_Dim!A:A,Product_Dim!B:B)</f>
        <v>Essential Oil Diffuser</v>
      </c>
    </row>
    <row r="512" ht="14.25" customHeight="1">
      <c r="A512" s="4" t="s">
        <v>2471</v>
      </c>
      <c r="B512" s="5">
        <v>45580.0</v>
      </c>
      <c r="C512" s="12" t="s">
        <v>3979</v>
      </c>
      <c r="D512" s="4">
        <f t="shared" si="1"/>
        <v>2024</v>
      </c>
      <c r="E512" s="4" t="s">
        <v>578</v>
      </c>
      <c r="F512" s="4">
        <v>36.0</v>
      </c>
      <c r="G512" s="4" t="str">
        <f t="shared" si="2"/>
        <v>36-45</v>
      </c>
      <c r="H512" s="4" t="str">
        <f t="array" ref="H512">XLOOKUP(E512,Customer_Dim!A:A,Customer_Dim!D:D)</f>
        <v>Female</v>
      </c>
      <c r="I512" s="4" t="str">
        <f t="array" ref="I512">XLOOKUP(E512,Customer_Dim!A:A,Customer_Dim!H:H)</f>
        <v>Platinum</v>
      </c>
      <c r="J512" s="4" t="str">
        <f t="array" ref="J512">XLOOKUP(E512,Customer_Dim!A:A,Customer_Dim!E:E)</f>
        <v>Robertview</v>
      </c>
      <c r="K512" s="4" t="str">
        <f t="array" ref="K512">XLOOKUP(E512,Customer_Dim!A:A,Customer_Dim!F:F)</f>
        <v>Florida</v>
      </c>
      <c r="L512" s="4" t="str">
        <f t="array" ref="L512">XLOOKUP(Q512,Store_Dim!A:A,Store_Dim!C:C)</f>
        <v>East</v>
      </c>
      <c r="M512" s="4" t="s">
        <v>1661</v>
      </c>
      <c r="N512" s="4" t="str">
        <f t="array" ref="N512">XLOOKUP(M512,Product_Dim!A:A,Product_Dim!C:C)</f>
        <v>Sports</v>
      </c>
      <c r="O512" s="4" t="str">
        <f t="array" ref="O512">XLOOKUP(M512,Product_Dim!A:A,Product_Dim!D:D)</f>
        <v>Accessories</v>
      </c>
      <c r="P512" s="4" t="s">
        <v>1663</v>
      </c>
      <c r="Q512" s="4" t="s">
        <v>1924</v>
      </c>
      <c r="R512" s="4" t="str">
        <f t="array" ref="R512">XLOOKUP(Q512,Store_Dim!A:A,Store_Dim!B:B)</f>
        <v>Hill, Wagner and Ballard</v>
      </c>
      <c r="S512" s="4" t="str">
        <f t="array" ref="S512">XLOOKUP(Q512,Store_Dim!A:A,Store_Dim!E:E)</f>
        <v>Online</v>
      </c>
      <c r="T512" s="4">
        <v>3.0</v>
      </c>
      <c r="U512" s="13">
        <v>125.68</v>
      </c>
      <c r="V512" s="14">
        <v>0.26</v>
      </c>
      <c r="W512" s="15">
        <v>137.0</v>
      </c>
      <c r="X512" s="4" t="s">
        <v>1964</v>
      </c>
      <c r="Y512" s="16">
        <v>279.0096</v>
      </c>
      <c r="Z512" s="4" t="str">
        <f t="array" ref="Z512">XLOOKUP(M512,Product_Dim!A:A,Product_Dim!B:B)</f>
        <v>Sports Stopwatch Timer</v>
      </c>
    </row>
    <row r="513" ht="14.25" customHeight="1">
      <c r="A513" s="4" t="s">
        <v>2472</v>
      </c>
      <c r="B513" s="5">
        <v>45676.0</v>
      </c>
      <c r="C513" s="12" t="s">
        <v>3972</v>
      </c>
      <c r="D513" s="4">
        <f t="shared" si="1"/>
        <v>2025</v>
      </c>
      <c r="E513" s="4" t="s">
        <v>1127</v>
      </c>
      <c r="F513" s="4">
        <v>52.0</v>
      </c>
      <c r="G513" s="4" t="str">
        <f t="shared" si="2"/>
        <v>46-55</v>
      </c>
      <c r="H513" s="4" t="str">
        <f t="array" ref="H513">XLOOKUP(E513,Customer_Dim!A:A,Customer_Dim!D:D)</f>
        <v>Female</v>
      </c>
      <c r="I513" s="4" t="str">
        <f t="array" ref="I513">XLOOKUP(E513,Customer_Dim!A:A,Customer_Dim!H:H)</f>
        <v>Silver</v>
      </c>
      <c r="J513" s="4" t="str">
        <f t="array" ref="J513">XLOOKUP(E513,Customer_Dim!A:A,Customer_Dim!E:E)</f>
        <v>Port Saramouth</v>
      </c>
      <c r="K513" s="4" t="str">
        <f t="array" ref="K513">XLOOKUP(E513,Customer_Dim!A:A,Customer_Dim!F:F)</f>
        <v>Wisconsin</v>
      </c>
      <c r="L513" s="4" t="str">
        <f t="array" ref="L513">XLOOKUP(Q513,Store_Dim!A:A,Store_Dim!C:C)</f>
        <v>South</v>
      </c>
      <c r="M513" s="4" t="s">
        <v>1709</v>
      </c>
      <c r="N513" s="4" t="str">
        <f t="array" ref="N513">XLOOKUP(M513,Product_Dim!A:A,Product_Dim!C:C)</f>
        <v>Electronics</v>
      </c>
      <c r="O513" s="4" t="str">
        <f t="array" ref="O513">XLOOKUP(M513,Product_Dim!A:A,Product_Dim!D:D)</f>
        <v>Computer</v>
      </c>
      <c r="P513" s="4" t="s">
        <v>1711</v>
      </c>
      <c r="Q513" s="4" t="s">
        <v>1904</v>
      </c>
      <c r="R513" s="4" t="str">
        <f t="array" ref="R513">XLOOKUP(Q513,Store_Dim!A:A,Store_Dim!B:B)</f>
        <v>Alexander Group</v>
      </c>
      <c r="S513" s="4" t="str">
        <f t="array" ref="S513">XLOOKUP(Q513,Store_Dim!A:A,Store_Dim!E:E)</f>
        <v>Online</v>
      </c>
      <c r="T513" s="4">
        <v>3.0</v>
      </c>
      <c r="U513" s="13">
        <v>307.48</v>
      </c>
      <c r="V513" s="14">
        <v>0.24</v>
      </c>
      <c r="W513" s="15">
        <v>266.0</v>
      </c>
      <c r="X513" s="4" t="s">
        <v>1959</v>
      </c>
      <c r="Y513" s="16">
        <v>701.0544000000001</v>
      </c>
      <c r="Z513" s="4" t="str">
        <f t="array" ref="Z513">XLOOKUP(M513,Product_Dim!A:A,Product_Dim!B:B)</f>
        <v>USB External Hard Drive</v>
      </c>
    </row>
    <row r="514" ht="14.25" customHeight="1">
      <c r="A514" s="4" t="s">
        <v>2473</v>
      </c>
      <c r="B514" s="5">
        <v>45495.0</v>
      </c>
      <c r="C514" s="12" t="s">
        <v>3968</v>
      </c>
      <c r="D514" s="4">
        <f t="shared" si="1"/>
        <v>2024</v>
      </c>
      <c r="E514" s="4" t="s">
        <v>965</v>
      </c>
      <c r="F514" s="4">
        <v>64.0</v>
      </c>
      <c r="G514" s="4" t="str">
        <f t="shared" si="2"/>
        <v>56-65</v>
      </c>
      <c r="H514" s="4" t="str">
        <f t="array" ref="H514">XLOOKUP(E514,Customer_Dim!A:A,Customer_Dim!D:D)</f>
        <v>Male</v>
      </c>
      <c r="I514" s="4" t="str">
        <f t="array" ref="I514">XLOOKUP(E514,Customer_Dim!A:A,Customer_Dim!H:H)</f>
        <v>Platinum</v>
      </c>
      <c r="J514" s="4" t="str">
        <f t="array" ref="J514">XLOOKUP(E514,Customer_Dim!A:A,Customer_Dim!E:E)</f>
        <v>New Joshuatown</v>
      </c>
      <c r="K514" s="4" t="str">
        <f t="array" ref="K514">XLOOKUP(E514,Customer_Dim!A:A,Customer_Dim!F:F)</f>
        <v>Maine</v>
      </c>
      <c r="L514" s="4" t="str">
        <f t="array" ref="L514">XLOOKUP(Q514,Store_Dim!A:A,Store_Dim!C:C)</f>
        <v>East</v>
      </c>
      <c r="M514" s="4" t="s">
        <v>1565</v>
      </c>
      <c r="N514" s="4" t="str">
        <f t="array" ref="N514">XLOOKUP(M514,Product_Dim!A:A,Product_Dim!C:C)</f>
        <v>Clothing</v>
      </c>
      <c r="O514" s="4" t="str">
        <f t="array" ref="O514">XLOOKUP(M514,Product_Dim!A:A,Product_Dim!D:D)</f>
        <v>Outerwear</v>
      </c>
      <c r="P514" s="4" t="s">
        <v>1568</v>
      </c>
      <c r="Q514" s="4" t="s">
        <v>1948</v>
      </c>
      <c r="R514" s="4" t="str">
        <f t="array" ref="R514">XLOOKUP(Q514,Store_Dim!A:A,Store_Dim!B:B)</f>
        <v>Mann-Austin</v>
      </c>
      <c r="S514" s="4" t="str">
        <f t="array" ref="S514">XLOOKUP(Q514,Store_Dim!A:A,Store_Dim!E:E)</f>
        <v>Online</v>
      </c>
      <c r="T514" s="4">
        <v>1.0</v>
      </c>
      <c r="U514" s="13">
        <v>505.23</v>
      </c>
      <c r="V514" s="14">
        <v>0.11</v>
      </c>
      <c r="W514" s="15">
        <v>352.0</v>
      </c>
      <c r="X514" s="4" t="s">
        <v>1959</v>
      </c>
      <c r="Y514" s="16">
        <v>449.6547</v>
      </c>
      <c r="Z514" s="4" t="str">
        <f t="array" ref="Z514">XLOOKUP(M514,Product_Dim!A:A,Product_Dim!B:B)</f>
        <v>Women's Casual Hoodie</v>
      </c>
    </row>
    <row r="515" ht="14.25" customHeight="1">
      <c r="A515" s="4" t="s">
        <v>2474</v>
      </c>
      <c r="B515" s="5">
        <v>45735.0</v>
      </c>
      <c r="C515" s="12" t="s">
        <v>3977</v>
      </c>
      <c r="D515" s="4">
        <f t="shared" si="1"/>
        <v>2025</v>
      </c>
      <c r="E515" s="4" t="s">
        <v>1166</v>
      </c>
      <c r="F515" s="4">
        <v>63.0</v>
      </c>
      <c r="G515" s="4" t="str">
        <f t="shared" si="2"/>
        <v>56-65</v>
      </c>
      <c r="H515" s="4" t="str">
        <f t="array" ref="H515">XLOOKUP(E515,Customer_Dim!A:A,Customer_Dim!D:D)</f>
        <v>Female</v>
      </c>
      <c r="I515" s="4" t="str">
        <f t="array" ref="I515">XLOOKUP(E515,Customer_Dim!A:A,Customer_Dim!H:H)</f>
        <v>Platinum</v>
      </c>
      <c r="J515" s="4" t="str">
        <f t="array" ref="J515">XLOOKUP(E515,Customer_Dim!A:A,Customer_Dim!E:E)</f>
        <v>Kellyside</v>
      </c>
      <c r="K515" s="4" t="str">
        <f t="array" ref="K515">XLOOKUP(E515,Customer_Dim!A:A,Customer_Dim!F:F)</f>
        <v>Alaska</v>
      </c>
      <c r="L515" s="4" t="str">
        <f t="array" ref="L515">XLOOKUP(Q515,Store_Dim!A:A,Store_Dim!C:C)</f>
        <v>West</v>
      </c>
      <c r="M515" s="4" t="s">
        <v>1715</v>
      </c>
      <c r="N515" s="4" t="str">
        <f t="array" ref="N515">XLOOKUP(M515,Product_Dim!A:A,Product_Dim!C:C)</f>
        <v>Sports</v>
      </c>
      <c r="O515" s="4" t="str">
        <f t="array" ref="O515">XLOOKUP(M515,Product_Dim!A:A,Product_Dim!D:D)</f>
        <v>Team Sports</v>
      </c>
      <c r="P515" s="4" t="s">
        <v>1717</v>
      </c>
      <c r="Q515" s="4" t="s">
        <v>1939</v>
      </c>
      <c r="R515" s="4" t="str">
        <f t="array" ref="R515">XLOOKUP(Q515,Store_Dim!A:A,Store_Dim!B:B)</f>
        <v>Frederick-Wright</v>
      </c>
      <c r="S515" s="4" t="str">
        <f t="array" ref="S515">XLOOKUP(Q515,Store_Dim!A:A,Store_Dim!E:E)</f>
        <v>Flagship</v>
      </c>
      <c r="T515" s="4">
        <v>1.0</v>
      </c>
      <c r="U515" s="13">
        <v>853.12</v>
      </c>
      <c r="V515" s="14">
        <v>0.19</v>
      </c>
      <c r="W515" s="15">
        <v>114.0</v>
      </c>
      <c r="X515" s="4" t="s">
        <v>1964</v>
      </c>
      <c r="Y515" s="16">
        <v>691.0272</v>
      </c>
      <c r="Z515" s="4" t="str">
        <f t="array" ref="Z515">XLOOKUP(M515,Product_Dim!A:A,Product_Dim!B:B)</f>
        <v>High-Grip Football</v>
      </c>
    </row>
    <row r="516" ht="14.25" customHeight="1">
      <c r="A516" s="4" t="s">
        <v>2475</v>
      </c>
      <c r="B516" s="5">
        <v>45312.0</v>
      </c>
      <c r="C516" s="12" t="s">
        <v>3972</v>
      </c>
      <c r="D516" s="4">
        <f t="shared" si="1"/>
        <v>2024</v>
      </c>
      <c r="E516" s="4" t="s">
        <v>461</v>
      </c>
      <c r="F516" s="4">
        <v>43.0</v>
      </c>
      <c r="G516" s="4" t="str">
        <f t="shared" si="2"/>
        <v>36-45</v>
      </c>
      <c r="H516" s="4" t="str">
        <f t="array" ref="H516">XLOOKUP(E516,Customer_Dim!A:A,Customer_Dim!D:D)</f>
        <v>Female</v>
      </c>
      <c r="I516" s="4" t="str">
        <f t="array" ref="I516">XLOOKUP(E516,Customer_Dim!A:A,Customer_Dim!H:H)</f>
        <v>Silver</v>
      </c>
      <c r="J516" s="4" t="str">
        <f t="array" ref="J516">XLOOKUP(E516,Customer_Dim!A:A,Customer_Dim!E:E)</f>
        <v>Matthewbury</v>
      </c>
      <c r="K516" s="4" t="str">
        <f t="array" ref="K516">XLOOKUP(E516,Customer_Dim!A:A,Customer_Dim!F:F)</f>
        <v>South Dakota</v>
      </c>
      <c r="L516" s="4" t="str">
        <f t="array" ref="L516">XLOOKUP(Q516,Store_Dim!A:A,Store_Dim!C:C)</f>
        <v>South</v>
      </c>
      <c r="M516" s="4" t="s">
        <v>1555</v>
      </c>
      <c r="N516" s="4" t="str">
        <f t="array" ref="N516">XLOOKUP(M516,Product_Dim!A:A,Product_Dim!C:C)</f>
        <v>Electronics</v>
      </c>
      <c r="O516" s="4" t="str">
        <f t="array" ref="O516">XLOOKUP(M516,Product_Dim!A:A,Product_Dim!D:D)</f>
        <v>Computer</v>
      </c>
      <c r="P516" s="4" t="s">
        <v>1559</v>
      </c>
      <c r="Q516" s="4" t="s">
        <v>1914</v>
      </c>
      <c r="R516" s="4" t="str">
        <f t="array" ref="R516">XLOOKUP(Q516,Store_Dim!A:A,Store_Dim!B:B)</f>
        <v>Martinez-Mullins</v>
      </c>
      <c r="S516" s="4" t="str">
        <f t="array" ref="S516">XLOOKUP(Q516,Store_Dim!A:A,Store_Dim!E:E)</f>
        <v>Online</v>
      </c>
      <c r="T516" s="4">
        <v>4.0</v>
      </c>
      <c r="U516" s="13">
        <v>191.65</v>
      </c>
      <c r="V516" s="14">
        <v>0.19</v>
      </c>
      <c r="W516" s="15">
        <v>416.0</v>
      </c>
      <c r="X516" s="4" t="s">
        <v>1961</v>
      </c>
      <c r="Y516" s="16">
        <v>620.946</v>
      </c>
      <c r="Z516" s="4" t="str">
        <f t="array" ref="Z516">XLOOKUP(M516,Product_Dim!A:A,Product_Dim!B:B)</f>
        <v>Brother Laser Printer</v>
      </c>
    </row>
    <row r="517" ht="14.25" customHeight="1">
      <c r="A517" s="4" t="s">
        <v>2476</v>
      </c>
      <c r="B517" s="5">
        <v>45286.0</v>
      </c>
      <c r="C517" s="12" t="s">
        <v>3969</v>
      </c>
      <c r="D517" s="4">
        <f t="shared" si="1"/>
        <v>2023</v>
      </c>
      <c r="E517" s="4" t="s">
        <v>554</v>
      </c>
      <c r="F517" s="4">
        <v>41.0</v>
      </c>
      <c r="G517" s="4" t="str">
        <f t="shared" si="2"/>
        <v>36-45</v>
      </c>
      <c r="H517" s="4" t="str">
        <f t="array" ref="H517">XLOOKUP(E517,Customer_Dim!A:A,Customer_Dim!D:D)</f>
        <v>Female</v>
      </c>
      <c r="I517" s="4" t="str">
        <f t="array" ref="I517">XLOOKUP(E517,Customer_Dim!A:A,Customer_Dim!H:H)</f>
        <v>Platinum</v>
      </c>
      <c r="J517" s="4" t="str">
        <f t="array" ref="J517">XLOOKUP(E517,Customer_Dim!A:A,Customer_Dim!E:E)</f>
        <v>New Juliemouth</v>
      </c>
      <c r="K517" s="4" t="str">
        <f t="array" ref="K517">XLOOKUP(E517,Customer_Dim!A:A,Customer_Dim!F:F)</f>
        <v>North Carolina</v>
      </c>
      <c r="L517" s="4" t="str">
        <f t="array" ref="L517">XLOOKUP(Q517,Store_Dim!A:A,Store_Dim!C:C)</f>
        <v>North</v>
      </c>
      <c r="M517" s="4" t="s">
        <v>1721</v>
      </c>
      <c r="N517" s="4" t="str">
        <f t="array" ref="N517">XLOOKUP(M517,Product_Dim!A:A,Product_Dim!C:C)</f>
        <v>Beauty</v>
      </c>
      <c r="O517" s="4" t="str">
        <f t="array" ref="O517">XLOOKUP(M517,Product_Dim!A:A,Product_Dim!D:D)</f>
        <v>Makeup</v>
      </c>
      <c r="P517" s="4" t="s">
        <v>1724</v>
      </c>
      <c r="Q517" s="4" t="s">
        <v>1901</v>
      </c>
      <c r="R517" s="4" t="str">
        <f t="array" ref="R517">XLOOKUP(Q517,Store_Dim!A:A,Store_Dim!B:B)</f>
        <v>Johnson-Wright</v>
      </c>
      <c r="S517" s="4" t="str">
        <f t="array" ref="S517">XLOOKUP(Q517,Store_Dim!A:A,Store_Dim!E:E)</f>
        <v>Outlet</v>
      </c>
      <c r="T517" s="4">
        <v>1.0</v>
      </c>
      <c r="U517" s="13">
        <v>169.69</v>
      </c>
      <c r="V517" s="14">
        <v>0.22</v>
      </c>
      <c r="W517" s="15">
        <v>431.0</v>
      </c>
      <c r="X517" s="4" t="s">
        <v>1959</v>
      </c>
      <c r="Y517" s="16">
        <v>132.3582</v>
      </c>
      <c r="Z517" s="4" t="str">
        <f t="array" ref="Z517">XLOOKUP(M517,Product_Dim!A:A,Product_Dim!B:B)</f>
        <v>Makeup Brush Set</v>
      </c>
    </row>
    <row r="518" ht="14.25" customHeight="1">
      <c r="A518" s="4" t="s">
        <v>2477</v>
      </c>
      <c r="B518" s="5">
        <v>45372.0</v>
      </c>
      <c r="C518" s="12" t="s">
        <v>3977</v>
      </c>
      <c r="D518" s="4">
        <f t="shared" si="1"/>
        <v>2024</v>
      </c>
      <c r="E518" s="4" t="s">
        <v>599</v>
      </c>
      <c r="F518" s="4">
        <v>56.0</v>
      </c>
      <c r="G518" s="4" t="str">
        <f t="shared" si="2"/>
        <v>56-65</v>
      </c>
      <c r="H518" s="4" t="str">
        <f t="array" ref="H518">XLOOKUP(E518,Customer_Dim!A:A,Customer_Dim!D:D)</f>
        <v>Male</v>
      </c>
      <c r="I518" s="4" t="str">
        <f t="array" ref="I518">XLOOKUP(E518,Customer_Dim!A:A,Customer_Dim!H:H)</f>
        <v>Platinum</v>
      </c>
      <c r="J518" s="4" t="str">
        <f t="array" ref="J518">XLOOKUP(E518,Customer_Dim!A:A,Customer_Dim!E:E)</f>
        <v>East Jessicaborough</v>
      </c>
      <c r="K518" s="4" t="str">
        <f t="array" ref="K518">XLOOKUP(E518,Customer_Dim!A:A,Customer_Dim!F:F)</f>
        <v>Hawaii</v>
      </c>
      <c r="L518" s="4" t="str">
        <f t="array" ref="L518">XLOOKUP(Q518,Store_Dim!A:A,Store_Dim!C:C)</f>
        <v>South</v>
      </c>
      <c r="M518" s="4" t="s">
        <v>1768</v>
      </c>
      <c r="N518" s="4" t="str">
        <f t="array" ref="N518">XLOOKUP(M518,Product_Dim!A:A,Product_Dim!C:C)</f>
        <v>Electronics</v>
      </c>
      <c r="O518" s="4" t="str">
        <f t="array" ref="O518">XLOOKUP(M518,Product_Dim!A:A,Product_Dim!D:D)</f>
        <v>Computer</v>
      </c>
      <c r="P518" s="4" t="s">
        <v>1770</v>
      </c>
      <c r="Q518" s="4" t="s">
        <v>1934</v>
      </c>
      <c r="R518" s="4" t="str">
        <f t="array" ref="R518">XLOOKUP(Q518,Store_Dim!A:A,Store_Dim!B:B)</f>
        <v>Mcdonald Inc</v>
      </c>
      <c r="S518" s="4" t="str">
        <f t="array" ref="S518">XLOOKUP(Q518,Store_Dim!A:A,Store_Dim!E:E)</f>
        <v>Outlet</v>
      </c>
      <c r="T518" s="4">
        <v>1.0</v>
      </c>
      <c r="U518" s="13">
        <v>145.43</v>
      </c>
      <c r="V518" s="14">
        <v>0.08</v>
      </c>
      <c r="W518" s="15">
        <v>222.0</v>
      </c>
      <c r="X518" s="4" t="s">
        <v>1959</v>
      </c>
      <c r="Y518" s="16">
        <v>133.7956</v>
      </c>
      <c r="Z518" s="4" t="str">
        <f t="array" ref="Z518">XLOOKUP(M518,Product_Dim!A:A,Product_Dim!B:B)</f>
        <v>Laptop Cooling Pad</v>
      </c>
    </row>
    <row r="519" ht="14.25" customHeight="1">
      <c r="A519" s="4" t="s">
        <v>2478</v>
      </c>
      <c r="B519" s="5">
        <v>45633.0</v>
      </c>
      <c r="C519" s="12" t="s">
        <v>3969</v>
      </c>
      <c r="D519" s="4">
        <f t="shared" si="1"/>
        <v>2024</v>
      </c>
      <c r="E519" s="4" t="s">
        <v>320</v>
      </c>
      <c r="F519" s="4">
        <v>26.0</v>
      </c>
      <c r="G519" s="4" t="str">
        <f t="shared" si="2"/>
        <v>26-35</v>
      </c>
      <c r="H519" s="4" t="str">
        <f t="array" ref="H519">XLOOKUP(E519,Customer_Dim!A:A,Customer_Dim!D:D)</f>
        <v>Female</v>
      </c>
      <c r="I519" s="4" t="str">
        <f t="array" ref="I519">XLOOKUP(E519,Customer_Dim!A:A,Customer_Dim!H:H)</f>
        <v>Platinum</v>
      </c>
      <c r="J519" s="4" t="str">
        <f t="array" ref="J519">XLOOKUP(E519,Customer_Dim!A:A,Customer_Dim!E:E)</f>
        <v>Garyberg</v>
      </c>
      <c r="K519" s="4" t="str">
        <f t="array" ref="K519">XLOOKUP(E519,Customer_Dim!A:A,Customer_Dim!F:F)</f>
        <v>Indiana</v>
      </c>
      <c r="L519" s="4" t="str">
        <f t="array" ref="L519">XLOOKUP(Q519,Store_Dim!A:A,Store_Dim!C:C)</f>
        <v>North</v>
      </c>
      <c r="M519" s="4" t="s">
        <v>1862</v>
      </c>
      <c r="N519" s="4" t="str">
        <f t="array" ref="N519">XLOOKUP(M519,Product_Dim!A:A,Product_Dim!C:C)</f>
        <v>Electronics</v>
      </c>
      <c r="O519" s="4" t="str">
        <f t="array" ref="O519">XLOOKUP(M519,Product_Dim!A:A,Product_Dim!D:D)</f>
        <v>Computer</v>
      </c>
      <c r="P519" s="4" t="s">
        <v>1864</v>
      </c>
      <c r="Q519" s="4" t="s">
        <v>1929</v>
      </c>
      <c r="R519" s="4" t="str">
        <f t="array" ref="R519">XLOOKUP(Q519,Store_Dim!A:A,Store_Dim!B:B)</f>
        <v>Thomas, Bridges and Harris</v>
      </c>
      <c r="S519" s="4" t="str">
        <f t="array" ref="S519">XLOOKUP(Q519,Store_Dim!A:A,Store_Dim!E:E)</f>
        <v>Online</v>
      </c>
      <c r="T519" s="4">
        <v>4.0</v>
      </c>
      <c r="U519" s="13">
        <v>828.35</v>
      </c>
      <c r="V519" s="14">
        <v>0.17</v>
      </c>
      <c r="W519" s="15">
        <v>485.0</v>
      </c>
      <c r="X519" s="4" t="s">
        <v>1959</v>
      </c>
      <c r="Y519" s="16">
        <v>2750.122</v>
      </c>
      <c r="Z519" s="4" t="str">
        <f t="array" ref="Z519">XLOOKUP(M519,Product_Dim!A:A,Product_Dim!B:B)</f>
        <v>USB-C Laptop Charger</v>
      </c>
    </row>
    <row r="520" ht="14.25" customHeight="1">
      <c r="A520" s="4" t="s">
        <v>2479</v>
      </c>
      <c r="B520" s="5">
        <v>45598.0</v>
      </c>
      <c r="C520" s="12" t="s">
        <v>3971</v>
      </c>
      <c r="D520" s="4">
        <f t="shared" si="1"/>
        <v>2024</v>
      </c>
      <c r="E520" s="4" t="s">
        <v>1157</v>
      </c>
      <c r="F520" s="4">
        <v>60.0</v>
      </c>
      <c r="G520" s="4" t="str">
        <f t="shared" si="2"/>
        <v>56-65</v>
      </c>
      <c r="H520" s="4" t="str">
        <f t="array" ref="H520">XLOOKUP(E520,Customer_Dim!A:A,Customer_Dim!D:D)</f>
        <v>Male</v>
      </c>
      <c r="I520" s="4" t="str">
        <f t="array" ref="I520">XLOOKUP(E520,Customer_Dim!A:A,Customer_Dim!H:H)</f>
        <v>Gold</v>
      </c>
      <c r="J520" s="4" t="str">
        <f t="array" ref="J520">XLOOKUP(E520,Customer_Dim!A:A,Customer_Dim!E:E)</f>
        <v>Melvinton</v>
      </c>
      <c r="K520" s="4" t="str">
        <f t="array" ref="K520">XLOOKUP(E520,Customer_Dim!A:A,Customer_Dim!F:F)</f>
        <v>Alaska</v>
      </c>
      <c r="L520" s="4" t="str">
        <f t="array" ref="L520">XLOOKUP(Q520,Store_Dim!A:A,Store_Dim!C:C)</f>
        <v>South</v>
      </c>
      <c r="M520" s="4" t="s">
        <v>1868</v>
      </c>
      <c r="N520" s="4" t="str">
        <f t="array" ref="N520">XLOOKUP(M520,Product_Dim!A:A,Product_Dim!C:C)</f>
        <v>Sports</v>
      </c>
      <c r="O520" s="4" t="str">
        <f t="array" ref="O520">XLOOKUP(M520,Product_Dim!A:A,Product_Dim!D:D)</f>
        <v>Accessories</v>
      </c>
      <c r="P520" s="4" t="s">
        <v>1870</v>
      </c>
      <c r="Q520" s="4" t="s">
        <v>1914</v>
      </c>
      <c r="R520" s="4" t="str">
        <f t="array" ref="R520">XLOOKUP(Q520,Store_Dim!A:A,Store_Dim!B:B)</f>
        <v>Martinez-Mullins</v>
      </c>
      <c r="S520" s="4" t="str">
        <f t="array" ref="S520">XLOOKUP(Q520,Store_Dim!A:A,Store_Dim!E:E)</f>
        <v>Online</v>
      </c>
      <c r="T520" s="4">
        <v>3.0</v>
      </c>
      <c r="U520" s="13">
        <v>268.76</v>
      </c>
      <c r="V520" s="14">
        <v>0.01</v>
      </c>
      <c r="W520" s="15">
        <v>75.0</v>
      </c>
      <c r="X520" s="4" t="s">
        <v>1961</v>
      </c>
      <c r="Y520" s="16">
        <v>798.2171999999999</v>
      </c>
      <c r="Z520" s="4" t="str">
        <f t="array" ref="Z520">XLOOKUP(M520,Product_Dim!A:A,Product_Dim!B:B)</f>
        <v>Sports Stopwatch Basic</v>
      </c>
    </row>
    <row r="521" ht="14.25" customHeight="1">
      <c r="A521" s="4" t="s">
        <v>2480</v>
      </c>
      <c r="B521" s="5">
        <v>45495.0</v>
      </c>
      <c r="C521" s="12" t="s">
        <v>3968</v>
      </c>
      <c r="D521" s="4">
        <f t="shared" si="1"/>
        <v>2024</v>
      </c>
      <c r="E521" s="4" t="s">
        <v>772</v>
      </c>
      <c r="F521" s="4">
        <v>59.0</v>
      </c>
      <c r="G521" s="4" t="str">
        <f t="shared" si="2"/>
        <v>56-65</v>
      </c>
      <c r="H521" s="4" t="str">
        <f t="array" ref="H521">XLOOKUP(E521,Customer_Dim!A:A,Customer_Dim!D:D)</f>
        <v>Male</v>
      </c>
      <c r="I521" s="4" t="str">
        <f t="array" ref="I521">XLOOKUP(E521,Customer_Dim!A:A,Customer_Dim!H:H)</f>
        <v>Silver</v>
      </c>
      <c r="J521" s="4" t="str">
        <f t="array" ref="J521">XLOOKUP(E521,Customer_Dim!A:A,Customer_Dim!E:E)</f>
        <v>Clarkport</v>
      </c>
      <c r="K521" s="4" t="str">
        <f t="array" ref="K521">XLOOKUP(E521,Customer_Dim!A:A,Customer_Dim!F:F)</f>
        <v>West Virginia</v>
      </c>
      <c r="L521" s="4" t="str">
        <f t="array" ref="L521">XLOOKUP(Q521,Store_Dim!A:A,Store_Dim!C:C)</f>
        <v>East</v>
      </c>
      <c r="M521" s="4" t="s">
        <v>1847</v>
      </c>
      <c r="N521" s="4" t="str">
        <f t="array" ref="N521">XLOOKUP(M521,Product_Dim!A:A,Product_Dim!C:C)</f>
        <v>Sports</v>
      </c>
      <c r="O521" s="4" t="str">
        <f t="array" ref="O521">XLOOKUP(M521,Product_Dim!A:A,Product_Dim!D:D)</f>
        <v>Accessories</v>
      </c>
      <c r="P521" s="4" t="s">
        <v>1849</v>
      </c>
      <c r="Q521" s="4" t="s">
        <v>1887</v>
      </c>
      <c r="R521" s="4" t="str">
        <f t="array" ref="R521">XLOOKUP(Q521,Store_Dim!A:A,Store_Dim!B:B)</f>
        <v>Rivera-Warner</v>
      </c>
      <c r="S521" s="4" t="str">
        <f t="array" ref="S521">XLOOKUP(Q521,Store_Dim!A:A,Store_Dim!E:E)</f>
        <v>Flagship</v>
      </c>
      <c r="T521" s="4">
        <v>4.0</v>
      </c>
      <c r="U521" s="13">
        <v>370.09</v>
      </c>
      <c r="V521" s="14">
        <v>0.22</v>
      </c>
      <c r="W521" s="15">
        <v>232.0</v>
      </c>
      <c r="X521" s="4" t="s">
        <v>1964</v>
      </c>
      <c r="Y521" s="16">
        <v>1154.6808</v>
      </c>
      <c r="Z521" s="4" t="str">
        <f t="array" ref="Z521">XLOOKUP(M521,Product_Dim!A:A,Product_Dim!B:B)</f>
        <v>Sports Wrist Sweatbands</v>
      </c>
    </row>
    <row r="522" ht="14.25" customHeight="1">
      <c r="A522" s="4" t="s">
        <v>2481</v>
      </c>
      <c r="B522" s="5">
        <v>45229.0</v>
      </c>
      <c r="C522" s="12" t="s">
        <v>3979</v>
      </c>
      <c r="D522" s="4">
        <f t="shared" si="1"/>
        <v>2023</v>
      </c>
      <c r="E522" s="4" t="s">
        <v>832</v>
      </c>
      <c r="F522" s="4">
        <v>32.0</v>
      </c>
      <c r="G522" s="4" t="str">
        <f t="shared" si="2"/>
        <v>26-35</v>
      </c>
      <c r="H522" s="4" t="str">
        <f t="array" ref="H522">XLOOKUP(E522,Customer_Dim!A:A,Customer_Dim!D:D)</f>
        <v>Male</v>
      </c>
      <c r="I522" s="4" t="str">
        <f t="array" ref="I522">XLOOKUP(E522,Customer_Dim!A:A,Customer_Dim!H:H)</f>
        <v>Bronze</v>
      </c>
      <c r="J522" s="4" t="str">
        <f t="array" ref="J522">XLOOKUP(E522,Customer_Dim!A:A,Customer_Dim!E:E)</f>
        <v>New Maria</v>
      </c>
      <c r="K522" s="4" t="str">
        <f t="array" ref="K522">XLOOKUP(E522,Customer_Dim!A:A,Customer_Dim!F:F)</f>
        <v>Wisconsin</v>
      </c>
      <c r="L522" s="4" t="str">
        <f t="array" ref="L522">XLOOKUP(Q522,Store_Dim!A:A,Store_Dim!C:C)</f>
        <v>East</v>
      </c>
      <c r="M522" s="4" t="s">
        <v>1817</v>
      </c>
      <c r="N522" s="4" t="str">
        <f t="array" ref="N522">XLOOKUP(M522,Product_Dim!A:A,Product_Dim!C:C)</f>
        <v>Home</v>
      </c>
      <c r="O522" s="4" t="str">
        <f t="array" ref="O522">XLOOKUP(M522,Product_Dim!A:A,Product_Dim!D:D)</f>
        <v>Decor</v>
      </c>
      <c r="P522" s="4" t="s">
        <v>1819</v>
      </c>
      <c r="Q522" s="4" t="s">
        <v>1911</v>
      </c>
      <c r="R522" s="4" t="str">
        <f t="array" ref="R522">XLOOKUP(Q522,Store_Dim!A:A,Store_Dim!B:B)</f>
        <v>Benson-Elliott</v>
      </c>
      <c r="S522" s="4" t="str">
        <f t="array" ref="S522">XLOOKUP(Q522,Store_Dim!A:A,Store_Dim!E:E)</f>
        <v>Online</v>
      </c>
      <c r="T522" s="4">
        <v>3.0</v>
      </c>
      <c r="U522" s="13">
        <v>679.22</v>
      </c>
      <c r="V522" s="14">
        <v>0.11</v>
      </c>
      <c r="W522" s="15">
        <v>400.0</v>
      </c>
      <c r="X522" s="4" t="s">
        <v>1961</v>
      </c>
      <c r="Y522" s="16">
        <v>1813.5174</v>
      </c>
      <c r="Z522" s="4" t="str">
        <f t="array" ref="Z522">XLOOKUP(M522,Product_Dim!A:A,Product_Dim!B:B)</f>
        <v>Essential Oil Diffuser</v>
      </c>
    </row>
    <row r="523" ht="14.25" customHeight="1">
      <c r="A523" s="4" t="s">
        <v>2482</v>
      </c>
      <c r="B523" s="5">
        <v>45433.0</v>
      </c>
      <c r="C523" s="12" t="s">
        <v>3973</v>
      </c>
      <c r="D523" s="4">
        <f t="shared" si="1"/>
        <v>2024</v>
      </c>
      <c r="E523" s="4" t="s">
        <v>1190</v>
      </c>
      <c r="F523" s="4">
        <v>37.0</v>
      </c>
      <c r="G523" s="4" t="str">
        <f t="shared" si="2"/>
        <v>36-45</v>
      </c>
      <c r="H523" s="4" t="str">
        <f t="array" ref="H523">XLOOKUP(E523,Customer_Dim!A:A,Customer_Dim!D:D)</f>
        <v>Female</v>
      </c>
      <c r="I523" s="4" t="str">
        <f t="array" ref="I523">XLOOKUP(E523,Customer_Dim!A:A,Customer_Dim!H:H)</f>
        <v>Gold</v>
      </c>
      <c r="J523" s="4" t="str">
        <f t="array" ref="J523">XLOOKUP(E523,Customer_Dim!A:A,Customer_Dim!E:E)</f>
        <v>Simpsonfort</v>
      </c>
      <c r="K523" s="4" t="str">
        <f t="array" ref="K523">XLOOKUP(E523,Customer_Dim!A:A,Customer_Dim!F:F)</f>
        <v>Maine</v>
      </c>
      <c r="L523" s="4" t="str">
        <f t="array" ref="L523">XLOOKUP(Q523,Store_Dim!A:A,Store_Dim!C:C)</f>
        <v>East</v>
      </c>
      <c r="M523" s="4" t="s">
        <v>1802</v>
      </c>
      <c r="N523" s="4" t="str">
        <f t="array" ref="N523">XLOOKUP(M523,Product_Dim!A:A,Product_Dim!C:C)</f>
        <v>Sports</v>
      </c>
      <c r="O523" s="4" t="str">
        <f t="array" ref="O523">XLOOKUP(M523,Product_Dim!A:A,Product_Dim!D:D)</f>
        <v>Team Sports</v>
      </c>
      <c r="P523" s="4" t="s">
        <v>1804</v>
      </c>
      <c r="Q523" s="4" t="s">
        <v>1887</v>
      </c>
      <c r="R523" s="4" t="str">
        <f t="array" ref="R523">XLOOKUP(Q523,Store_Dim!A:A,Store_Dim!B:B)</f>
        <v>Rivera-Warner</v>
      </c>
      <c r="S523" s="4" t="str">
        <f t="array" ref="S523">XLOOKUP(Q523,Store_Dim!A:A,Store_Dim!E:E)</f>
        <v>Flagship</v>
      </c>
      <c r="T523" s="4">
        <v>3.0</v>
      </c>
      <c r="U523" s="13">
        <v>780.69</v>
      </c>
      <c r="V523" s="14">
        <v>0.1</v>
      </c>
      <c r="W523" s="15">
        <v>359.0</v>
      </c>
      <c r="X523" s="4" t="s">
        <v>1964</v>
      </c>
      <c r="Y523" s="16">
        <v>2107.863</v>
      </c>
      <c r="Z523" s="4" t="str">
        <f t="array" ref="Z523">XLOOKUP(M523,Product_Dim!A:A,Product_Dim!B:B)</f>
        <v>Shin Guards – Adult</v>
      </c>
    </row>
    <row r="524" ht="14.25" customHeight="1">
      <c r="A524" s="4" t="s">
        <v>2483</v>
      </c>
      <c r="B524" s="5">
        <v>45766.0</v>
      </c>
      <c r="C524" s="12" t="s">
        <v>3978</v>
      </c>
      <c r="D524" s="4">
        <f t="shared" si="1"/>
        <v>2025</v>
      </c>
      <c r="E524" s="4" t="s">
        <v>856</v>
      </c>
      <c r="F524" s="4">
        <v>27.0</v>
      </c>
      <c r="G524" s="4" t="str">
        <f t="shared" si="2"/>
        <v>26-35</v>
      </c>
      <c r="H524" s="4" t="str">
        <f t="array" ref="H524">XLOOKUP(E524,Customer_Dim!A:A,Customer_Dim!D:D)</f>
        <v>Female</v>
      </c>
      <c r="I524" s="4" t="str">
        <f t="array" ref="I524">XLOOKUP(E524,Customer_Dim!A:A,Customer_Dim!H:H)</f>
        <v>Silver</v>
      </c>
      <c r="J524" s="4" t="str">
        <f t="array" ref="J524">XLOOKUP(E524,Customer_Dim!A:A,Customer_Dim!E:E)</f>
        <v>Lake Saramouth</v>
      </c>
      <c r="K524" s="4" t="str">
        <f t="array" ref="K524">XLOOKUP(E524,Customer_Dim!A:A,Customer_Dim!F:F)</f>
        <v>Oregon</v>
      </c>
      <c r="L524" s="4" t="str">
        <f t="array" ref="L524">XLOOKUP(Q524,Store_Dim!A:A,Store_Dim!C:C)</f>
        <v>South</v>
      </c>
      <c r="M524" s="4" t="s">
        <v>1706</v>
      </c>
      <c r="N524" s="4" t="str">
        <f t="array" ref="N524">XLOOKUP(M524,Product_Dim!A:A,Product_Dim!C:C)</f>
        <v>Electronics</v>
      </c>
      <c r="O524" s="4" t="str">
        <f t="array" ref="O524">XLOOKUP(M524,Product_Dim!A:A,Product_Dim!D:D)</f>
        <v>Accessories</v>
      </c>
      <c r="P524" s="4" t="s">
        <v>1708</v>
      </c>
      <c r="Q524" s="4" t="s">
        <v>1896</v>
      </c>
      <c r="R524" s="4" t="str">
        <f t="array" ref="R524">XLOOKUP(Q524,Store_Dim!A:A,Store_Dim!B:B)</f>
        <v>Black-Horn</v>
      </c>
      <c r="S524" s="4" t="str">
        <f t="array" ref="S524">XLOOKUP(Q524,Store_Dim!A:A,Store_Dim!E:E)</f>
        <v>Outlet</v>
      </c>
      <c r="T524" s="4">
        <v>2.0</v>
      </c>
      <c r="U524" s="13">
        <v>42.97</v>
      </c>
      <c r="V524" s="14">
        <v>0.18</v>
      </c>
      <c r="W524" s="15">
        <v>389.0</v>
      </c>
      <c r="X524" s="4" t="s">
        <v>1961</v>
      </c>
      <c r="Y524" s="16">
        <v>70.4708</v>
      </c>
      <c r="Z524" s="4" t="str">
        <f t="array" ref="Z524">XLOOKUP(M524,Product_Dim!A:A,Product_Dim!B:B)</f>
        <v>Smart Home WiFi Camera</v>
      </c>
    </row>
    <row r="525" ht="14.25" customHeight="1">
      <c r="A525" s="4" t="s">
        <v>2484</v>
      </c>
      <c r="B525" s="5">
        <v>45639.0</v>
      </c>
      <c r="C525" s="12" t="s">
        <v>3969</v>
      </c>
      <c r="D525" s="4">
        <f t="shared" si="1"/>
        <v>2024</v>
      </c>
      <c r="E525" s="4" t="s">
        <v>931</v>
      </c>
      <c r="F525" s="4">
        <v>22.0</v>
      </c>
      <c r="G525" s="4" t="str">
        <f t="shared" si="2"/>
        <v>18-25</v>
      </c>
      <c r="H525" s="4" t="str">
        <f t="array" ref="H525">XLOOKUP(E525,Customer_Dim!A:A,Customer_Dim!D:D)</f>
        <v>Male</v>
      </c>
      <c r="I525" s="4" t="str">
        <f t="array" ref="I525">XLOOKUP(E525,Customer_Dim!A:A,Customer_Dim!H:H)</f>
        <v>Silver</v>
      </c>
      <c r="J525" s="4" t="str">
        <f t="array" ref="J525">XLOOKUP(E525,Customer_Dim!A:A,Customer_Dim!E:E)</f>
        <v>Port Tonyfort</v>
      </c>
      <c r="K525" s="4" t="str">
        <f t="array" ref="K525">XLOOKUP(E525,Customer_Dim!A:A,Customer_Dim!F:F)</f>
        <v>South Dakota</v>
      </c>
      <c r="L525" s="4" t="str">
        <f t="array" ref="L525">XLOOKUP(Q525,Store_Dim!A:A,Store_Dim!C:C)</f>
        <v>East</v>
      </c>
      <c r="M525" s="4" t="s">
        <v>1829</v>
      </c>
      <c r="N525" s="4" t="str">
        <f t="array" ref="N525">XLOOKUP(M525,Product_Dim!A:A,Product_Dim!C:C)</f>
        <v>Sports</v>
      </c>
      <c r="O525" s="4" t="str">
        <f t="array" ref="O525">XLOOKUP(M525,Product_Dim!A:A,Product_Dim!D:D)</f>
        <v>Fitness</v>
      </c>
      <c r="P525" s="4" t="s">
        <v>1831</v>
      </c>
      <c r="Q525" s="4" t="s">
        <v>1887</v>
      </c>
      <c r="R525" s="4" t="str">
        <f t="array" ref="R525">XLOOKUP(Q525,Store_Dim!A:A,Store_Dim!B:B)</f>
        <v>Rivera-Warner</v>
      </c>
      <c r="S525" s="4" t="str">
        <f t="array" ref="S525">XLOOKUP(Q525,Store_Dim!A:A,Store_Dim!E:E)</f>
        <v>Flagship</v>
      </c>
      <c r="T525" s="4">
        <v>4.0</v>
      </c>
      <c r="U525" s="13">
        <v>854.37</v>
      </c>
      <c r="V525" s="14">
        <v>0.07</v>
      </c>
      <c r="W525" s="15">
        <v>281.0</v>
      </c>
      <c r="X525" s="4" t="s">
        <v>1961</v>
      </c>
      <c r="Y525" s="16">
        <v>3178.2564</v>
      </c>
      <c r="Z525" s="4" t="str">
        <f t="array" ref="Z525">XLOOKUP(M525,Product_Dim!A:A,Product_Dim!B:B)</f>
        <v>Fitness Resistance Bands</v>
      </c>
    </row>
    <row r="526" ht="14.25" customHeight="1">
      <c r="A526" s="4" t="s">
        <v>2485</v>
      </c>
      <c r="B526" s="5">
        <v>45774.0</v>
      </c>
      <c r="C526" s="12" t="s">
        <v>3978</v>
      </c>
      <c r="D526" s="4">
        <f t="shared" si="1"/>
        <v>2025</v>
      </c>
      <c r="E526" s="4" t="s">
        <v>372</v>
      </c>
      <c r="F526" s="4">
        <v>53.0</v>
      </c>
      <c r="G526" s="4" t="str">
        <f t="shared" si="2"/>
        <v>46-55</v>
      </c>
      <c r="H526" s="4" t="str">
        <f t="array" ref="H526">XLOOKUP(E526,Customer_Dim!A:A,Customer_Dim!D:D)</f>
        <v>Female</v>
      </c>
      <c r="I526" s="4" t="str">
        <f t="array" ref="I526">XLOOKUP(E526,Customer_Dim!A:A,Customer_Dim!H:H)</f>
        <v>Platinum</v>
      </c>
      <c r="J526" s="4" t="str">
        <f t="array" ref="J526">XLOOKUP(E526,Customer_Dim!A:A,Customer_Dim!E:E)</f>
        <v>North Codyport</v>
      </c>
      <c r="K526" s="4" t="str">
        <f t="array" ref="K526">XLOOKUP(E526,Customer_Dim!A:A,Customer_Dim!F:F)</f>
        <v>Texas</v>
      </c>
      <c r="L526" s="4" t="str">
        <f t="array" ref="L526">XLOOKUP(Q526,Store_Dim!A:A,Store_Dim!C:C)</f>
        <v>West</v>
      </c>
      <c r="M526" s="4" t="s">
        <v>1648</v>
      </c>
      <c r="N526" s="4" t="str">
        <f t="array" ref="N526">XLOOKUP(M526,Product_Dim!A:A,Product_Dim!C:C)</f>
        <v>Sports</v>
      </c>
      <c r="O526" s="4" t="str">
        <f t="array" ref="O526">XLOOKUP(M526,Product_Dim!A:A,Product_Dim!D:D)</f>
        <v>Outdoor</v>
      </c>
      <c r="P526" s="4" t="s">
        <v>1651</v>
      </c>
      <c r="Q526" s="4" t="s">
        <v>1939</v>
      </c>
      <c r="R526" s="4" t="str">
        <f t="array" ref="R526">XLOOKUP(Q526,Store_Dim!A:A,Store_Dim!B:B)</f>
        <v>Frederick-Wright</v>
      </c>
      <c r="S526" s="4" t="str">
        <f t="array" ref="S526">XLOOKUP(Q526,Store_Dim!A:A,Store_Dim!E:E)</f>
        <v>Flagship</v>
      </c>
      <c r="T526" s="4">
        <v>2.0</v>
      </c>
      <c r="U526" s="13">
        <v>409.52</v>
      </c>
      <c r="V526" s="14">
        <v>0.06</v>
      </c>
      <c r="W526" s="15">
        <v>340.0</v>
      </c>
      <c r="X526" s="4" t="s">
        <v>1964</v>
      </c>
      <c r="Y526" s="16">
        <v>769.8975999999999</v>
      </c>
      <c r="Z526" s="4" t="str">
        <f t="array" ref="Z526">XLOOKUP(M526,Product_Dim!A:A,Product_Dim!B:B)</f>
        <v>Foldable Camping Chair</v>
      </c>
    </row>
    <row r="527" ht="14.25" customHeight="1">
      <c r="A527" s="4" t="s">
        <v>2486</v>
      </c>
      <c r="B527" s="5">
        <v>45569.0</v>
      </c>
      <c r="C527" s="12" t="s">
        <v>3979</v>
      </c>
      <c r="D527" s="4">
        <f t="shared" si="1"/>
        <v>2024</v>
      </c>
      <c r="E527" s="4" t="s">
        <v>566</v>
      </c>
      <c r="F527" s="4">
        <v>39.0</v>
      </c>
      <c r="G527" s="4" t="str">
        <f t="shared" si="2"/>
        <v>36-45</v>
      </c>
      <c r="H527" s="4" t="str">
        <f t="array" ref="H527">XLOOKUP(E527,Customer_Dim!A:A,Customer_Dim!D:D)</f>
        <v>Female</v>
      </c>
      <c r="I527" s="4" t="str">
        <f t="array" ref="I527">XLOOKUP(E527,Customer_Dim!A:A,Customer_Dim!H:H)</f>
        <v>Silver</v>
      </c>
      <c r="J527" s="4" t="str">
        <f t="array" ref="J527">XLOOKUP(E527,Customer_Dim!A:A,Customer_Dim!E:E)</f>
        <v>Dominiquefort</v>
      </c>
      <c r="K527" s="4" t="str">
        <f t="array" ref="K527">XLOOKUP(E527,Customer_Dim!A:A,Customer_Dim!F:F)</f>
        <v>Georgia</v>
      </c>
      <c r="L527" s="4" t="str">
        <f t="array" ref="L527">XLOOKUP(Q527,Store_Dim!A:A,Store_Dim!C:C)</f>
        <v>East</v>
      </c>
      <c r="M527" s="4" t="s">
        <v>1805</v>
      </c>
      <c r="N527" s="4" t="str">
        <f t="array" ref="N527">XLOOKUP(M527,Product_Dim!A:A,Product_Dim!C:C)</f>
        <v>Electronics</v>
      </c>
      <c r="O527" s="4" t="str">
        <f t="array" ref="O527">XLOOKUP(M527,Product_Dim!A:A,Product_Dim!D:D)</f>
        <v>Audio</v>
      </c>
      <c r="P527" s="4" t="s">
        <v>1807</v>
      </c>
      <c r="Q527" s="4" t="s">
        <v>1924</v>
      </c>
      <c r="R527" s="4" t="str">
        <f t="array" ref="R527">XLOOKUP(Q527,Store_Dim!A:A,Store_Dim!B:B)</f>
        <v>Hill, Wagner and Ballard</v>
      </c>
      <c r="S527" s="4" t="str">
        <f t="array" ref="S527">XLOOKUP(Q527,Store_Dim!A:A,Store_Dim!E:E)</f>
        <v>Online</v>
      </c>
      <c r="T527" s="4">
        <v>2.0</v>
      </c>
      <c r="U527" s="13">
        <v>407.46</v>
      </c>
      <c r="V527" s="14">
        <v>0.21</v>
      </c>
      <c r="W527" s="15">
        <v>159.0</v>
      </c>
      <c r="X527" s="4" t="s">
        <v>1959</v>
      </c>
      <c r="Y527" s="16">
        <v>643.7868</v>
      </c>
      <c r="Z527" s="4" t="str">
        <f t="array" ref="Z527">XLOOKUP(M527,Product_Dim!A:A,Product_Dim!B:B)</f>
        <v>Bluetooth Car Audio System</v>
      </c>
    </row>
    <row r="528" ht="14.25" customHeight="1">
      <c r="A528" s="4" t="s">
        <v>2487</v>
      </c>
      <c r="B528" s="5">
        <v>45856.0</v>
      </c>
      <c r="C528" s="12" t="s">
        <v>3968</v>
      </c>
      <c r="D528" s="4">
        <f t="shared" si="1"/>
        <v>2025</v>
      </c>
      <c r="E528" s="4" t="s">
        <v>758</v>
      </c>
      <c r="F528" s="4">
        <v>52.0</v>
      </c>
      <c r="G528" s="4" t="str">
        <f t="shared" si="2"/>
        <v>46-55</v>
      </c>
      <c r="H528" s="4" t="str">
        <f t="array" ref="H528">XLOOKUP(E528,Customer_Dim!A:A,Customer_Dim!D:D)</f>
        <v>Female</v>
      </c>
      <c r="I528" s="4" t="str">
        <f t="array" ref="I528">XLOOKUP(E528,Customer_Dim!A:A,Customer_Dim!H:H)</f>
        <v>Gold</v>
      </c>
      <c r="J528" s="4" t="str">
        <f t="array" ref="J528">XLOOKUP(E528,Customer_Dim!A:A,Customer_Dim!E:E)</f>
        <v>Lake Michael</v>
      </c>
      <c r="K528" s="4" t="str">
        <f t="array" ref="K528">XLOOKUP(E528,Customer_Dim!A:A,Customer_Dim!F:F)</f>
        <v>Utah</v>
      </c>
      <c r="L528" s="4" t="str">
        <f t="array" ref="L528">XLOOKUP(Q528,Store_Dim!A:A,Store_Dim!C:C)</f>
        <v>West</v>
      </c>
      <c r="M528" s="4" t="s">
        <v>1572</v>
      </c>
      <c r="N528" s="4" t="str">
        <f t="array" ref="N528">XLOOKUP(M528,Product_Dim!A:A,Product_Dim!C:C)</f>
        <v>Clothing</v>
      </c>
      <c r="O528" s="4" t="str">
        <f t="array" ref="O528">XLOOKUP(M528,Product_Dim!A:A,Product_Dim!D:D)</f>
        <v>Bottoms</v>
      </c>
      <c r="P528" s="4" t="s">
        <v>1575</v>
      </c>
      <c r="Q528" s="4" t="s">
        <v>1917</v>
      </c>
      <c r="R528" s="4" t="str">
        <f t="array" ref="R528">XLOOKUP(Q528,Store_Dim!A:A,Store_Dim!B:B)</f>
        <v>Bean, Jones and Park</v>
      </c>
      <c r="S528" s="4" t="str">
        <f t="array" ref="S528">XLOOKUP(Q528,Store_Dim!A:A,Store_Dim!E:E)</f>
        <v>Online</v>
      </c>
      <c r="T528" s="4">
        <v>1.0</v>
      </c>
      <c r="U528" s="13">
        <v>728.84</v>
      </c>
      <c r="V528" s="14">
        <v>0.28</v>
      </c>
      <c r="W528" s="15">
        <v>487.0</v>
      </c>
      <c r="X528" s="4" t="s">
        <v>1961</v>
      </c>
      <c r="Y528" s="16">
        <v>524.7648</v>
      </c>
      <c r="Z528" s="4" t="str">
        <f t="array" ref="Z528">XLOOKUP(M528,Product_Dim!A:A,Product_Dim!B:B)</f>
        <v>Women's Yoga Pants</v>
      </c>
    </row>
    <row r="529" ht="14.25" customHeight="1">
      <c r="A529" s="4" t="s">
        <v>2488</v>
      </c>
      <c r="B529" s="5">
        <v>45362.0</v>
      </c>
      <c r="C529" s="12" t="s">
        <v>3977</v>
      </c>
      <c r="D529" s="4">
        <f t="shared" si="1"/>
        <v>2024</v>
      </c>
      <c r="E529" s="4" t="s">
        <v>1424</v>
      </c>
      <c r="F529" s="4">
        <v>62.0</v>
      </c>
      <c r="G529" s="4" t="str">
        <f t="shared" si="2"/>
        <v>56-65</v>
      </c>
      <c r="H529" s="4" t="str">
        <f t="array" ref="H529">XLOOKUP(E529,Customer_Dim!A:A,Customer_Dim!D:D)</f>
        <v>Female</v>
      </c>
      <c r="I529" s="4" t="str">
        <f t="array" ref="I529">XLOOKUP(E529,Customer_Dim!A:A,Customer_Dim!H:H)</f>
        <v>Platinum</v>
      </c>
      <c r="J529" s="4" t="str">
        <f t="array" ref="J529">XLOOKUP(E529,Customer_Dim!A:A,Customer_Dim!E:E)</f>
        <v>Lake Carolyn</v>
      </c>
      <c r="K529" s="4" t="str">
        <f t="array" ref="K529">XLOOKUP(E529,Customer_Dim!A:A,Customer_Dim!F:F)</f>
        <v>Hawaii</v>
      </c>
      <c r="L529" s="4" t="str">
        <f t="array" ref="L529">XLOOKUP(Q529,Store_Dim!A:A,Store_Dim!C:C)</f>
        <v>East</v>
      </c>
      <c r="M529" s="4" t="s">
        <v>1817</v>
      </c>
      <c r="N529" s="4" t="str">
        <f t="array" ref="N529">XLOOKUP(M529,Product_Dim!A:A,Product_Dim!C:C)</f>
        <v>Home</v>
      </c>
      <c r="O529" s="4" t="str">
        <f t="array" ref="O529">XLOOKUP(M529,Product_Dim!A:A,Product_Dim!D:D)</f>
        <v>Decor</v>
      </c>
      <c r="P529" s="4" t="s">
        <v>1819</v>
      </c>
      <c r="Q529" s="4" t="s">
        <v>1911</v>
      </c>
      <c r="R529" s="4" t="str">
        <f t="array" ref="R529">XLOOKUP(Q529,Store_Dim!A:A,Store_Dim!B:B)</f>
        <v>Benson-Elliott</v>
      </c>
      <c r="S529" s="4" t="str">
        <f t="array" ref="S529">XLOOKUP(Q529,Store_Dim!A:A,Store_Dim!E:E)</f>
        <v>Online</v>
      </c>
      <c r="T529" s="4">
        <v>4.0</v>
      </c>
      <c r="U529" s="13">
        <v>467.24</v>
      </c>
      <c r="V529" s="14">
        <v>0.08</v>
      </c>
      <c r="W529" s="15">
        <v>400.0</v>
      </c>
      <c r="X529" s="4" t="s">
        <v>1961</v>
      </c>
      <c r="Y529" s="16">
        <v>1719.4432</v>
      </c>
      <c r="Z529" s="4" t="str">
        <f t="array" ref="Z529">XLOOKUP(M529,Product_Dim!A:A,Product_Dim!B:B)</f>
        <v>Essential Oil Diffuser</v>
      </c>
    </row>
    <row r="530" ht="14.25" customHeight="1">
      <c r="A530" s="4" t="s">
        <v>2489</v>
      </c>
      <c r="B530" s="5">
        <v>45457.0</v>
      </c>
      <c r="C530" s="12" t="s">
        <v>3970</v>
      </c>
      <c r="D530" s="4">
        <f t="shared" si="1"/>
        <v>2024</v>
      </c>
      <c r="E530" s="4" t="s">
        <v>348</v>
      </c>
      <c r="F530" s="4">
        <v>44.0</v>
      </c>
      <c r="G530" s="4" t="str">
        <f t="shared" si="2"/>
        <v>36-45</v>
      </c>
      <c r="H530" s="4" t="str">
        <f t="array" ref="H530">XLOOKUP(E530,Customer_Dim!A:A,Customer_Dim!D:D)</f>
        <v>Female</v>
      </c>
      <c r="I530" s="4" t="str">
        <f t="array" ref="I530">XLOOKUP(E530,Customer_Dim!A:A,Customer_Dim!H:H)</f>
        <v>Platinum</v>
      </c>
      <c r="J530" s="4" t="str">
        <f t="array" ref="J530">XLOOKUP(E530,Customer_Dim!A:A,Customer_Dim!E:E)</f>
        <v>Lake Brandy</v>
      </c>
      <c r="K530" s="4" t="str">
        <f t="array" ref="K530">XLOOKUP(E530,Customer_Dim!A:A,Customer_Dim!F:F)</f>
        <v>Tennessee</v>
      </c>
      <c r="L530" s="4" t="str">
        <f t="array" ref="L530">XLOOKUP(Q530,Store_Dim!A:A,Store_Dim!C:C)</f>
        <v>South</v>
      </c>
      <c r="M530" s="4" t="s">
        <v>1599</v>
      </c>
      <c r="N530" s="4" t="str">
        <f t="array" ref="N530">XLOOKUP(M530,Product_Dim!A:A,Product_Dim!C:C)</f>
        <v>Home</v>
      </c>
      <c r="O530" s="4" t="str">
        <f t="array" ref="O530">XLOOKUP(M530,Product_Dim!A:A,Product_Dim!D:D)</f>
        <v>Kitchen</v>
      </c>
      <c r="P530" s="4" t="s">
        <v>1602</v>
      </c>
      <c r="Q530" s="4" t="s">
        <v>1927</v>
      </c>
      <c r="R530" s="4" t="str">
        <f t="array" ref="R530">XLOOKUP(Q530,Store_Dim!A:A,Store_Dim!B:B)</f>
        <v>Aguirre-Keller</v>
      </c>
      <c r="S530" s="4" t="str">
        <f t="array" ref="S530">XLOOKUP(Q530,Store_Dim!A:A,Store_Dim!E:E)</f>
        <v>Online</v>
      </c>
      <c r="T530" s="4">
        <v>1.0</v>
      </c>
      <c r="U530" s="13">
        <v>57.94</v>
      </c>
      <c r="V530" s="14">
        <v>0.13</v>
      </c>
      <c r="W530" s="15">
        <v>308.0</v>
      </c>
      <c r="X530" s="4" t="s">
        <v>1961</v>
      </c>
      <c r="Y530" s="16">
        <v>50.40779999999999</v>
      </c>
      <c r="Z530" s="4" t="str">
        <f t="array" ref="Z530">XLOOKUP(M530,Product_Dim!A:A,Product_Dim!B:B)</f>
        <v>Ceramic Kitchen Bowl Set</v>
      </c>
    </row>
    <row r="531" ht="14.25" customHeight="1">
      <c r="A531" s="4" t="s">
        <v>2490</v>
      </c>
      <c r="B531" s="5">
        <v>45338.0</v>
      </c>
      <c r="C531" s="12" t="s">
        <v>3974</v>
      </c>
      <c r="D531" s="4">
        <f t="shared" si="1"/>
        <v>2024</v>
      </c>
      <c r="E531" s="4" t="s">
        <v>1103</v>
      </c>
      <c r="F531" s="4">
        <v>39.0</v>
      </c>
      <c r="G531" s="4" t="str">
        <f t="shared" si="2"/>
        <v>36-45</v>
      </c>
      <c r="H531" s="4" t="str">
        <f t="array" ref="H531">XLOOKUP(E531,Customer_Dim!A:A,Customer_Dim!D:D)</f>
        <v>Male</v>
      </c>
      <c r="I531" s="4" t="str">
        <f t="array" ref="I531">XLOOKUP(E531,Customer_Dim!A:A,Customer_Dim!H:H)</f>
        <v>Gold</v>
      </c>
      <c r="J531" s="4" t="str">
        <f t="array" ref="J531">XLOOKUP(E531,Customer_Dim!A:A,Customer_Dim!E:E)</f>
        <v>West Victoriaborough</v>
      </c>
      <c r="K531" s="4" t="str">
        <f t="array" ref="K531">XLOOKUP(E531,Customer_Dim!A:A,Customer_Dim!F:F)</f>
        <v>New Mexico</v>
      </c>
      <c r="L531" s="4" t="str">
        <f t="array" ref="L531">XLOOKUP(Q531,Store_Dim!A:A,Store_Dim!C:C)</f>
        <v>North</v>
      </c>
      <c r="M531" s="4" t="s">
        <v>1728</v>
      </c>
      <c r="N531" s="4" t="str">
        <f t="array" ref="N531">XLOOKUP(M531,Product_Dim!A:A,Product_Dim!C:C)</f>
        <v>Beauty</v>
      </c>
      <c r="O531" s="4" t="str">
        <f t="array" ref="O531">XLOOKUP(M531,Product_Dim!A:A,Product_Dim!D:D)</f>
        <v>Fragrance</v>
      </c>
      <c r="P531" s="4" t="s">
        <v>1731</v>
      </c>
      <c r="Q531" s="4" t="s">
        <v>1942</v>
      </c>
      <c r="R531" s="4" t="str">
        <f t="array" ref="R531">XLOOKUP(Q531,Store_Dim!A:A,Store_Dim!B:B)</f>
        <v>Holloway Ltd</v>
      </c>
      <c r="S531" s="4" t="str">
        <f t="array" ref="S531">XLOOKUP(Q531,Store_Dim!A:A,Store_Dim!E:E)</f>
        <v>Flagship</v>
      </c>
      <c r="T531" s="4">
        <v>1.0</v>
      </c>
      <c r="U531" s="13">
        <v>540.1</v>
      </c>
      <c r="V531" s="14">
        <v>0.22</v>
      </c>
      <c r="W531" s="15">
        <v>267.0</v>
      </c>
      <c r="X531" s="4" t="s">
        <v>1959</v>
      </c>
      <c r="Y531" s="16">
        <v>421.278</v>
      </c>
      <c r="Z531" s="4" t="str">
        <f t="array" ref="Z531">XLOOKUP(M531,Product_Dim!A:A,Product_Dim!B:B)</f>
        <v>Men's Roll-On Perfume</v>
      </c>
    </row>
    <row r="532" ht="14.25" customHeight="1">
      <c r="A532" s="4" t="s">
        <v>2491</v>
      </c>
      <c r="B532" s="5">
        <v>45552.0</v>
      </c>
      <c r="C532" s="12" t="s">
        <v>3976</v>
      </c>
      <c r="D532" s="4">
        <f t="shared" si="1"/>
        <v>2024</v>
      </c>
      <c r="E532" s="4" t="s">
        <v>297</v>
      </c>
      <c r="F532" s="4">
        <v>29.0</v>
      </c>
      <c r="G532" s="4" t="str">
        <f t="shared" si="2"/>
        <v>26-35</v>
      </c>
      <c r="H532" s="4" t="str">
        <f t="array" ref="H532">XLOOKUP(E532,Customer_Dim!A:A,Customer_Dim!D:D)</f>
        <v>Male</v>
      </c>
      <c r="I532" s="4" t="str">
        <f t="array" ref="I532">XLOOKUP(E532,Customer_Dim!A:A,Customer_Dim!H:H)</f>
        <v>Gold</v>
      </c>
      <c r="J532" s="4" t="str">
        <f t="array" ref="J532">XLOOKUP(E532,Customer_Dim!A:A,Customer_Dim!E:E)</f>
        <v>North Valeriemouth</v>
      </c>
      <c r="K532" s="4" t="str">
        <f t="array" ref="K532">XLOOKUP(E532,Customer_Dim!A:A,Customer_Dim!F:F)</f>
        <v>Vermont</v>
      </c>
      <c r="L532" s="4" t="str">
        <f t="array" ref="L532">XLOOKUP(Q532,Store_Dim!A:A,Store_Dim!C:C)</f>
        <v>East</v>
      </c>
      <c r="M532" s="4" t="s">
        <v>1590</v>
      </c>
      <c r="N532" s="4" t="str">
        <f t="array" ref="N532">XLOOKUP(M532,Product_Dim!A:A,Product_Dim!C:C)</f>
        <v>Electronics</v>
      </c>
      <c r="O532" s="4" t="str">
        <f t="array" ref="O532">XLOOKUP(M532,Product_Dim!A:A,Product_Dim!D:D)</f>
        <v>Audio</v>
      </c>
      <c r="P532" s="4" t="s">
        <v>1593</v>
      </c>
      <c r="Q532" s="4" t="s">
        <v>1948</v>
      </c>
      <c r="R532" s="4" t="str">
        <f t="array" ref="R532">XLOOKUP(Q532,Store_Dim!A:A,Store_Dim!B:B)</f>
        <v>Mann-Austin</v>
      </c>
      <c r="S532" s="4" t="str">
        <f t="array" ref="S532">XLOOKUP(Q532,Store_Dim!A:A,Store_Dim!E:E)</f>
        <v>Online</v>
      </c>
      <c r="T532" s="4">
        <v>4.0</v>
      </c>
      <c r="U532" s="13">
        <v>816.28</v>
      </c>
      <c r="V532" s="14">
        <v>0.15</v>
      </c>
      <c r="W532" s="15">
        <v>142.0</v>
      </c>
      <c r="X532" s="4" t="s">
        <v>1964</v>
      </c>
      <c r="Y532" s="16">
        <v>2775.352</v>
      </c>
      <c r="Z532" s="4" t="str">
        <f t="array" ref="Z532">XLOOKUP(M532,Product_Dim!A:A,Product_Dim!B:B)</f>
        <v>Wireless Bluetooth Earbuds</v>
      </c>
    </row>
    <row r="533" ht="14.25" customHeight="1">
      <c r="A533" s="4" t="s">
        <v>2492</v>
      </c>
      <c r="B533" s="5">
        <v>45895.0</v>
      </c>
      <c r="C533" s="12" t="s">
        <v>3975</v>
      </c>
      <c r="D533" s="4">
        <f t="shared" si="1"/>
        <v>2025</v>
      </c>
      <c r="E533" s="4" t="s">
        <v>609</v>
      </c>
      <c r="F533" s="4">
        <v>33.0</v>
      </c>
      <c r="G533" s="4" t="str">
        <f t="shared" si="2"/>
        <v>26-35</v>
      </c>
      <c r="H533" s="4" t="str">
        <f t="array" ref="H533">XLOOKUP(E533,Customer_Dim!A:A,Customer_Dim!D:D)</f>
        <v>Female</v>
      </c>
      <c r="I533" s="4" t="str">
        <f t="array" ref="I533">XLOOKUP(E533,Customer_Dim!A:A,Customer_Dim!H:H)</f>
        <v>Bronze</v>
      </c>
      <c r="J533" s="4" t="str">
        <f t="array" ref="J533">XLOOKUP(E533,Customer_Dim!A:A,Customer_Dim!E:E)</f>
        <v>West Daniel</v>
      </c>
      <c r="K533" s="4" t="str">
        <f t="array" ref="K533">XLOOKUP(E533,Customer_Dim!A:A,Customer_Dim!F:F)</f>
        <v>South Carolina</v>
      </c>
      <c r="L533" s="4" t="str">
        <f t="array" ref="L533">XLOOKUP(Q533,Store_Dim!A:A,Store_Dim!C:C)</f>
        <v>West</v>
      </c>
      <c r="M533" s="4" t="s">
        <v>1706</v>
      </c>
      <c r="N533" s="4" t="str">
        <f t="array" ref="N533">XLOOKUP(M533,Product_Dim!A:A,Product_Dim!C:C)</f>
        <v>Electronics</v>
      </c>
      <c r="O533" s="4" t="str">
        <f t="array" ref="O533">XLOOKUP(M533,Product_Dim!A:A,Product_Dim!D:D)</f>
        <v>Accessories</v>
      </c>
      <c r="P533" s="4" t="s">
        <v>1708</v>
      </c>
      <c r="Q533" s="4" t="s">
        <v>1917</v>
      </c>
      <c r="R533" s="4" t="str">
        <f t="array" ref="R533">XLOOKUP(Q533,Store_Dim!A:A,Store_Dim!B:B)</f>
        <v>Bean, Jones and Park</v>
      </c>
      <c r="S533" s="4" t="str">
        <f t="array" ref="S533">XLOOKUP(Q533,Store_Dim!A:A,Store_Dim!E:E)</f>
        <v>Online</v>
      </c>
      <c r="T533" s="4">
        <v>4.0</v>
      </c>
      <c r="U533" s="13">
        <v>727.49</v>
      </c>
      <c r="V533" s="14">
        <v>0.11</v>
      </c>
      <c r="W533" s="15">
        <v>389.0</v>
      </c>
      <c r="X533" s="4" t="s">
        <v>1959</v>
      </c>
      <c r="Y533" s="16">
        <v>2589.8644</v>
      </c>
      <c r="Z533" s="4" t="str">
        <f t="array" ref="Z533">XLOOKUP(M533,Product_Dim!A:A,Product_Dim!B:B)</f>
        <v>Smart Home WiFi Camera</v>
      </c>
    </row>
    <row r="534" ht="14.25" customHeight="1">
      <c r="A534" s="4" t="s">
        <v>2493</v>
      </c>
      <c r="B534" s="5">
        <v>45447.0</v>
      </c>
      <c r="C534" s="12" t="s">
        <v>3970</v>
      </c>
      <c r="D534" s="4">
        <f t="shared" si="1"/>
        <v>2024</v>
      </c>
      <c r="E534" s="4" t="s">
        <v>587</v>
      </c>
      <c r="F534" s="4">
        <v>44.0</v>
      </c>
      <c r="G534" s="4" t="str">
        <f t="shared" si="2"/>
        <v>36-45</v>
      </c>
      <c r="H534" s="4" t="str">
        <f t="array" ref="H534">XLOOKUP(E534,Customer_Dim!A:A,Customer_Dim!D:D)</f>
        <v>Female</v>
      </c>
      <c r="I534" s="4" t="str">
        <f t="array" ref="I534">XLOOKUP(E534,Customer_Dim!A:A,Customer_Dim!H:H)</f>
        <v>Platinum</v>
      </c>
      <c r="J534" s="4" t="str">
        <f t="array" ref="J534">XLOOKUP(E534,Customer_Dim!A:A,Customer_Dim!E:E)</f>
        <v>Morrisburgh</v>
      </c>
      <c r="K534" s="4" t="str">
        <f t="array" ref="K534">XLOOKUP(E534,Customer_Dim!A:A,Customer_Dim!F:F)</f>
        <v>Indiana</v>
      </c>
      <c r="L534" s="4" t="str">
        <f t="array" ref="L534">XLOOKUP(Q534,Store_Dim!A:A,Store_Dim!C:C)</f>
        <v>East</v>
      </c>
      <c r="M534" s="4" t="s">
        <v>1841</v>
      </c>
      <c r="N534" s="4" t="str">
        <f t="array" ref="N534">XLOOKUP(M534,Product_Dim!A:A,Product_Dim!C:C)</f>
        <v>Home</v>
      </c>
      <c r="O534" s="4" t="str">
        <f t="array" ref="O534">XLOOKUP(M534,Product_Dim!A:A,Product_Dim!D:D)</f>
        <v>Kitchen</v>
      </c>
      <c r="P534" s="4" t="s">
        <v>1843</v>
      </c>
      <c r="Q534" s="4" t="s">
        <v>1932</v>
      </c>
      <c r="R534" s="4" t="str">
        <f t="array" ref="R534">XLOOKUP(Q534,Store_Dim!A:A,Store_Dim!B:B)</f>
        <v>Gardner, Humphrey and Contreras</v>
      </c>
      <c r="S534" s="4" t="str">
        <f t="array" ref="S534">XLOOKUP(Q534,Store_Dim!A:A,Store_Dim!E:E)</f>
        <v>Flagship</v>
      </c>
      <c r="T534" s="4">
        <v>4.0</v>
      </c>
      <c r="U534" s="13">
        <v>817.92</v>
      </c>
      <c r="V534" s="14">
        <v>0.21</v>
      </c>
      <c r="W534" s="15">
        <v>82.0</v>
      </c>
      <c r="X534" s="4" t="s">
        <v>1959</v>
      </c>
      <c r="Y534" s="16">
        <v>2584.6272</v>
      </c>
      <c r="Z534" s="4" t="str">
        <f t="array" ref="Z534">XLOOKUP(M534,Product_Dim!A:A,Product_Dim!B:B)</f>
        <v>Kitchen Cutting Board</v>
      </c>
    </row>
    <row r="535" ht="14.25" customHeight="1">
      <c r="A535" s="4" t="s">
        <v>2494</v>
      </c>
      <c r="B535" s="5">
        <v>45578.0</v>
      </c>
      <c r="C535" s="12" t="s">
        <v>3979</v>
      </c>
      <c r="D535" s="4">
        <f t="shared" si="1"/>
        <v>2024</v>
      </c>
      <c r="E535" s="4" t="s">
        <v>1046</v>
      </c>
      <c r="F535" s="4">
        <v>60.0</v>
      </c>
      <c r="G535" s="4" t="str">
        <f t="shared" si="2"/>
        <v>56-65</v>
      </c>
      <c r="H535" s="4" t="str">
        <f t="array" ref="H535">XLOOKUP(E535,Customer_Dim!A:A,Customer_Dim!D:D)</f>
        <v>Male</v>
      </c>
      <c r="I535" s="4" t="str">
        <f t="array" ref="I535">XLOOKUP(E535,Customer_Dim!A:A,Customer_Dim!H:H)</f>
        <v>Bronze</v>
      </c>
      <c r="J535" s="4" t="str">
        <f t="array" ref="J535">XLOOKUP(E535,Customer_Dim!A:A,Customer_Dim!E:E)</f>
        <v>East Matthew</v>
      </c>
      <c r="K535" s="4" t="str">
        <f t="array" ref="K535">XLOOKUP(E535,Customer_Dim!A:A,Customer_Dim!F:F)</f>
        <v>Wisconsin</v>
      </c>
      <c r="L535" s="4" t="str">
        <f t="array" ref="L535">XLOOKUP(Q535,Store_Dim!A:A,Store_Dim!C:C)</f>
        <v>South</v>
      </c>
      <c r="M535" s="4" t="s">
        <v>1693</v>
      </c>
      <c r="N535" s="4" t="str">
        <f t="array" ref="N535">XLOOKUP(M535,Product_Dim!A:A,Product_Dim!C:C)</f>
        <v>Sports</v>
      </c>
      <c r="O535" s="4" t="str">
        <f t="array" ref="O535">XLOOKUP(M535,Product_Dim!A:A,Product_Dim!D:D)</f>
        <v>Outdoor</v>
      </c>
      <c r="P535" s="4" t="s">
        <v>1695</v>
      </c>
      <c r="Q535" s="4" t="s">
        <v>1914</v>
      </c>
      <c r="R535" s="4" t="str">
        <f t="array" ref="R535">XLOOKUP(Q535,Store_Dim!A:A,Store_Dim!B:B)</f>
        <v>Martinez-Mullins</v>
      </c>
      <c r="S535" s="4" t="str">
        <f t="array" ref="S535">XLOOKUP(Q535,Store_Dim!A:A,Store_Dim!E:E)</f>
        <v>Online</v>
      </c>
      <c r="T535" s="4">
        <v>2.0</v>
      </c>
      <c r="U535" s="13">
        <v>358.45</v>
      </c>
      <c r="V535" s="14">
        <v>0.07</v>
      </c>
      <c r="W535" s="15">
        <v>394.0</v>
      </c>
      <c r="X535" s="4" t="s">
        <v>1964</v>
      </c>
      <c r="Y535" s="16">
        <v>666.717</v>
      </c>
      <c r="Z535" s="4" t="str">
        <f t="array" ref="Z535">XLOOKUP(M535,Product_Dim!A:A,Product_Dim!B:B)</f>
        <v>Sports Water Hydration Pack</v>
      </c>
    </row>
    <row r="536" ht="14.25" customHeight="1">
      <c r="A536" s="4" t="s">
        <v>2495</v>
      </c>
      <c r="B536" s="5">
        <v>45697.0</v>
      </c>
      <c r="C536" s="12" t="s">
        <v>3974</v>
      </c>
      <c r="D536" s="4">
        <f t="shared" si="1"/>
        <v>2025</v>
      </c>
      <c r="E536" s="4" t="s">
        <v>677</v>
      </c>
      <c r="F536" s="4">
        <v>25.0</v>
      </c>
      <c r="G536" s="4" t="str">
        <f t="shared" si="2"/>
        <v>18-25</v>
      </c>
      <c r="H536" s="4" t="str">
        <f t="array" ref="H536">XLOOKUP(E536,Customer_Dim!A:A,Customer_Dim!D:D)</f>
        <v>Female</v>
      </c>
      <c r="I536" s="4" t="str">
        <f t="array" ref="I536">XLOOKUP(E536,Customer_Dim!A:A,Customer_Dim!H:H)</f>
        <v>Bronze</v>
      </c>
      <c r="J536" s="4" t="str">
        <f t="array" ref="J536">XLOOKUP(E536,Customer_Dim!A:A,Customer_Dim!E:E)</f>
        <v>New Logan</v>
      </c>
      <c r="K536" s="4" t="str">
        <f t="array" ref="K536">XLOOKUP(E536,Customer_Dim!A:A,Customer_Dim!F:F)</f>
        <v>Michigan</v>
      </c>
      <c r="L536" s="4" t="str">
        <f t="array" ref="L536">XLOOKUP(Q536,Store_Dim!A:A,Store_Dim!C:C)</f>
        <v>South</v>
      </c>
      <c r="M536" s="4" t="s">
        <v>1844</v>
      </c>
      <c r="N536" s="4" t="str">
        <f t="array" ref="N536">XLOOKUP(M536,Product_Dim!A:A,Product_Dim!C:C)</f>
        <v>Home</v>
      </c>
      <c r="O536" s="4" t="str">
        <f t="array" ref="O536">XLOOKUP(M536,Product_Dim!A:A,Product_Dim!D:D)</f>
        <v>Lighting</v>
      </c>
      <c r="P536" s="4" t="s">
        <v>1846</v>
      </c>
      <c r="Q536" s="4" t="s">
        <v>1921</v>
      </c>
      <c r="R536" s="4" t="str">
        <f t="array" ref="R536">XLOOKUP(Q536,Store_Dim!A:A,Store_Dim!B:B)</f>
        <v>Moore, Padilla and Butler</v>
      </c>
      <c r="S536" s="4" t="str">
        <f t="array" ref="S536">XLOOKUP(Q536,Store_Dim!A:A,Store_Dim!E:E)</f>
        <v>Flagship</v>
      </c>
      <c r="T536" s="4">
        <v>1.0</v>
      </c>
      <c r="U536" s="13">
        <v>972.06</v>
      </c>
      <c r="V536" s="14">
        <v>0.3</v>
      </c>
      <c r="W536" s="15">
        <v>220.0</v>
      </c>
      <c r="X536" s="4" t="s">
        <v>1964</v>
      </c>
      <c r="Y536" s="16">
        <v>680.4419999999999</v>
      </c>
      <c r="Z536" s="4" t="str">
        <f t="array" ref="Z536">XLOOKUP(M536,Product_Dim!A:A,Product_Dim!B:B)</f>
        <v>LED Bedside Lamp</v>
      </c>
    </row>
    <row r="537" ht="14.25" customHeight="1">
      <c r="A537" s="4" t="s">
        <v>2496</v>
      </c>
      <c r="B537" s="5">
        <v>45281.0</v>
      </c>
      <c r="C537" s="12" t="s">
        <v>3969</v>
      </c>
      <c r="D537" s="4">
        <f t="shared" si="1"/>
        <v>2023</v>
      </c>
      <c r="E537" s="4" t="s">
        <v>147</v>
      </c>
      <c r="F537" s="4">
        <v>48.0</v>
      </c>
      <c r="G537" s="4" t="str">
        <f t="shared" si="2"/>
        <v>46-55</v>
      </c>
      <c r="H537" s="4" t="str">
        <f t="array" ref="H537">XLOOKUP(E537,Customer_Dim!A:A,Customer_Dim!D:D)</f>
        <v>Female</v>
      </c>
      <c r="I537" s="4" t="str">
        <f t="array" ref="I537">XLOOKUP(E537,Customer_Dim!A:A,Customer_Dim!H:H)</f>
        <v>Gold</v>
      </c>
      <c r="J537" s="4" t="str">
        <f t="array" ref="J537">XLOOKUP(E537,Customer_Dim!A:A,Customer_Dim!E:E)</f>
        <v>Fostermouth</v>
      </c>
      <c r="K537" s="4" t="str">
        <f t="array" ref="K537">XLOOKUP(E537,Customer_Dim!A:A,Customer_Dim!F:F)</f>
        <v>Arizona</v>
      </c>
      <c r="L537" s="4" t="str">
        <f t="array" ref="L537">XLOOKUP(Q537,Store_Dim!A:A,Store_Dim!C:C)</f>
        <v>East</v>
      </c>
      <c r="M537" s="4" t="s">
        <v>1621</v>
      </c>
      <c r="N537" s="4" t="str">
        <f t="array" ref="N537">XLOOKUP(M537,Product_Dim!A:A,Product_Dim!C:C)</f>
        <v>Beauty</v>
      </c>
      <c r="O537" s="4" t="str">
        <f t="array" ref="O537">XLOOKUP(M537,Product_Dim!A:A,Product_Dim!D:D)</f>
        <v>Grooming</v>
      </c>
      <c r="P537" s="4" t="s">
        <v>1624</v>
      </c>
      <c r="Q537" s="4" t="s">
        <v>1887</v>
      </c>
      <c r="R537" s="4" t="str">
        <f t="array" ref="R537">XLOOKUP(Q537,Store_Dim!A:A,Store_Dim!B:B)</f>
        <v>Rivera-Warner</v>
      </c>
      <c r="S537" s="4" t="str">
        <f t="array" ref="S537">XLOOKUP(Q537,Store_Dim!A:A,Store_Dim!E:E)</f>
        <v>Flagship</v>
      </c>
      <c r="T537" s="4">
        <v>1.0</v>
      </c>
      <c r="U537" s="13">
        <v>791.36</v>
      </c>
      <c r="V537" s="14">
        <v>0.06</v>
      </c>
      <c r="W537" s="15">
        <v>256.0</v>
      </c>
      <c r="X537" s="4" t="s">
        <v>1961</v>
      </c>
      <c r="Y537" s="16">
        <v>743.8783999999999</v>
      </c>
      <c r="Z537" s="4" t="str">
        <f t="array" ref="Z537">XLOOKUP(M537,Product_Dim!A:A,Product_Dim!B:B)</f>
        <v>Beard Grooming Kit</v>
      </c>
    </row>
    <row r="538" ht="14.25" customHeight="1">
      <c r="A538" s="4" t="s">
        <v>2497</v>
      </c>
      <c r="B538" s="5">
        <v>45855.0</v>
      </c>
      <c r="C538" s="12" t="s">
        <v>3968</v>
      </c>
      <c r="D538" s="4">
        <f t="shared" si="1"/>
        <v>2025</v>
      </c>
      <c r="E538" s="4" t="s">
        <v>1013</v>
      </c>
      <c r="F538" s="4">
        <v>53.0</v>
      </c>
      <c r="G538" s="4" t="str">
        <f t="shared" si="2"/>
        <v>46-55</v>
      </c>
      <c r="H538" s="4" t="str">
        <f t="array" ref="H538">XLOOKUP(E538,Customer_Dim!A:A,Customer_Dim!D:D)</f>
        <v>Female</v>
      </c>
      <c r="I538" s="4" t="str">
        <f t="array" ref="I538">XLOOKUP(E538,Customer_Dim!A:A,Customer_Dim!H:H)</f>
        <v>Silver</v>
      </c>
      <c r="J538" s="4" t="str">
        <f t="array" ref="J538">XLOOKUP(E538,Customer_Dim!A:A,Customer_Dim!E:E)</f>
        <v>Anitaland</v>
      </c>
      <c r="K538" s="4" t="str">
        <f t="array" ref="K538">XLOOKUP(E538,Customer_Dim!A:A,Customer_Dim!F:F)</f>
        <v>Washington</v>
      </c>
      <c r="L538" s="4" t="str">
        <f t="array" ref="L538">XLOOKUP(Q538,Store_Dim!A:A,Store_Dim!C:C)</f>
        <v>North</v>
      </c>
      <c r="M538" s="4" t="s">
        <v>1774</v>
      </c>
      <c r="N538" s="4" t="str">
        <f t="array" ref="N538">XLOOKUP(M538,Product_Dim!A:A,Product_Dim!C:C)</f>
        <v>Beauty</v>
      </c>
      <c r="O538" s="4" t="str">
        <f t="array" ref="O538">XLOOKUP(M538,Product_Dim!A:A,Product_Dim!D:D)</f>
        <v>Makeup</v>
      </c>
      <c r="P538" s="4" t="s">
        <v>1776</v>
      </c>
      <c r="Q538" s="4" t="s">
        <v>1908</v>
      </c>
      <c r="R538" s="4" t="str">
        <f t="array" ref="R538">XLOOKUP(Q538,Store_Dim!A:A,Store_Dim!B:B)</f>
        <v>Gray Ltd</v>
      </c>
      <c r="S538" s="4" t="str">
        <f t="array" ref="S538">XLOOKUP(Q538,Store_Dim!A:A,Store_Dim!E:E)</f>
        <v>Outlet</v>
      </c>
      <c r="T538" s="4">
        <v>4.0</v>
      </c>
      <c r="U538" s="13">
        <v>839.65</v>
      </c>
      <c r="V538" s="14">
        <v>0.26</v>
      </c>
      <c r="W538" s="15">
        <v>118.0</v>
      </c>
      <c r="X538" s="4" t="s">
        <v>1964</v>
      </c>
      <c r="Y538" s="16">
        <v>2485.364</v>
      </c>
      <c r="Z538" s="4" t="str">
        <f t="array" ref="Z538">XLOOKUP(M538,Product_Dim!A:A,Product_Dim!B:B)</f>
        <v>Matte Lipstick Set</v>
      </c>
    </row>
    <row r="539" ht="14.25" customHeight="1">
      <c r="A539" s="4" t="s">
        <v>2498</v>
      </c>
      <c r="B539" s="5">
        <v>45793.0</v>
      </c>
      <c r="C539" s="12" t="s">
        <v>3973</v>
      </c>
      <c r="D539" s="4">
        <f t="shared" si="1"/>
        <v>2025</v>
      </c>
      <c r="E539" s="4" t="s">
        <v>838</v>
      </c>
      <c r="F539" s="4">
        <v>21.0</v>
      </c>
      <c r="G539" s="4" t="str">
        <f t="shared" si="2"/>
        <v>18-25</v>
      </c>
      <c r="H539" s="4" t="str">
        <f t="array" ref="H539">XLOOKUP(E539,Customer_Dim!A:A,Customer_Dim!D:D)</f>
        <v>Male</v>
      </c>
      <c r="I539" s="4" t="str">
        <f t="array" ref="I539">XLOOKUP(E539,Customer_Dim!A:A,Customer_Dim!H:H)</f>
        <v>Gold</v>
      </c>
      <c r="J539" s="4" t="str">
        <f t="array" ref="J539">XLOOKUP(E539,Customer_Dim!A:A,Customer_Dim!E:E)</f>
        <v>Jasonton</v>
      </c>
      <c r="K539" s="4" t="str">
        <f t="array" ref="K539">XLOOKUP(E539,Customer_Dim!A:A,Customer_Dim!F:F)</f>
        <v>Ohio</v>
      </c>
      <c r="L539" s="4" t="str">
        <f t="array" ref="L539">XLOOKUP(Q539,Store_Dim!A:A,Store_Dim!C:C)</f>
        <v>South</v>
      </c>
      <c r="M539" s="4" t="s">
        <v>1799</v>
      </c>
      <c r="N539" s="4" t="str">
        <f t="array" ref="N539">XLOOKUP(M539,Product_Dim!A:A,Product_Dim!C:C)</f>
        <v>Sports</v>
      </c>
      <c r="O539" s="4" t="str">
        <f t="array" ref="O539">XLOOKUP(M539,Product_Dim!A:A,Product_Dim!D:D)</f>
        <v>Fitness</v>
      </c>
      <c r="P539" s="4" t="s">
        <v>1801</v>
      </c>
      <c r="Q539" s="4" t="s">
        <v>1896</v>
      </c>
      <c r="R539" s="4" t="str">
        <f t="array" ref="R539">XLOOKUP(Q539,Store_Dim!A:A,Store_Dim!B:B)</f>
        <v>Black-Horn</v>
      </c>
      <c r="S539" s="4" t="str">
        <f t="array" ref="S539">XLOOKUP(Q539,Store_Dim!A:A,Store_Dim!E:E)</f>
        <v>Outlet</v>
      </c>
      <c r="T539" s="4">
        <v>2.0</v>
      </c>
      <c r="U539" s="13">
        <v>245.52</v>
      </c>
      <c r="V539" s="14">
        <v>0.11</v>
      </c>
      <c r="W539" s="15">
        <v>300.0</v>
      </c>
      <c r="X539" s="4" t="s">
        <v>1964</v>
      </c>
      <c r="Y539" s="16">
        <v>437.0256</v>
      </c>
      <c r="Z539" s="4" t="str">
        <f t="array" ref="Z539">XLOOKUP(M539,Product_Dim!A:A,Product_Dim!B:B)</f>
        <v>Professional Jump Rope</v>
      </c>
    </row>
    <row r="540" ht="14.25" customHeight="1">
      <c r="A540" s="4" t="s">
        <v>2499</v>
      </c>
      <c r="B540" s="5">
        <v>45881.0</v>
      </c>
      <c r="C540" s="12" t="s">
        <v>3975</v>
      </c>
      <c r="D540" s="4">
        <f t="shared" si="1"/>
        <v>2025</v>
      </c>
      <c r="E540" s="4" t="s">
        <v>1235</v>
      </c>
      <c r="F540" s="4">
        <v>53.0</v>
      </c>
      <c r="G540" s="4" t="str">
        <f t="shared" si="2"/>
        <v>46-55</v>
      </c>
      <c r="H540" s="4" t="str">
        <f t="array" ref="H540">XLOOKUP(E540,Customer_Dim!A:A,Customer_Dim!D:D)</f>
        <v>Male</v>
      </c>
      <c r="I540" s="4" t="str">
        <f t="array" ref="I540">XLOOKUP(E540,Customer_Dim!A:A,Customer_Dim!H:H)</f>
        <v>Platinum</v>
      </c>
      <c r="J540" s="4" t="str">
        <f t="array" ref="J540">XLOOKUP(E540,Customer_Dim!A:A,Customer_Dim!E:E)</f>
        <v>Stevensshire</v>
      </c>
      <c r="K540" s="4" t="str">
        <f t="array" ref="K540">XLOOKUP(E540,Customer_Dim!A:A,Customer_Dim!F:F)</f>
        <v>Missouri</v>
      </c>
      <c r="L540" s="4" t="str">
        <f t="array" ref="L540">XLOOKUP(Q540,Store_Dim!A:A,Store_Dim!C:C)</f>
        <v>West</v>
      </c>
      <c r="M540" s="4" t="s">
        <v>1829</v>
      </c>
      <c r="N540" s="4" t="str">
        <f t="array" ref="N540">XLOOKUP(M540,Product_Dim!A:A,Product_Dim!C:C)</f>
        <v>Sports</v>
      </c>
      <c r="O540" s="4" t="str">
        <f t="array" ref="O540">XLOOKUP(M540,Product_Dim!A:A,Product_Dim!D:D)</f>
        <v>Fitness</v>
      </c>
      <c r="P540" s="4" t="s">
        <v>1831</v>
      </c>
      <c r="Q540" s="4" t="s">
        <v>1917</v>
      </c>
      <c r="R540" s="4" t="str">
        <f t="array" ref="R540">XLOOKUP(Q540,Store_Dim!A:A,Store_Dim!B:B)</f>
        <v>Bean, Jones and Park</v>
      </c>
      <c r="S540" s="4" t="str">
        <f t="array" ref="S540">XLOOKUP(Q540,Store_Dim!A:A,Store_Dim!E:E)</f>
        <v>Online</v>
      </c>
      <c r="T540" s="4">
        <v>3.0</v>
      </c>
      <c r="U540" s="13">
        <v>787.91</v>
      </c>
      <c r="V540" s="14">
        <v>0.06</v>
      </c>
      <c r="W540" s="15">
        <v>281.0</v>
      </c>
      <c r="X540" s="4" t="s">
        <v>1961</v>
      </c>
      <c r="Y540" s="16">
        <v>2221.9062</v>
      </c>
      <c r="Z540" s="4" t="str">
        <f t="array" ref="Z540">XLOOKUP(M540,Product_Dim!A:A,Product_Dim!B:B)</f>
        <v>Fitness Resistance Bands</v>
      </c>
    </row>
    <row r="541" ht="14.25" customHeight="1">
      <c r="A541" s="4" t="s">
        <v>2500</v>
      </c>
      <c r="B541" s="5">
        <v>45890.0</v>
      </c>
      <c r="C541" s="12" t="s">
        <v>3975</v>
      </c>
      <c r="D541" s="4">
        <f t="shared" si="1"/>
        <v>2025</v>
      </c>
      <c r="E541" s="4" t="s">
        <v>218</v>
      </c>
      <c r="F541" s="4">
        <v>37.0</v>
      </c>
      <c r="G541" s="4" t="str">
        <f t="shared" si="2"/>
        <v>36-45</v>
      </c>
      <c r="H541" s="4" t="str">
        <f t="array" ref="H541">XLOOKUP(E541,Customer_Dim!A:A,Customer_Dim!D:D)</f>
        <v>Female</v>
      </c>
      <c r="I541" s="4" t="str">
        <f t="array" ref="I541">XLOOKUP(E541,Customer_Dim!A:A,Customer_Dim!H:H)</f>
        <v>Gold</v>
      </c>
      <c r="J541" s="4" t="str">
        <f t="array" ref="J541">XLOOKUP(E541,Customer_Dim!A:A,Customer_Dim!E:E)</f>
        <v>East Andrea</v>
      </c>
      <c r="K541" s="4" t="str">
        <f t="array" ref="K541">XLOOKUP(E541,Customer_Dim!A:A,Customer_Dim!F:F)</f>
        <v>Michigan</v>
      </c>
      <c r="L541" s="4" t="str">
        <f t="array" ref="L541">XLOOKUP(Q541,Store_Dim!A:A,Store_Dim!C:C)</f>
        <v>South</v>
      </c>
      <c r="M541" s="4" t="s">
        <v>1808</v>
      </c>
      <c r="N541" s="4" t="str">
        <f t="array" ref="N541">XLOOKUP(M541,Product_Dim!A:A,Product_Dim!C:C)</f>
        <v>Clothing</v>
      </c>
      <c r="O541" s="4" t="str">
        <f t="array" ref="O541">XLOOKUP(M541,Product_Dim!A:A,Product_Dim!D:D)</f>
        <v>Footwear</v>
      </c>
      <c r="P541" s="4" t="s">
        <v>1810</v>
      </c>
      <c r="Q541" s="4" t="s">
        <v>1904</v>
      </c>
      <c r="R541" s="4" t="str">
        <f t="array" ref="R541">XLOOKUP(Q541,Store_Dim!A:A,Store_Dim!B:B)</f>
        <v>Alexander Group</v>
      </c>
      <c r="S541" s="4" t="str">
        <f t="array" ref="S541">XLOOKUP(Q541,Store_Dim!A:A,Store_Dim!E:E)</f>
        <v>Online</v>
      </c>
      <c r="T541" s="4">
        <v>2.0</v>
      </c>
      <c r="U541" s="13">
        <v>709.17</v>
      </c>
      <c r="V541" s="14">
        <v>0.22</v>
      </c>
      <c r="W541" s="15">
        <v>82.0</v>
      </c>
      <c r="X541" s="4" t="s">
        <v>1959</v>
      </c>
      <c r="Y541" s="16">
        <v>1106.3052</v>
      </c>
      <c r="Z541" s="4" t="str">
        <f t="array" ref="Z541">XLOOKUP(M541,Product_Dim!A:A,Product_Dim!B:B)</f>
        <v>Women's Ankle Boots</v>
      </c>
    </row>
    <row r="542" ht="14.25" customHeight="1">
      <c r="A542" s="4" t="s">
        <v>2501</v>
      </c>
      <c r="B542" s="5">
        <v>45251.0</v>
      </c>
      <c r="C542" s="12" t="s">
        <v>3971</v>
      </c>
      <c r="D542" s="4">
        <f t="shared" si="1"/>
        <v>2023</v>
      </c>
      <c r="E542" s="4" t="s">
        <v>778</v>
      </c>
      <c r="F542" s="4">
        <v>28.0</v>
      </c>
      <c r="G542" s="4" t="str">
        <f t="shared" si="2"/>
        <v>26-35</v>
      </c>
      <c r="H542" s="4" t="str">
        <f t="array" ref="H542">XLOOKUP(E542,Customer_Dim!A:A,Customer_Dim!D:D)</f>
        <v>Female</v>
      </c>
      <c r="I542" s="4" t="str">
        <f t="array" ref="I542">XLOOKUP(E542,Customer_Dim!A:A,Customer_Dim!H:H)</f>
        <v>Bronze</v>
      </c>
      <c r="J542" s="4" t="str">
        <f t="array" ref="J542">XLOOKUP(E542,Customer_Dim!A:A,Customer_Dim!E:E)</f>
        <v>South Angelaport</v>
      </c>
      <c r="K542" s="4" t="str">
        <f t="array" ref="K542">XLOOKUP(E542,Customer_Dim!A:A,Customer_Dim!F:F)</f>
        <v>Delaware</v>
      </c>
      <c r="L542" s="4" t="str">
        <f t="array" ref="L542">XLOOKUP(Q542,Store_Dim!A:A,Store_Dim!C:C)</f>
        <v>South</v>
      </c>
      <c r="M542" s="4" t="s">
        <v>1856</v>
      </c>
      <c r="N542" s="4" t="str">
        <f t="array" ref="N542">XLOOKUP(M542,Product_Dim!A:A,Product_Dim!C:C)</f>
        <v>Clothing</v>
      </c>
      <c r="O542" s="4" t="str">
        <f t="array" ref="O542">XLOOKUP(M542,Product_Dim!A:A,Product_Dim!D:D)</f>
        <v>Footwear</v>
      </c>
      <c r="P542" s="4" t="s">
        <v>1858</v>
      </c>
      <c r="Q542" s="4" t="s">
        <v>1914</v>
      </c>
      <c r="R542" s="4" t="str">
        <f t="array" ref="R542">XLOOKUP(Q542,Store_Dim!A:A,Store_Dim!B:B)</f>
        <v>Martinez-Mullins</v>
      </c>
      <c r="S542" s="4" t="str">
        <f t="array" ref="S542">XLOOKUP(Q542,Store_Dim!A:A,Store_Dim!E:E)</f>
        <v>Online</v>
      </c>
      <c r="T542" s="4">
        <v>2.0</v>
      </c>
      <c r="U542" s="13">
        <v>533.92</v>
      </c>
      <c r="V542" s="14">
        <v>0.13</v>
      </c>
      <c r="W542" s="15">
        <v>496.0</v>
      </c>
      <c r="X542" s="4" t="s">
        <v>1959</v>
      </c>
      <c r="Y542" s="16">
        <v>929.0207999999999</v>
      </c>
      <c r="Z542" s="4" t="str">
        <f t="array" ref="Z542">XLOOKUP(M542,Product_Dim!A:A,Product_Dim!B:B)</f>
        <v>Women's High Heels</v>
      </c>
    </row>
    <row r="543" ht="14.25" customHeight="1">
      <c r="A543" s="4" t="s">
        <v>2502</v>
      </c>
      <c r="B543" s="5">
        <v>45695.0</v>
      </c>
      <c r="C543" s="12" t="s">
        <v>3974</v>
      </c>
      <c r="D543" s="4">
        <f t="shared" si="1"/>
        <v>2025</v>
      </c>
      <c r="E543" s="4" t="s">
        <v>1528</v>
      </c>
      <c r="F543" s="4">
        <v>59.0</v>
      </c>
      <c r="G543" s="4" t="str">
        <f t="shared" si="2"/>
        <v>56-65</v>
      </c>
      <c r="H543" s="4" t="str">
        <f t="array" ref="H543">XLOOKUP(E543,Customer_Dim!A:A,Customer_Dim!D:D)</f>
        <v>Female</v>
      </c>
      <c r="I543" s="4" t="str">
        <f t="array" ref="I543">XLOOKUP(E543,Customer_Dim!A:A,Customer_Dim!H:H)</f>
        <v>Platinum</v>
      </c>
      <c r="J543" s="4" t="str">
        <f t="array" ref="J543">XLOOKUP(E543,Customer_Dim!A:A,Customer_Dim!E:E)</f>
        <v>Port Carol</v>
      </c>
      <c r="K543" s="4" t="str">
        <f t="array" ref="K543">XLOOKUP(E543,Customer_Dim!A:A,Customer_Dim!F:F)</f>
        <v>Florida</v>
      </c>
      <c r="L543" s="4" t="str">
        <f t="array" ref="L543">XLOOKUP(Q543,Store_Dim!A:A,Store_Dim!C:C)</f>
        <v>East</v>
      </c>
      <c r="M543" s="4" t="s">
        <v>1706</v>
      </c>
      <c r="N543" s="4" t="str">
        <f t="array" ref="N543">XLOOKUP(M543,Product_Dim!A:A,Product_Dim!C:C)</f>
        <v>Electronics</v>
      </c>
      <c r="O543" s="4" t="str">
        <f t="array" ref="O543">XLOOKUP(M543,Product_Dim!A:A,Product_Dim!D:D)</f>
        <v>Accessories</v>
      </c>
      <c r="P543" s="4" t="s">
        <v>1708</v>
      </c>
      <c r="Q543" s="4" t="s">
        <v>1887</v>
      </c>
      <c r="R543" s="4" t="str">
        <f t="array" ref="R543">XLOOKUP(Q543,Store_Dim!A:A,Store_Dim!B:B)</f>
        <v>Rivera-Warner</v>
      </c>
      <c r="S543" s="4" t="str">
        <f t="array" ref="S543">XLOOKUP(Q543,Store_Dim!A:A,Store_Dim!E:E)</f>
        <v>Flagship</v>
      </c>
      <c r="T543" s="4">
        <v>1.0</v>
      </c>
      <c r="U543" s="13">
        <v>878.84</v>
      </c>
      <c r="V543" s="14">
        <v>0.28</v>
      </c>
      <c r="W543" s="15">
        <v>389.0</v>
      </c>
      <c r="X543" s="4" t="s">
        <v>1964</v>
      </c>
      <c r="Y543" s="16">
        <v>632.7648</v>
      </c>
      <c r="Z543" s="4" t="str">
        <f t="array" ref="Z543">XLOOKUP(M543,Product_Dim!A:A,Product_Dim!B:B)</f>
        <v>Smart Home WiFi Camera</v>
      </c>
    </row>
    <row r="544" ht="14.25" customHeight="1">
      <c r="A544" s="4" t="s">
        <v>2503</v>
      </c>
      <c r="B544" s="5">
        <v>45287.0</v>
      </c>
      <c r="C544" s="12" t="s">
        <v>3969</v>
      </c>
      <c r="D544" s="4">
        <f t="shared" si="1"/>
        <v>2023</v>
      </c>
      <c r="E544" s="4" t="s">
        <v>686</v>
      </c>
      <c r="F544" s="4">
        <v>52.0</v>
      </c>
      <c r="G544" s="4" t="str">
        <f t="shared" si="2"/>
        <v>46-55</v>
      </c>
      <c r="H544" s="4" t="str">
        <f t="array" ref="H544">XLOOKUP(E544,Customer_Dim!A:A,Customer_Dim!D:D)</f>
        <v>Male</v>
      </c>
      <c r="I544" s="4" t="str">
        <f t="array" ref="I544">XLOOKUP(E544,Customer_Dim!A:A,Customer_Dim!H:H)</f>
        <v>Platinum</v>
      </c>
      <c r="J544" s="4" t="str">
        <f t="array" ref="J544">XLOOKUP(E544,Customer_Dim!A:A,Customer_Dim!E:E)</f>
        <v>New Dianebury</v>
      </c>
      <c r="K544" s="4" t="str">
        <f t="array" ref="K544">XLOOKUP(E544,Customer_Dim!A:A,Customer_Dim!F:F)</f>
        <v>Virginia</v>
      </c>
      <c r="L544" s="4" t="str">
        <f t="array" ref="L544">XLOOKUP(Q544,Store_Dim!A:A,Store_Dim!C:C)</f>
        <v>West</v>
      </c>
      <c r="M544" s="4" t="s">
        <v>1712</v>
      </c>
      <c r="N544" s="4" t="str">
        <f t="array" ref="N544">XLOOKUP(M544,Product_Dim!A:A,Product_Dim!C:C)</f>
        <v>Sports</v>
      </c>
      <c r="O544" s="4" t="str">
        <f t="array" ref="O544">XLOOKUP(M544,Product_Dim!A:A,Product_Dim!D:D)</f>
        <v>Fitness</v>
      </c>
      <c r="P544" s="4" t="s">
        <v>1714</v>
      </c>
      <c r="Q544" s="4" t="s">
        <v>1939</v>
      </c>
      <c r="R544" s="4" t="str">
        <f t="array" ref="R544">XLOOKUP(Q544,Store_Dim!A:A,Store_Dim!B:B)</f>
        <v>Frederick-Wright</v>
      </c>
      <c r="S544" s="4" t="str">
        <f t="array" ref="S544">XLOOKUP(Q544,Store_Dim!A:A,Store_Dim!E:E)</f>
        <v>Flagship</v>
      </c>
      <c r="T544" s="4">
        <v>1.0</v>
      </c>
      <c r="U544" s="13">
        <v>442.36</v>
      </c>
      <c r="V544" s="14">
        <v>0.14</v>
      </c>
      <c r="W544" s="15">
        <v>316.0</v>
      </c>
      <c r="X544" s="4" t="s">
        <v>1959</v>
      </c>
      <c r="Y544" s="16">
        <v>380.4296</v>
      </c>
      <c r="Z544" s="4" t="str">
        <f t="array" ref="Z544">XLOOKUP(M544,Product_Dim!A:A,Product_Dim!B:B)</f>
        <v>Adjustable Jump Rope</v>
      </c>
    </row>
    <row r="545" ht="14.25" customHeight="1">
      <c r="A545" s="4" t="s">
        <v>2504</v>
      </c>
      <c r="B545" s="5">
        <v>45711.0</v>
      </c>
      <c r="C545" s="12" t="s">
        <v>3974</v>
      </c>
      <c r="D545" s="4">
        <f t="shared" si="1"/>
        <v>2025</v>
      </c>
      <c r="E545" s="4" t="s">
        <v>1070</v>
      </c>
      <c r="F545" s="4">
        <v>64.0</v>
      </c>
      <c r="G545" s="4" t="str">
        <f t="shared" si="2"/>
        <v>56-65</v>
      </c>
      <c r="H545" s="4" t="str">
        <f t="array" ref="H545">XLOOKUP(E545,Customer_Dim!A:A,Customer_Dim!D:D)</f>
        <v>Female</v>
      </c>
      <c r="I545" s="4" t="str">
        <f t="array" ref="I545">XLOOKUP(E545,Customer_Dim!A:A,Customer_Dim!H:H)</f>
        <v>Gold</v>
      </c>
      <c r="J545" s="4" t="str">
        <f t="array" ref="J545">XLOOKUP(E545,Customer_Dim!A:A,Customer_Dim!E:E)</f>
        <v>Johnsonbury</v>
      </c>
      <c r="K545" s="4" t="str">
        <f t="array" ref="K545">XLOOKUP(E545,Customer_Dim!A:A,Customer_Dim!F:F)</f>
        <v>Georgia</v>
      </c>
      <c r="L545" s="4" t="str">
        <f t="array" ref="L545">XLOOKUP(Q545,Store_Dim!A:A,Store_Dim!C:C)</f>
        <v>East</v>
      </c>
      <c r="M545" s="4" t="s">
        <v>1683</v>
      </c>
      <c r="N545" s="4" t="str">
        <f t="array" ref="N545">XLOOKUP(M545,Product_Dim!A:A,Product_Dim!C:C)</f>
        <v>Home</v>
      </c>
      <c r="O545" s="4" t="str">
        <f t="array" ref="O545">XLOOKUP(M545,Product_Dim!A:A,Product_Dim!D:D)</f>
        <v>Lighting</v>
      </c>
      <c r="P545" s="4" t="s">
        <v>1685</v>
      </c>
      <c r="Q545" s="4" t="s">
        <v>1911</v>
      </c>
      <c r="R545" s="4" t="str">
        <f t="array" ref="R545">XLOOKUP(Q545,Store_Dim!A:A,Store_Dim!B:B)</f>
        <v>Benson-Elliott</v>
      </c>
      <c r="S545" s="4" t="str">
        <f t="array" ref="S545">XLOOKUP(Q545,Store_Dim!A:A,Store_Dim!E:E)</f>
        <v>Online</v>
      </c>
      <c r="T545" s="4">
        <v>1.0</v>
      </c>
      <c r="U545" s="13">
        <v>763.34</v>
      </c>
      <c r="V545" s="14">
        <v>0.11</v>
      </c>
      <c r="W545" s="15">
        <v>329.0</v>
      </c>
      <c r="X545" s="4" t="s">
        <v>1964</v>
      </c>
      <c r="Y545" s="16">
        <v>679.3726</v>
      </c>
      <c r="Z545" s="4" t="str">
        <f t="array" ref="Z545">XLOOKUP(M545,Product_Dim!A:A,Product_Dim!B:B)</f>
        <v>Bedroom Table Lamp</v>
      </c>
    </row>
    <row r="546" ht="14.25" customHeight="1">
      <c r="A546" s="4" t="s">
        <v>2505</v>
      </c>
      <c r="B546" s="5">
        <v>45842.0</v>
      </c>
      <c r="C546" s="12" t="s">
        <v>3968</v>
      </c>
      <c r="D546" s="4">
        <f t="shared" si="1"/>
        <v>2025</v>
      </c>
      <c r="E546" s="4" t="s">
        <v>572</v>
      </c>
      <c r="F546" s="4">
        <v>25.0</v>
      </c>
      <c r="G546" s="4" t="str">
        <f t="shared" si="2"/>
        <v>18-25</v>
      </c>
      <c r="H546" s="4" t="str">
        <f t="array" ref="H546">XLOOKUP(E546,Customer_Dim!A:A,Customer_Dim!D:D)</f>
        <v>Female</v>
      </c>
      <c r="I546" s="4" t="str">
        <f t="array" ref="I546">XLOOKUP(E546,Customer_Dim!A:A,Customer_Dim!H:H)</f>
        <v>Silver</v>
      </c>
      <c r="J546" s="4" t="str">
        <f t="array" ref="J546">XLOOKUP(E546,Customer_Dim!A:A,Customer_Dim!E:E)</f>
        <v>South Ashleyton</v>
      </c>
      <c r="K546" s="4" t="str">
        <f t="array" ref="K546">XLOOKUP(E546,Customer_Dim!A:A,Customer_Dim!F:F)</f>
        <v>Michigan</v>
      </c>
      <c r="L546" s="4" t="str">
        <f t="array" ref="L546">XLOOKUP(Q546,Store_Dim!A:A,Store_Dim!C:C)</f>
        <v>East</v>
      </c>
      <c r="M546" s="4" t="s">
        <v>1759</v>
      </c>
      <c r="N546" s="4" t="str">
        <f t="array" ref="N546">XLOOKUP(M546,Product_Dim!A:A,Product_Dim!C:C)</f>
        <v>Beauty</v>
      </c>
      <c r="O546" s="4" t="str">
        <f t="array" ref="O546">XLOOKUP(M546,Product_Dim!A:A,Product_Dim!D:D)</f>
        <v>Haircare</v>
      </c>
      <c r="P546" s="4" t="s">
        <v>1761</v>
      </c>
      <c r="Q546" s="4" t="s">
        <v>1945</v>
      </c>
      <c r="R546" s="4" t="str">
        <f t="array" ref="R546">XLOOKUP(Q546,Store_Dim!A:A,Store_Dim!B:B)</f>
        <v>Guerrero-Schmitt</v>
      </c>
      <c r="S546" s="4" t="str">
        <f t="array" ref="S546">XLOOKUP(Q546,Store_Dim!A:A,Store_Dim!E:E)</f>
        <v>Flagship</v>
      </c>
      <c r="T546" s="4">
        <v>3.0</v>
      </c>
      <c r="U546" s="13">
        <v>178.22</v>
      </c>
      <c r="V546" s="14">
        <v>0.15</v>
      </c>
      <c r="W546" s="15">
        <v>399.0</v>
      </c>
      <c r="X546" s="4" t="s">
        <v>1964</v>
      </c>
      <c r="Y546" s="16">
        <v>454.461</v>
      </c>
      <c r="Z546" s="4" t="str">
        <f t="array" ref="Z546">XLOOKUP(M546,Product_Dim!A:A,Product_Dim!B:B)</f>
        <v>Men's Hair Styling Gel</v>
      </c>
    </row>
    <row r="547" ht="14.25" customHeight="1">
      <c r="A547" s="4" t="s">
        <v>2506</v>
      </c>
      <c r="B547" s="5">
        <v>45255.0</v>
      </c>
      <c r="C547" s="12" t="s">
        <v>3971</v>
      </c>
      <c r="D547" s="4">
        <f t="shared" si="1"/>
        <v>2023</v>
      </c>
      <c r="E547" s="4" t="s">
        <v>382</v>
      </c>
      <c r="F547" s="4">
        <v>21.0</v>
      </c>
      <c r="G547" s="4" t="str">
        <f t="shared" si="2"/>
        <v>18-25</v>
      </c>
      <c r="H547" s="4" t="str">
        <f t="array" ref="H547">XLOOKUP(E547,Customer_Dim!A:A,Customer_Dim!D:D)</f>
        <v>Male</v>
      </c>
      <c r="I547" s="4" t="str">
        <f t="array" ref="I547">XLOOKUP(E547,Customer_Dim!A:A,Customer_Dim!H:H)</f>
        <v>Bronze</v>
      </c>
      <c r="J547" s="4" t="str">
        <f t="array" ref="J547">XLOOKUP(E547,Customer_Dim!A:A,Customer_Dim!E:E)</f>
        <v>West Lauren</v>
      </c>
      <c r="K547" s="4" t="str">
        <f t="array" ref="K547">XLOOKUP(E547,Customer_Dim!A:A,Customer_Dim!F:F)</f>
        <v>Connecticut</v>
      </c>
      <c r="L547" s="4" t="str">
        <f t="array" ref="L547">XLOOKUP(Q547,Store_Dim!A:A,Store_Dim!C:C)</f>
        <v>North</v>
      </c>
      <c r="M547" s="4" t="s">
        <v>1655</v>
      </c>
      <c r="N547" s="4" t="str">
        <f t="array" ref="N547">XLOOKUP(M547,Product_Dim!A:A,Product_Dim!C:C)</f>
        <v>Electronics</v>
      </c>
      <c r="O547" s="4" t="str">
        <f t="array" ref="O547">XLOOKUP(M547,Product_Dim!A:A,Product_Dim!D:D)</f>
        <v>Audio</v>
      </c>
      <c r="P547" s="4" t="s">
        <v>1657</v>
      </c>
      <c r="Q547" s="4" t="s">
        <v>1892</v>
      </c>
      <c r="R547" s="4" t="str">
        <f t="array" ref="R547">XLOOKUP(Q547,Store_Dim!A:A,Store_Dim!B:B)</f>
        <v>Martinez, Adkins and Johnson</v>
      </c>
      <c r="S547" s="4" t="str">
        <f t="array" ref="S547">XLOOKUP(Q547,Store_Dim!A:A,Store_Dim!E:E)</f>
        <v>Flagship</v>
      </c>
      <c r="T547" s="4">
        <v>4.0</v>
      </c>
      <c r="U547" s="13">
        <v>90.32</v>
      </c>
      <c r="V547" s="14">
        <v>0.08</v>
      </c>
      <c r="W547" s="15">
        <v>213.0</v>
      </c>
      <c r="X547" s="4" t="s">
        <v>1961</v>
      </c>
      <c r="Y547" s="16">
        <v>332.3776</v>
      </c>
      <c r="Z547" s="4" t="str">
        <f t="array" ref="Z547">XLOOKUP(M547,Product_Dim!A:A,Product_Dim!B:B)</f>
        <v>Wireless Bluetooth Speaker</v>
      </c>
    </row>
    <row r="548" ht="14.25" customHeight="1">
      <c r="A548" s="4" t="s">
        <v>2507</v>
      </c>
      <c r="B548" s="5">
        <v>45695.0</v>
      </c>
      <c r="C548" s="12" t="s">
        <v>3974</v>
      </c>
      <c r="D548" s="4">
        <f t="shared" si="1"/>
        <v>2025</v>
      </c>
      <c r="E548" s="4" t="s">
        <v>1205</v>
      </c>
      <c r="F548" s="4">
        <v>44.0</v>
      </c>
      <c r="G548" s="4" t="str">
        <f t="shared" si="2"/>
        <v>36-45</v>
      </c>
      <c r="H548" s="4" t="str">
        <f t="array" ref="H548">XLOOKUP(E548,Customer_Dim!A:A,Customer_Dim!D:D)</f>
        <v>Female</v>
      </c>
      <c r="I548" s="4" t="str">
        <f t="array" ref="I548">XLOOKUP(E548,Customer_Dim!A:A,Customer_Dim!H:H)</f>
        <v>Bronze</v>
      </c>
      <c r="J548" s="4" t="str">
        <f t="array" ref="J548">XLOOKUP(E548,Customer_Dim!A:A,Customer_Dim!E:E)</f>
        <v>Fischerborough</v>
      </c>
      <c r="K548" s="4" t="str">
        <f t="array" ref="K548">XLOOKUP(E548,Customer_Dim!A:A,Customer_Dim!F:F)</f>
        <v>Delaware</v>
      </c>
      <c r="L548" s="4" t="str">
        <f t="array" ref="L548">XLOOKUP(Q548,Store_Dim!A:A,Store_Dim!C:C)</f>
        <v>East</v>
      </c>
      <c r="M548" s="4" t="s">
        <v>1599</v>
      </c>
      <c r="N548" s="4" t="str">
        <f t="array" ref="N548">XLOOKUP(M548,Product_Dim!A:A,Product_Dim!C:C)</f>
        <v>Home</v>
      </c>
      <c r="O548" s="4" t="str">
        <f t="array" ref="O548">XLOOKUP(M548,Product_Dim!A:A,Product_Dim!D:D)</f>
        <v>Kitchen</v>
      </c>
      <c r="P548" s="4" t="s">
        <v>1602</v>
      </c>
      <c r="Q548" s="4" t="s">
        <v>1911</v>
      </c>
      <c r="R548" s="4" t="str">
        <f t="array" ref="R548">XLOOKUP(Q548,Store_Dim!A:A,Store_Dim!B:B)</f>
        <v>Benson-Elliott</v>
      </c>
      <c r="S548" s="4" t="str">
        <f t="array" ref="S548">XLOOKUP(Q548,Store_Dim!A:A,Store_Dim!E:E)</f>
        <v>Online</v>
      </c>
      <c r="T548" s="4">
        <v>3.0</v>
      </c>
      <c r="U548" s="13">
        <v>370.93</v>
      </c>
      <c r="V548" s="14">
        <v>0.0</v>
      </c>
      <c r="W548" s="15">
        <v>308.0</v>
      </c>
      <c r="X548" s="4" t="s">
        <v>1959</v>
      </c>
      <c r="Y548" s="16">
        <v>1112.79</v>
      </c>
      <c r="Z548" s="4" t="str">
        <f t="array" ref="Z548">XLOOKUP(M548,Product_Dim!A:A,Product_Dim!B:B)</f>
        <v>Ceramic Kitchen Bowl Set</v>
      </c>
    </row>
    <row r="549" ht="14.25" customHeight="1">
      <c r="A549" s="4" t="s">
        <v>2508</v>
      </c>
      <c r="B549" s="5">
        <v>45281.0</v>
      </c>
      <c r="C549" s="12" t="s">
        <v>3969</v>
      </c>
      <c r="D549" s="4">
        <f t="shared" si="1"/>
        <v>2023</v>
      </c>
      <c r="E549" s="4" t="s">
        <v>194</v>
      </c>
      <c r="F549" s="4">
        <v>55.0</v>
      </c>
      <c r="G549" s="4" t="str">
        <f t="shared" si="2"/>
        <v>46-55</v>
      </c>
      <c r="H549" s="4" t="str">
        <f t="array" ref="H549">XLOOKUP(E549,Customer_Dim!A:A,Customer_Dim!D:D)</f>
        <v>Female</v>
      </c>
      <c r="I549" s="4" t="str">
        <f t="array" ref="I549">XLOOKUP(E549,Customer_Dim!A:A,Customer_Dim!H:H)</f>
        <v>Platinum</v>
      </c>
      <c r="J549" s="4" t="str">
        <f t="array" ref="J549">XLOOKUP(E549,Customer_Dim!A:A,Customer_Dim!E:E)</f>
        <v>Perezbury</v>
      </c>
      <c r="K549" s="4" t="str">
        <f t="array" ref="K549">XLOOKUP(E549,Customer_Dim!A:A,Customer_Dim!F:F)</f>
        <v>Ohio</v>
      </c>
      <c r="L549" s="4" t="str">
        <f t="array" ref="L549">XLOOKUP(Q549,Store_Dim!A:A,Store_Dim!C:C)</f>
        <v>North</v>
      </c>
      <c r="M549" s="4" t="s">
        <v>1645</v>
      </c>
      <c r="N549" s="4" t="str">
        <f t="array" ref="N549">XLOOKUP(M549,Product_Dim!A:A,Product_Dim!C:C)</f>
        <v>Clothing</v>
      </c>
      <c r="O549" s="4" t="str">
        <f t="array" ref="O549">XLOOKUP(M549,Product_Dim!A:A,Product_Dim!D:D)</f>
        <v>Tops</v>
      </c>
      <c r="P549" s="4" t="s">
        <v>1647</v>
      </c>
      <c r="Q549" s="4" t="s">
        <v>1936</v>
      </c>
      <c r="R549" s="4" t="str">
        <f t="array" ref="R549">XLOOKUP(Q549,Store_Dim!A:A,Store_Dim!B:B)</f>
        <v>Shelton PLC</v>
      </c>
      <c r="S549" s="4" t="str">
        <f t="array" ref="S549">XLOOKUP(Q549,Store_Dim!A:A,Store_Dim!E:E)</f>
        <v>Flagship</v>
      </c>
      <c r="T549" s="4">
        <v>1.0</v>
      </c>
      <c r="U549" s="13">
        <v>352.43</v>
      </c>
      <c r="V549" s="14">
        <v>0.14</v>
      </c>
      <c r="W549" s="15">
        <v>360.0</v>
      </c>
      <c r="X549" s="4" t="s">
        <v>1961</v>
      </c>
      <c r="Y549" s="16">
        <v>303.0898</v>
      </c>
      <c r="Z549" s="4" t="str">
        <f t="array" ref="Z549">XLOOKUP(M549,Product_Dim!A:A,Product_Dim!B:B)</f>
        <v>Men's Formal Shirt</v>
      </c>
    </row>
    <row r="550" ht="14.25" customHeight="1">
      <c r="A550" s="4" t="s">
        <v>2509</v>
      </c>
      <c r="B550" s="5">
        <v>45295.0</v>
      </c>
      <c r="C550" s="12" t="s">
        <v>3972</v>
      </c>
      <c r="D550" s="4">
        <f t="shared" si="1"/>
        <v>2024</v>
      </c>
      <c r="E550" s="4" t="s">
        <v>442</v>
      </c>
      <c r="F550" s="4">
        <v>40.0</v>
      </c>
      <c r="G550" s="4" t="str">
        <f t="shared" si="2"/>
        <v>36-45</v>
      </c>
      <c r="H550" s="4" t="str">
        <f t="array" ref="H550">XLOOKUP(E550,Customer_Dim!A:A,Customer_Dim!D:D)</f>
        <v>Male</v>
      </c>
      <c r="I550" s="4" t="str">
        <f t="array" ref="I550">XLOOKUP(E550,Customer_Dim!A:A,Customer_Dim!H:H)</f>
        <v>Silver</v>
      </c>
      <c r="J550" s="4" t="str">
        <f t="array" ref="J550">XLOOKUP(E550,Customer_Dim!A:A,Customer_Dim!E:E)</f>
        <v>North Sabrina</v>
      </c>
      <c r="K550" s="4" t="str">
        <f t="array" ref="K550">XLOOKUP(E550,Customer_Dim!A:A,Customer_Dim!F:F)</f>
        <v>Iowa</v>
      </c>
      <c r="L550" s="4" t="str">
        <f t="array" ref="L550">XLOOKUP(Q550,Store_Dim!A:A,Store_Dim!C:C)</f>
        <v>North</v>
      </c>
      <c r="M550" s="4" t="s">
        <v>1606</v>
      </c>
      <c r="N550" s="4" t="str">
        <f t="array" ref="N550">XLOOKUP(M550,Product_Dim!A:A,Product_Dim!C:C)</f>
        <v>Beauty</v>
      </c>
      <c r="O550" s="4" t="str">
        <f t="array" ref="O550">XLOOKUP(M550,Product_Dim!A:A,Product_Dim!D:D)</f>
        <v>Haircare</v>
      </c>
      <c r="P550" s="4" t="s">
        <v>1609</v>
      </c>
      <c r="Q550" s="4" t="s">
        <v>1936</v>
      </c>
      <c r="R550" s="4" t="str">
        <f t="array" ref="R550">XLOOKUP(Q550,Store_Dim!A:A,Store_Dim!B:B)</f>
        <v>Shelton PLC</v>
      </c>
      <c r="S550" s="4" t="str">
        <f t="array" ref="S550">XLOOKUP(Q550,Store_Dim!A:A,Store_Dim!E:E)</f>
        <v>Flagship</v>
      </c>
      <c r="T550" s="4">
        <v>2.0</v>
      </c>
      <c r="U550" s="13">
        <v>562.97</v>
      </c>
      <c r="V550" s="14">
        <v>0.2</v>
      </c>
      <c r="W550" s="15">
        <v>460.0</v>
      </c>
      <c r="X550" s="4" t="s">
        <v>1959</v>
      </c>
      <c r="Y550" s="16">
        <v>900.7520000000001</v>
      </c>
      <c r="Z550" s="4" t="str">
        <f t="array" ref="Z550">XLOOKUP(M550,Product_Dim!A:A,Product_Dim!B:B)</f>
        <v>Hair Strengthening Shampoo</v>
      </c>
    </row>
    <row r="551" ht="14.25" customHeight="1">
      <c r="A551" s="4" t="s">
        <v>2510</v>
      </c>
      <c r="B551" s="5">
        <v>45260.0</v>
      </c>
      <c r="C551" s="12" t="s">
        <v>3971</v>
      </c>
      <c r="D551" s="4">
        <f t="shared" si="1"/>
        <v>2023</v>
      </c>
      <c r="E551" s="4" t="s">
        <v>545</v>
      </c>
      <c r="F551" s="4">
        <v>59.0</v>
      </c>
      <c r="G551" s="4" t="str">
        <f t="shared" si="2"/>
        <v>56-65</v>
      </c>
      <c r="H551" s="4" t="str">
        <f t="array" ref="H551">XLOOKUP(E551,Customer_Dim!A:A,Customer_Dim!D:D)</f>
        <v>Male</v>
      </c>
      <c r="I551" s="4" t="str">
        <f t="array" ref="I551">XLOOKUP(E551,Customer_Dim!A:A,Customer_Dim!H:H)</f>
        <v>Platinum</v>
      </c>
      <c r="J551" s="4" t="str">
        <f t="array" ref="J551">XLOOKUP(E551,Customer_Dim!A:A,Customer_Dim!E:E)</f>
        <v>North Larryfurt</v>
      </c>
      <c r="K551" s="4" t="str">
        <f t="array" ref="K551">XLOOKUP(E551,Customer_Dim!A:A,Customer_Dim!F:F)</f>
        <v>North Dakota</v>
      </c>
      <c r="L551" s="4" t="str">
        <f t="array" ref="L551">XLOOKUP(Q551,Store_Dim!A:A,Store_Dim!C:C)</f>
        <v>South</v>
      </c>
      <c r="M551" s="4" t="s">
        <v>1747</v>
      </c>
      <c r="N551" s="4" t="str">
        <f t="array" ref="N551">XLOOKUP(M551,Product_Dim!A:A,Product_Dim!C:C)</f>
        <v>Home</v>
      </c>
      <c r="O551" s="4" t="str">
        <f t="array" ref="O551">XLOOKUP(M551,Product_Dim!A:A,Product_Dim!D:D)</f>
        <v>Decor</v>
      </c>
      <c r="P551" s="4" t="s">
        <v>1749</v>
      </c>
      <c r="Q551" s="4" t="s">
        <v>1914</v>
      </c>
      <c r="R551" s="4" t="str">
        <f t="array" ref="R551">XLOOKUP(Q551,Store_Dim!A:A,Store_Dim!B:B)</f>
        <v>Martinez-Mullins</v>
      </c>
      <c r="S551" s="4" t="str">
        <f t="array" ref="S551">XLOOKUP(Q551,Store_Dim!A:A,Store_Dim!E:E)</f>
        <v>Online</v>
      </c>
      <c r="T551" s="4">
        <v>1.0</v>
      </c>
      <c r="U551" s="13">
        <v>522.85</v>
      </c>
      <c r="V551" s="14">
        <v>0.12</v>
      </c>
      <c r="W551" s="15">
        <v>273.86258363355637</v>
      </c>
      <c r="X551" s="4" t="s">
        <v>1961</v>
      </c>
      <c r="Y551" s="16">
        <v>460.108</v>
      </c>
      <c r="Z551" s="4" t="str">
        <f t="array" ref="Z551">XLOOKUP(M551,Product_Dim!A:A,Product_Dim!B:B)</f>
        <v>Ceramic Plant Pot</v>
      </c>
    </row>
    <row r="552" ht="14.25" customHeight="1">
      <c r="A552" s="4" t="s">
        <v>2511</v>
      </c>
      <c r="B552" s="5">
        <v>45851.0</v>
      </c>
      <c r="C552" s="12" t="s">
        <v>3968</v>
      </c>
      <c r="D552" s="4">
        <f t="shared" si="1"/>
        <v>2025</v>
      </c>
      <c r="E552" s="4" t="s">
        <v>1118</v>
      </c>
      <c r="F552" s="4">
        <v>31.0</v>
      </c>
      <c r="G552" s="4" t="str">
        <f t="shared" si="2"/>
        <v>26-35</v>
      </c>
      <c r="H552" s="4" t="str">
        <f t="array" ref="H552">XLOOKUP(E552,Customer_Dim!A:A,Customer_Dim!D:D)</f>
        <v>Male</v>
      </c>
      <c r="I552" s="4" t="str">
        <f t="array" ref="I552">XLOOKUP(E552,Customer_Dim!A:A,Customer_Dim!H:H)</f>
        <v>Bronze</v>
      </c>
      <c r="J552" s="4" t="str">
        <f t="array" ref="J552">XLOOKUP(E552,Customer_Dim!A:A,Customer_Dim!E:E)</f>
        <v>New Angiefurt</v>
      </c>
      <c r="K552" s="4" t="str">
        <f t="array" ref="K552">XLOOKUP(E552,Customer_Dim!A:A,Customer_Dim!F:F)</f>
        <v>Alaska</v>
      </c>
      <c r="L552" s="4" t="str">
        <f t="array" ref="L552">XLOOKUP(Q552,Store_Dim!A:A,Store_Dim!C:C)</f>
        <v>West</v>
      </c>
      <c r="M552" s="4" t="s">
        <v>1638</v>
      </c>
      <c r="N552" s="4" t="str">
        <f t="array" ref="N552">XLOOKUP(M552,Product_Dim!A:A,Product_Dim!C:C)</f>
        <v>Home</v>
      </c>
      <c r="O552" s="4" t="str">
        <f t="array" ref="O552">XLOOKUP(M552,Product_Dim!A:A,Product_Dim!D:D)</f>
        <v>Storage</v>
      </c>
      <c r="P552" s="4" t="s">
        <v>1641</v>
      </c>
      <c r="Q552" s="4" t="s">
        <v>1939</v>
      </c>
      <c r="R552" s="4" t="str">
        <f t="array" ref="R552">XLOOKUP(Q552,Store_Dim!A:A,Store_Dim!B:B)</f>
        <v>Frederick-Wright</v>
      </c>
      <c r="S552" s="4" t="str">
        <f t="array" ref="S552">XLOOKUP(Q552,Store_Dim!A:A,Store_Dim!E:E)</f>
        <v>Flagship</v>
      </c>
      <c r="T552" s="4">
        <v>4.0</v>
      </c>
      <c r="U552" s="13">
        <v>714.89</v>
      </c>
      <c r="V552" s="14">
        <v>0.15</v>
      </c>
      <c r="W552" s="15">
        <v>76.0</v>
      </c>
      <c r="X552" s="4" t="s">
        <v>1959</v>
      </c>
      <c r="Y552" s="16">
        <v>2430.626</v>
      </c>
      <c r="Z552" s="4" t="str">
        <f t="array" ref="Z552">XLOOKUP(M552,Product_Dim!A:A,Product_Dim!B:B)</f>
        <v>Multi-Purpose Storage Box</v>
      </c>
    </row>
    <row r="553" ht="14.25" customHeight="1">
      <c r="A553" s="4" t="s">
        <v>2512</v>
      </c>
      <c r="B553" s="5">
        <v>45222.0</v>
      </c>
      <c r="C553" s="12" t="s">
        <v>3979</v>
      </c>
      <c r="D553" s="4">
        <f t="shared" si="1"/>
        <v>2023</v>
      </c>
      <c r="E553" s="4" t="s">
        <v>636</v>
      </c>
      <c r="F553" s="4">
        <v>60.0</v>
      </c>
      <c r="G553" s="4" t="str">
        <f t="shared" si="2"/>
        <v>56-65</v>
      </c>
      <c r="H553" s="4" t="str">
        <f t="array" ref="H553">XLOOKUP(E553,Customer_Dim!A:A,Customer_Dim!D:D)</f>
        <v>Female</v>
      </c>
      <c r="I553" s="4" t="str">
        <f t="array" ref="I553">XLOOKUP(E553,Customer_Dim!A:A,Customer_Dim!H:H)</f>
        <v>Platinum</v>
      </c>
      <c r="J553" s="4" t="str">
        <f t="array" ref="J553">XLOOKUP(E553,Customer_Dim!A:A,Customer_Dim!E:E)</f>
        <v>Lake Blaketon</v>
      </c>
      <c r="K553" s="4" t="str">
        <f t="array" ref="K553">XLOOKUP(E553,Customer_Dim!A:A,Customer_Dim!F:F)</f>
        <v>Alabama</v>
      </c>
      <c r="L553" s="4" t="str">
        <f t="array" ref="L553">XLOOKUP(Q553,Store_Dim!A:A,Store_Dim!C:C)</f>
        <v>South</v>
      </c>
      <c r="M553" s="4" t="s">
        <v>1709</v>
      </c>
      <c r="N553" s="4" t="str">
        <f t="array" ref="N553">XLOOKUP(M553,Product_Dim!A:A,Product_Dim!C:C)</f>
        <v>Electronics</v>
      </c>
      <c r="O553" s="4" t="str">
        <f t="array" ref="O553">XLOOKUP(M553,Product_Dim!A:A,Product_Dim!D:D)</f>
        <v>Computer</v>
      </c>
      <c r="P553" s="4" t="s">
        <v>1711</v>
      </c>
      <c r="Q553" s="4" t="s">
        <v>1896</v>
      </c>
      <c r="R553" s="4" t="str">
        <f t="array" ref="R553">XLOOKUP(Q553,Store_Dim!A:A,Store_Dim!B:B)</f>
        <v>Black-Horn</v>
      </c>
      <c r="S553" s="4" t="str">
        <f t="array" ref="S553">XLOOKUP(Q553,Store_Dim!A:A,Store_Dim!E:E)</f>
        <v>Outlet</v>
      </c>
      <c r="T553" s="4">
        <v>3.0</v>
      </c>
      <c r="U553" s="13">
        <v>137.77</v>
      </c>
      <c r="V553" s="14">
        <v>0.26</v>
      </c>
      <c r="W553" s="15">
        <v>266.0</v>
      </c>
      <c r="X553" s="4" t="s">
        <v>1961</v>
      </c>
      <c r="Y553" s="16">
        <v>305.8494000000001</v>
      </c>
      <c r="Z553" s="4" t="str">
        <f t="array" ref="Z553">XLOOKUP(M553,Product_Dim!A:A,Product_Dim!B:B)</f>
        <v>USB External Hard Drive</v>
      </c>
    </row>
    <row r="554" ht="14.25" customHeight="1">
      <c r="A554" s="4" t="s">
        <v>2513</v>
      </c>
      <c r="B554" s="5">
        <v>45940.0</v>
      </c>
      <c r="C554" s="12" t="s">
        <v>3979</v>
      </c>
      <c r="D554" s="4">
        <f t="shared" si="1"/>
        <v>2025</v>
      </c>
      <c r="E554" s="4" t="s">
        <v>131</v>
      </c>
      <c r="F554" s="4">
        <v>31.0</v>
      </c>
      <c r="G554" s="4" t="str">
        <f t="shared" si="2"/>
        <v>26-35</v>
      </c>
      <c r="H554" s="4" t="str">
        <f t="array" ref="H554">XLOOKUP(E554,Customer_Dim!A:A,Customer_Dim!D:D)</f>
        <v>Male</v>
      </c>
      <c r="I554" s="3" t="s">
        <v>14</v>
      </c>
      <c r="J554" s="4" t="str">
        <f t="array" ref="J554">XLOOKUP(E554,Customer_Dim!A:A,Customer_Dim!E:E)</f>
        <v>Mollyshire</v>
      </c>
      <c r="K554" s="4" t="str">
        <f t="array" ref="K554">XLOOKUP(E554,Customer_Dim!A:A,Customer_Dim!F:F)</f>
        <v>Utah</v>
      </c>
      <c r="L554" s="4" t="str">
        <f t="array" ref="L554">XLOOKUP(Q554,Store_Dim!A:A,Store_Dim!C:C)</f>
        <v>South</v>
      </c>
      <c r="M554" s="4" t="s">
        <v>1859</v>
      </c>
      <c r="N554" s="4" t="str">
        <f t="array" ref="N554">XLOOKUP(M554,Product_Dim!A:A,Product_Dim!C:C)</f>
        <v>Home</v>
      </c>
      <c r="O554" s="4" t="str">
        <f t="array" ref="O554">XLOOKUP(M554,Product_Dim!A:A,Product_Dim!D:D)</f>
        <v>Appliances</v>
      </c>
      <c r="P554" s="4" t="s">
        <v>1861</v>
      </c>
      <c r="Q554" s="4" t="s">
        <v>1927</v>
      </c>
      <c r="R554" s="4" t="str">
        <f t="array" ref="R554">XLOOKUP(Q554,Store_Dim!A:A,Store_Dim!B:B)</f>
        <v>Aguirre-Keller</v>
      </c>
      <c r="S554" s="4" t="str">
        <f t="array" ref="S554">XLOOKUP(Q554,Store_Dim!A:A,Store_Dim!E:E)</f>
        <v>Online</v>
      </c>
      <c r="T554" s="4">
        <v>3.0</v>
      </c>
      <c r="U554" s="13">
        <v>862.18</v>
      </c>
      <c r="V554" s="14">
        <v>0.22</v>
      </c>
      <c r="W554" s="15">
        <v>191.0</v>
      </c>
      <c r="X554" s="4" t="s">
        <v>1961</v>
      </c>
      <c r="Y554" s="16">
        <v>2017.5012</v>
      </c>
      <c r="Z554" s="4" t="str">
        <f t="array" ref="Z554">XLOOKUP(M554,Product_Dim!A:A,Product_Dim!B:B)</f>
        <v>Microwave Oven</v>
      </c>
    </row>
    <row r="555" ht="14.25" customHeight="1">
      <c r="A555" s="4" t="s">
        <v>2514</v>
      </c>
      <c r="B555" s="5">
        <v>45822.0</v>
      </c>
      <c r="C555" s="12" t="s">
        <v>3970</v>
      </c>
      <c r="D555" s="4">
        <f t="shared" si="1"/>
        <v>2025</v>
      </c>
      <c r="E555" s="4" t="s">
        <v>230</v>
      </c>
      <c r="F555" s="4">
        <v>43.0</v>
      </c>
      <c r="G555" s="4" t="str">
        <f t="shared" si="2"/>
        <v>36-45</v>
      </c>
      <c r="H555" s="4" t="str">
        <f t="array" ref="H555">XLOOKUP(E555,Customer_Dim!A:A,Customer_Dim!D:D)</f>
        <v>Female</v>
      </c>
      <c r="I555" s="4" t="str">
        <f t="array" ref="I555">XLOOKUP(E555,Customer_Dim!A:A,Customer_Dim!H:H)</f>
        <v>Platinum</v>
      </c>
      <c r="J555" s="4" t="str">
        <f t="array" ref="J555">XLOOKUP(E555,Customer_Dim!A:A,Customer_Dim!E:E)</f>
        <v>Morrisbury</v>
      </c>
      <c r="K555" s="4" t="str">
        <f t="array" ref="K555">XLOOKUP(E555,Customer_Dim!A:A,Customer_Dim!F:F)</f>
        <v>Rhode Island</v>
      </c>
      <c r="L555" s="4" t="str">
        <f t="array" ref="L555">XLOOKUP(Q555,Store_Dim!A:A,Store_Dim!C:C)</f>
        <v>South</v>
      </c>
      <c r="M555" s="4" t="s">
        <v>1693</v>
      </c>
      <c r="N555" s="4" t="str">
        <f t="array" ref="N555">XLOOKUP(M555,Product_Dim!A:A,Product_Dim!C:C)</f>
        <v>Sports</v>
      </c>
      <c r="O555" s="4" t="str">
        <f t="array" ref="O555">XLOOKUP(M555,Product_Dim!A:A,Product_Dim!D:D)</f>
        <v>Outdoor</v>
      </c>
      <c r="P555" s="4" t="s">
        <v>1695</v>
      </c>
      <c r="Q555" s="4" t="s">
        <v>1934</v>
      </c>
      <c r="R555" s="4" t="str">
        <f t="array" ref="R555">XLOOKUP(Q555,Store_Dim!A:A,Store_Dim!B:B)</f>
        <v>Mcdonald Inc</v>
      </c>
      <c r="S555" s="4" t="str">
        <f t="array" ref="S555">XLOOKUP(Q555,Store_Dim!A:A,Store_Dim!E:E)</f>
        <v>Outlet</v>
      </c>
      <c r="T555" s="4">
        <v>2.0</v>
      </c>
      <c r="U555" s="13">
        <v>833.64</v>
      </c>
      <c r="V555" s="14">
        <v>0.24</v>
      </c>
      <c r="W555" s="15">
        <v>394.0</v>
      </c>
      <c r="X555" s="4" t="s">
        <v>1961</v>
      </c>
      <c r="Y555" s="16">
        <v>1267.1328</v>
      </c>
      <c r="Z555" s="4" t="str">
        <f t="array" ref="Z555">XLOOKUP(M555,Product_Dim!A:A,Product_Dim!B:B)</f>
        <v>Sports Water Hydration Pack</v>
      </c>
    </row>
    <row r="556" ht="14.25" customHeight="1">
      <c r="A556" s="4" t="s">
        <v>2515</v>
      </c>
      <c r="B556" s="5">
        <v>45752.0</v>
      </c>
      <c r="C556" s="12" t="s">
        <v>3978</v>
      </c>
      <c r="D556" s="4">
        <f t="shared" si="1"/>
        <v>2025</v>
      </c>
      <c r="E556" s="4" t="s">
        <v>883</v>
      </c>
      <c r="F556" s="4">
        <v>31.0</v>
      </c>
      <c r="G556" s="4" t="str">
        <f t="shared" si="2"/>
        <v>26-35</v>
      </c>
      <c r="H556" s="4" t="str">
        <f t="array" ref="H556">XLOOKUP(E556,Customer_Dim!A:A,Customer_Dim!D:D)</f>
        <v>Female</v>
      </c>
      <c r="I556" s="4" t="str">
        <f t="array" ref="I556">XLOOKUP(E556,Customer_Dim!A:A,Customer_Dim!H:H)</f>
        <v>Gold</v>
      </c>
      <c r="J556" s="4" t="str">
        <f t="array" ref="J556">XLOOKUP(E556,Customer_Dim!A:A,Customer_Dim!E:E)</f>
        <v>Ramosmouth</v>
      </c>
      <c r="K556" s="4" t="str">
        <f t="array" ref="K556">XLOOKUP(E556,Customer_Dim!A:A,Customer_Dim!F:F)</f>
        <v>Louisiana</v>
      </c>
      <c r="L556" s="4" t="str">
        <f t="array" ref="L556">XLOOKUP(Q556,Store_Dim!A:A,Store_Dim!C:C)</f>
        <v>North</v>
      </c>
      <c r="M556" s="4" t="s">
        <v>1631</v>
      </c>
      <c r="N556" s="4" t="str">
        <f t="array" ref="N556">XLOOKUP(M556,Product_Dim!A:A,Product_Dim!C:C)</f>
        <v>Sports</v>
      </c>
      <c r="O556" s="4" t="str">
        <f t="array" ref="O556">XLOOKUP(M556,Product_Dim!A:A,Product_Dim!D:D)</f>
        <v>Equipment</v>
      </c>
      <c r="P556" s="4" t="s">
        <v>1634</v>
      </c>
      <c r="Q556" s="4" t="s">
        <v>1936</v>
      </c>
      <c r="R556" s="4" t="str">
        <f t="array" ref="R556">XLOOKUP(Q556,Store_Dim!A:A,Store_Dim!B:B)</f>
        <v>Shelton PLC</v>
      </c>
      <c r="S556" s="4" t="str">
        <f t="array" ref="S556">XLOOKUP(Q556,Store_Dim!A:A,Store_Dim!E:E)</f>
        <v>Flagship</v>
      </c>
      <c r="T556" s="4">
        <v>3.0</v>
      </c>
      <c r="U556" s="13">
        <v>543.22</v>
      </c>
      <c r="V556" s="14">
        <v>0.05</v>
      </c>
      <c r="W556" s="15">
        <v>65.0</v>
      </c>
      <c r="X556" s="4" t="s">
        <v>1964</v>
      </c>
      <c r="Y556" s="16">
        <v>1548.177</v>
      </c>
      <c r="Z556" s="4" t="str">
        <f t="array" ref="Z556">XLOOKUP(M556,Product_Dim!A:A,Product_Dim!B:B)</f>
        <v>Knee Support Brace</v>
      </c>
    </row>
    <row r="557" ht="14.25" customHeight="1">
      <c r="A557" s="4" t="s">
        <v>2516</v>
      </c>
      <c r="B557" s="5">
        <v>45677.0</v>
      </c>
      <c r="C557" s="12" t="s">
        <v>3972</v>
      </c>
      <c r="D557" s="4">
        <f t="shared" si="1"/>
        <v>2025</v>
      </c>
      <c r="E557" s="4" t="s">
        <v>907</v>
      </c>
      <c r="F557" s="4">
        <v>42.0</v>
      </c>
      <c r="G557" s="4" t="str">
        <f t="shared" si="2"/>
        <v>36-45</v>
      </c>
      <c r="H557" s="4" t="str">
        <f t="array" ref="H557">XLOOKUP(E557,Customer_Dim!A:A,Customer_Dim!D:D)</f>
        <v>Female</v>
      </c>
      <c r="I557" s="4" t="str">
        <f t="array" ref="I557">XLOOKUP(E557,Customer_Dim!A:A,Customer_Dim!H:H)</f>
        <v>Platinum</v>
      </c>
      <c r="J557" s="4" t="str">
        <f t="array" ref="J557">XLOOKUP(E557,Customer_Dim!A:A,Customer_Dim!E:E)</f>
        <v>Port Mariastad</v>
      </c>
      <c r="K557" s="4" t="str">
        <f t="array" ref="K557">XLOOKUP(E557,Customer_Dim!A:A,Customer_Dim!F:F)</f>
        <v>Rhode Island</v>
      </c>
      <c r="L557" s="4" t="str">
        <f t="array" ref="L557">XLOOKUP(Q557,Store_Dim!A:A,Store_Dim!C:C)</f>
        <v>South</v>
      </c>
      <c r="M557" s="4" t="s">
        <v>1847</v>
      </c>
      <c r="N557" s="4" t="str">
        <f t="array" ref="N557">XLOOKUP(M557,Product_Dim!A:A,Product_Dim!C:C)</f>
        <v>Sports</v>
      </c>
      <c r="O557" s="4" t="str">
        <f t="array" ref="O557">XLOOKUP(M557,Product_Dim!A:A,Product_Dim!D:D)</f>
        <v>Accessories</v>
      </c>
      <c r="P557" s="4" t="s">
        <v>1849</v>
      </c>
      <c r="Q557" s="4" t="s">
        <v>1896</v>
      </c>
      <c r="R557" s="4" t="str">
        <f t="array" ref="R557">XLOOKUP(Q557,Store_Dim!A:A,Store_Dim!B:B)</f>
        <v>Black-Horn</v>
      </c>
      <c r="S557" s="4" t="str">
        <f t="array" ref="S557">XLOOKUP(Q557,Store_Dim!A:A,Store_Dim!E:E)</f>
        <v>Outlet</v>
      </c>
      <c r="T557" s="4">
        <v>3.0</v>
      </c>
      <c r="U557" s="13">
        <v>691.02</v>
      </c>
      <c r="V557" s="14">
        <v>0.12</v>
      </c>
      <c r="W557" s="15">
        <v>232.0</v>
      </c>
      <c r="X557" s="4" t="s">
        <v>1964</v>
      </c>
      <c r="Y557" s="16">
        <v>1824.2928</v>
      </c>
      <c r="Z557" s="4" t="str">
        <f t="array" ref="Z557">XLOOKUP(M557,Product_Dim!A:A,Product_Dim!B:B)</f>
        <v>Sports Wrist Sweatbands</v>
      </c>
    </row>
    <row r="558" ht="14.25" customHeight="1">
      <c r="A558" s="4" t="s">
        <v>2517</v>
      </c>
      <c r="B558" s="5">
        <v>45253.0</v>
      </c>
      <c r="C558" s="12" t="s">
        <v>3971</v>
      </c>
      <c r="D558" s="4">
        <f t="shared" si="1"/>
        <v>2023</v>
      </c>
      <c r="E558" s="4" t="s">
        <v>330</v>
      </c>
      <c r="F558" s="4">
        <v>58.0</v>
      </c>
      <c r="G558" s="4" t="str">
        <f t="shared" si="2"/>
        <v>56-65</v>
      </c>
      <c r="H558" s="4" t="str">
        <f t="array" ref="H558">XLOOKUP(E558,Customer_Dim!A:A,Customer_Dim!D:D)</f>
        <v>Female</v>
      </c>
      <c r="I558" s="4" t="str">
        <f t="array" ref="I558">XLOOKUP(E558,Customer_Dim!A:A,Customer_Dim!H:H)</f>
        <v>Bronze</v>
      </c>
      <c r="J558" s="4" t="str">
        <f t="array" ref="J558">XLOOKUP(E558,Customer_Dim!A:A,Customer_Dim!E:E)</f>
        <v>East Jenna</v>
      </c>
      <c r="K558" s="4" t="str">
        <f t="array" ref="K558">XLOOKUP(E558,Customer_Dim!A:A,Customer_Dim!F:F)</f>
        <v>South Carolina</v>
      </c>
      <c r="L558" s="4" t="str">
        <f t="array" ref="L558">XLOOKUP(Q558,Store_Dim!A:A,Store_Dim!C:C)</f>
        <v>North</v>
      </c>
      <c r="M558" s="4" t="s">
        <v>1841</v>
      </c>
      <c r="N558" s="4" t="str">
        <f t="array" ref="N558">XLOOKUP(M558,Product_Dim!A:A,Product_Dim!C:C)</f>
        <v>Home</v>
      </c>
      <c r="O558" s="4" t="str">
        <f t="array" ref="O558">XLOOKUP(M558,Product_Dim!A:A,Product_Dim!D:D)</f>
        <v>Kitchen</v>
      </c>
      <c r="P558" s="4" t="s">
        <v>1843</v>
      </c>
      <c r="Q558" s="4" t="s">
        <v>1942</v>
      </c>
      <c r="R558" s="4" t="str">
        <f t="array" ref="R558">XLOOKUP(Q558,Store_Dim!A:A,Store_Dim!B:B)</f>
        <v>Holloway Ltd</v>
      </c>
      <c r="S558" s="4" t="str">
        <f t="array" ref="S558">XLOOKUP(Q558,Store_Dim!A:A,Store_Dim!E:E)</f>
        <v>Flagship</v>
      </c>
      <c r="T558" s="4">
        <v>4.0</v>
      </c>
      <c r="U558" s="13">
        <v>338.73</v>
      </c>
      <c r="V558" s="14">
        <v>0.18</v>
      </c>
      <c r="W558" s="15">
        <v>82.0</v>
      </c>
      <c r="X558" s="4" t="s">
        <v>1959</v>
      </c>
      <c r="Y558" s="16">
        <v>1111.0344</v>
      </c>
      <c r="Z558" s="4" t="str">
        <f t="array" ref="Z558">XLOOKUP(M558,Product_Dim!A:A,Product_Dim!B:B)</f>
        <v>Kitchen Cutting Board</v>
      </c>
    </row>
    <row r="559" ht="14.25" customHeight="1">
      <c r="A559" s="4" t="s">
        <v>2518</v>
      </c>
      <c r="B559" s="5">
        <v>45389.0</v>
      </c>
      <c r="C559" s="12" t="s">
        <v>3978</v>
      </c>
      <c r="D559" s="4">
        <f t="shared" si="1"/>
        <v>2024</v>
      </c>
      <c r="E559" s="4" t="s">
        <v>246</v>
      </c>
      <c r="F559" s="4">
        <v>50.0</v>
      </c>
      <c r="G559" s="4" t="str">
        <f t="shared" si="2"/>
        <v>46-55</v>
      </c>
      <c r="H559" s="4" t="str">
        <f t="array" ref="H559">XLOOKUP(E559,Customer_Dim!A:A,Customer_Dim!D:D)</f>
        <v>Male</v>
      </c>
      <c r="I559" s="4" t="str">
        <f t="array" ref="I559">XLOOKUP(E559,Customer_Dim!A:A,Customer_Dim!H:H)</f>
        <v>Bronze</v>
      </c>
      <c r="J559" s="4" t="str">
        <f t="array" ref="J559">XLOOKUP(E559,Customer_Dim!A:A,Customer_Dim!E:E)</f>
        <v>Stevensonton</v>
      </c>
      <c r="K559" s="4" t="str">
        <f t="array" ref="K559">XLOOKUP(E559,Customer_Dim!A:A,Customer_Dim!F:F)</f>
        <v>New Mexico</v>
      </c>
      <c r="L559" s="4" t="str">
        <f t="array" ref="L559">XLOOKUP(Q559,Store_Dim!A:A,Store_Dim!C:C)</f>
        <v>West</v>
      </c>
      <c r="M559" s="4" t="s">
        <v>1835</v>
      </c>
      <c r="N559" s="4" t="str">
        <f t="array" ref="N559">XLOOKUP(M559,Product_Dim!A:A,Product_Dim!C:C)</f>
        <v>Home</v>
      </c>
      <c r="O559" s="4" t="str">
        <f t="array" ref="O559">XLOOKUP(M559,Product_Dim!A:A,Product_Dim!D:D)</f>
        <v>Furniture</v>
      </c>
      <c r="P559" s="4" t="s">
        <v>1837</v>
      </c>
      <c r="Q559" s="4" t="s">
        <v>1939</v>
      </c>
      <c r="R559" s="4" t="str">
        <f t="array" ref="R559">XLOOKUP(Q559,Store_Dim!A:A,Store_Dim!B:B)</f>
        <v>Frederick-Wright</v>
      </c>
      <c r="S559" s="4" t="str">
        <f t="array" ref="S559">XLOOKUP(Q559,Store_Dim!A:A,Store_Dim!E:E)</f>
        <v>Flagship</v>
      </c>
      <c r="T559" s="4">
        <v>3.0</v>
      </c>
      <c r="U559" s="13">
        <v>366.08</v>
      </c>
      <c r="V559" s="14">
        <v>0.05</v>
      </c>
      <c r="W559" s="15">
        <v>208.0</v>
      </c>
      <c r="X559" s="4" t="s">
        <v>1959</v>
      </c>
      <c r="Y559" s="16">
        <v>1043.328</v>
      </c>
      <c r="Z559" s="4" t="str">
        <f t="array" ref="Z559">XLOOKUP(M559,Product_Dim!A:A,Product_Dim!B:B)</f>
        <v>Wooden Bookshelf</v>
      </c>
    </row>
    <row r="560" ht="14.25" customHeight="1">
      <c r="A560" s="4" t="s">
        <v>2519</v>
      </c>
      <c r="B560" s="5">
        <v>45840.0</v>
      </c>
      <c r="C560" s="12" t="s">
        <v>3968</v>
      </c>
      <c r="D560" s="4">
        <f t="shared" si="1"/>
        <v>2025</v>
      </c>
      <c r="E560" s="4" t="s">
        <v>388</v>
      </c>
      <c r="F560" s="4">
        <v>50.0</v>
      </c>
      <c r="G560" s="4" t="str">
        <f t="shared" si="2"/>
        <v>46-55</v>
      </c>
      <c r="H560" s="4" t="str">
        <f t="array" ref="H560">XLOOKUP(E560,Customer_Dim!A:A,Customer_Dim!D:D)</f>
        <v>Female</v>
      </c>
      <c r="I560" s="4" t="str">
        <f t="array" ref="I560">XLOOKUP(E560,Customer_Dim!A:A,Customer_Dim!H:H)</f>
        <v>Gold</v>
      </c>
      <c r="J560" s="4" t="str">
        <f t="array" ref="J560">XLOOKUP(E560,Customer_Dim!A:A,Customer_Dim!E:E)</f>
        <v>Port Victoria</v>
      </c>
      <c r="K560" s="4" t="str">
        <f t="array" ref="K560">XLOOKUP(E560,Customer_Dim!A:A,Customer_Dim!F:F)</f>
        <v>Florida</v>
      </c>
      <c r="L560" s="4" t="str">
        <f t="array" ref="L560">XLOOKUP(Q560,Store_Dim!A:A,Store_Dim!C:C)</f>
        <v>East</v>
      </c>
      <c r="M560" s="4" t="s">
        <v>1610</v>
      </c>
      <c r="N560" s="4" t="str">
        <f t="array" ref="N560">XLOOKUP(M560,Product_Dim!A:A,Product_Dim!C:C)</f>
        <v>Electronics</v>
      </c>
      <c r="O560" s="4" t="str">
        <f t="array" ref="O560">XLOOKUP(M560,Product_Dim!A:A,Product_Dim!D:D)</f>
        <v>Accessories</v>
      </c>
      <c r="P560" s="4" t="s">
        <v>1612</v>
      </c>
      <c r="Q560" s="4" t="s">
        <v>1932</v>
      </c>
      <c r="R560" s="4" t="str">
        <f t="array" ref="R560">XLOOKUP(Q560,Store_Dim!A:A,Store_Dim!B:B)</f>
        <v>Gardner, Humphrey and Contreras</v>
      </c>
      <c r="S560" s="4" t="str">
        <f t="array" ref="S560">XLOOKUP(Q560,Store_Dim!A:A,Store_Dim!E:E)</f>
        <v>Flagship</v>
      </c>
      <c r="T560" s="4">
        <v>4.0</v>
      </c>
      <c r="U560" s="13">
        <v>539.48</v>
      </c>
      <c r="V560" s="14">
        <v>0.28</v>
      </c>
      <c r="W560" s="15">
        <v>453.0</v>
      </c>
      <c r="X560" s="4" t="s">
        <v>1964</v>
      </c>
      <c r="Y560" s="16">
        <v>1553.7024</v>
      </c>
      <c r="Z560" s="4" t="str">
        <f t="array" ref="Z560">XLOOKUP(M560,Product_Dim!A:A,Product_Dim!B:B)</f>
        <v>USB-C Fast Charger</v>
      </c>
    </row>
    <row r="561" ht="14.25" customHeight="1">
      <c r="A561" s="4" t="s">
        <v>2520</v>
      </c>
      <c r="B561" s="5">
        <v>45256.0</v>
      </c>
      <c r="C561" s="12" t="s">
        <v>3971</v>
      </c>
      <c r="D561" s="4">
        <f t="shared" si="1"/>
        <v>2023</v>
      </c>
      <c r="E561" s="4" t="s">
        <v>1238</v>
      </c>
      <c r="F561" s="4">
        <v>50.0</v>
      </c>
      <c r="G561" s="4" t="str">
        <f t="shared" si="2"/>
        <v>46-55</v>
      </c>
      <c r="H561" s="4" t="str">
        <f t="array" ref="H561">XLOOKUP(E561,Customer_Dim!A:A,Customer_Dim!D:D)</f>
        <v>Male</v>
      </c>
      <c r="I561" s="4" t="str">
        <f t="array" ref="I561">XLOOKUP(E561,Customer_Dim!A:A,Customer_Dim!H:H)</f>
        <v>Platinum</v>
      </c>
      <c r="J561" s="4" t="str">
        <f t="array" ref="J561">XLOOKUP(E561,Customer_Dim!A:A,Customer_Dim!E:E)</f>
        <v>Joseland</v>
      </c>
      <c r="K561" s="4" t="str">
        <f t="array" ref="K561">XLOOKUP(E561,Customer_Dim!A:A,Customer_Dim!F:F)</f>
        <v>Nebraska</v>
      </c>
      <c r="L561" s="4" t="str">
        <f t="array" ref="L561">XLOOKUP(Q561,Store_Dim!A:A,Store_Dim!C:C)</f>
        <v>West</v>
      </c>
      <c r="M561" s="4" t="s">
        <v>1856</v>
      </c>
      <c r="N561" s="4" t="str">
        <f t="array" ref="N561">XLOOKUP(M561,Product_Dim!A:A,Product_Dim!C:C)</f>
        <v>Clothing</v>
      </c>
      <c r="O561" s="4" t="str">
        <f t="array" ref="O561">XLOOKUP(M561,Product_Dim!A:A,Product_Dim!D:D)</f>
        <v>Footwear</v>
      </c>
      <c r="P561" s="4" t="s">
        <v>1858</v>
      </c>
      <c r="Q561" s="4" t="s">
        <v>1939</v>
      </c>
      <c r="R561" s="4" t="str">
        <f t="array" ref="R561">XLOOKUP(Q561,Store_Dim!A:A,Store_Dim!B:B)</f>
        <v>Frederick-Wright</v>
      </c>
      <c r="S561" s="4" t="str">
        <f t="array" ref="S561">XLOOKUP(Q561,Store_Dim!A:A,Store_Dim!E:E)</f>
        <v>Flagship</v>
      </c>
      <c r="T561" s="4">
        <v>1.0</v>
      </c>
      <c r="U561" s="13">
        <v>499.59</v>
      </c>
      <c r="V561" s="14">
        <v>0.03</v>
      </c>
      <c r="W561" s="15">
        <v>496.0</v>
      </c>
      <c r="X561" s="4" t="s">
        <v>1964</v>
      </c>
      <c r="Y561" s="16">
        <v>484.6023</v>
      </c>
      <c r="Z561" s="4" t="str">
        <f t="array" ref="Z561">XLOOKUP(M561,Product_Dim!A:A,Product_Dim!B:B)</f>
        <v>Women's High Heels</v>
      </c>
    </row>
    <row r="562" ht="14.25" customHeight="1">
      <c r="A562" s="4" t="s">
        <v>2521</v>
      </c>
      <c r="B562" s="5">
        <v>45326.0</v>
      </c>
      <c r="C562" s="12" t="s">
        <v>3974</v>
      </c>
      <c r="D562" s="4">
        <f t="shared" si="1"/>
        <v>2024</v>
      </c>
      <c r="E562" s="4" t="s">
        <v>639</v>
      </c>
      <c r="F562" s="4">
        <v>42.0</v>
      </c>
      <c r="G562" s="4" t="str">
        <f t="shared" si="2"/>
        <v>36-45</v>
      </c>
      <c r="H562" s="4" t="str">
        <f t="array" ref="H562">XLOOKUP(E562,Customer_Dim!A:A,Customer_Dim!D:D)</f>
        <v>Male</v>
      </c>
      <c r="I562" s="4" t="str">
        <f t="array" ref="I562">XLOOKUP(E562,Customer_Dim!A:A,Customer_Dim!H:H)</f>
        <v>Silver</v>
      </c>
      <c r="J562" s="4" t="str">
        <f t="array" ref="J562">XLOOKUP(E562,Customer_Dim!A:A,Customer_Dim!E:E)</f>
        <v>Kingfort</v>
      </c>
      <c r="K562" s="4" t="str">
        <f t="array" ref="K562">XLOOKUP(E562,Customer_Dim!A:A,Customer_Dim!F:F)</f>
        <v>New Mexico</v>
      </c>
      <c r="L562" s="4" t="str">
        <f t="array" ref="L562">XLOOKUP(Q562,Store_Dim!A:A,Store_Dim!C:C)</f>
        <v>West</v>
      </c>
      <c r="M562" s="4" t="s">
        <v>1667</v>
      </c>
      <c r="N562" s="4" t="str">
        <f t="array" ref="N562">XLOOKUP(M562,Product_Dim!A:A,Product_Dim!C:C)</f>
        <v>Home</v>
      </c>
      <c r="O562" s="4" t="str">
        <f t="array" ref="O562">XLOOKUP(M562,Product_Dim!A:A,Product_Dim!D:D)</f>
        <v>Kitchen</v>
      </c>
      <c r="P562" s="4" t="s">
        <v>1669</v>
      </c>
      <c r="Q562" s="4" t="s">
        <v>1917</v>
      </c>
      <c r="R562" s="4" t="str">
        <f t="array" ref="R562">XLOOKUP(Q562,Store_Dim!A:A,Store_Dim!B:B)</f>
        <v>Bean, Jones and Park</v>
      </c>
      <c r="S562" s="4" t="str">
        <f t="array" ref="S562">XLOOKUP(Q562,Store_Dim!A:A,Store_Dim!E:E)</f>
        <v>Online</v>
      </c>
      <c r="T562" s="4">
        <v>3.0</v>
      </c>
      <c r="U562" s="13">
        <v>330.04</v>
      </c>
      <c r="V562" s="14">
        <v>0.2</v>
      </c>
      <c r="W562" s="15">
        <v>57.0</v>
      </c>
      <c r="X562" s="4" t="s">
        <v>1959</v>
      </c>
      <c r="Y562" s="16">
        <v>792.0960000000001</v>
      </c>
      <c r="Z562" s="4" t="str">
        <f t="array" ref="Z562">XLOOKUP(M562,Product_Dim!A:A,Product_Dim!B:B)</f>
        <v>Stainless Steel Cutlery Set</v>
      </c>
    </row>
    <row r="563" ht="14.25" customHeight="1">
      <c r="A563" s="4" t="s">
        <v>2522</v>
      </c>
      <c r="B563" s="5">
        <v>45459.0</v>
      </c>
      <c r="C563" s="12" t="s">
        <v>3970</v>
      </c>
      <c r="D563" s="4">
        <f t="shared" si="1"/>
        <v>2024</v>
      </c>
      <c r="E563" s="4" t="s">
        <v>621</v>
      </c>
      <c r="F563" s="4">
        <v>23.0</v>
      </c>
      <c r="G563" s="4" t="str">
        <f t="shared" si="2"/>
        <v>18-25</v>
      </c>
      <c r="H563" s="4" t="str">
        <f t="array" ref="H563">XLOOKUP(E563,Customer_Dim!A:A,Customer_Dim!D:D)</f>
        <v>Female</v>
      </c>
      <c r="I563" s="4" t="str">
        <f t="array" ref="I563">XLOOKUP(E563,Customer_Dim!A:A,Customer_Dim!H:H)</f>
        <v>Silver</v>
      </c>
      <c r="J563" s="4" t="str">
        <f t="array" ref="J563">XLOOKUP(E563,Customer_Dim!A:A,Customer_Dim!E:E)</f>
        <v>Hutchinsonville</v>
      </c>
      <c r="K563" s="4" t="str">
        <f t="array" ref="K563">XLOOKUP(E563,Customer_Dim!A:A,Customer_Dim!F:F)</f>
        <v>Oklahoma</v>
      </c>
      <c r="L563" s="4" t="str">
        <f t="array" ref="L563">XLOOKUP(Q563,Store_Dim!A:A,Store_Dim!C:C)</f>
        <v>North</v>
      </c>
      <c r="M563" s="4" t="s">
        <v>1603</v>
      </c>
      <c r="N563" s="4" t="str">
        <f t="array" ref="N563">XLOOKUP(M563,Product_Dim!A:A,Product_Dim!C:C)</f>
        <v>Electronics</v>
      </c>
      <c r="O563" s="4" t="str">
        <f t="array" ref="O563">XLOOKUP(M563,Product_Dim!A:A,Product_Dim!D:D)</f>
        <v>Accessories</v>
      </c>
      <c r="P563" s="4" t="s">
        <v>1605</v>
      </c>
      <c r="Q563" s="4" t="s">
        <v>1942</v>
      </c>
      <c r="R563" s="4" t="str">
        <f t="array" ref="R563">XLOOKUP(Q563,Store_Dim!A:A,Store_Dim!B:B)</f>
        <v>Holloway Ltd</v>
      </c>
      <c r="S563" s="4" t="str">
        <f t="array" ref="S563">XLOOKUP(Q563,Store_Dim!A:A,Store_Dim!E:E)</f>
        <v>Flagship</v>
      </c>
      <c r="T563" s="4">
        <v>2.0</v>
      </c>
      <c r="U563" s="13">
        <v>813.01</v>
      </c>
      <c r="V563" s="14">
        <v>0.06</v>
      </c>
      <c r="W563" s="15">
        <v>273.86258363355637</v>
      </c>
      <c r="X563" s="4" t="s">
        <v>1961</v>
      </c>
      <c r="Y563" s="16">
        <v>1528.4588</v>
      </c>
      <c r="Z563" s="4" t="str">
        <f t="array" ref="Z563">XLOOKUP(M563,Product_Dim!A:A,Product_Dim!B:B)</f>
        <v>HD Smart TV Stick</v>
      </c>
    </row>
    <row r="564" ht="14.25" customHeight="1">
      <c r="A564" s="4" t="s">
        <v>2523</v>
      </c>
      <c r="B564" s="5">
        <v>45715.0</v>
      </c>
      <c r="C564" s="12" t="s">
        <v>3974</v>
      </c>
      <c r="D564" s="4">
        <f t="shared" si="1"/>
        <v>2025</v>
      </c>
      <c r="E564" s="4" t="s">
        <v>127</v>
      </c>
      <c r="F564" s="4">
        <v>18.0</v>
      </c>
      <c r="G564" s="4" t="str">
        <f t="shared" si="2"/>
        <v>18-25</v>
      </c>
      <c r="H564" s="4" t="str">
        <f t="array" ref="H564">XLOOKUP(E564,Customer_Dim!A:A,Customer_Dim!D:D)</f>
        <v>Female</v>
      </c>
      <c r="I564" s="4" t="str">
        <f t="array" ref="I564">XLOOKUP(E564,Customer_Dim!A:A,Customer_Dim!H:H)</f>
        <v>Gold</v>
      </c>
      <c r="J564" s="4" t="str">
        <f t="array" ref="J564">XLOOKUP(E564,Customer_Dim!A:A,Customer_Dim!E:E)</f>
        <v>East Michellemouth</v>
      </c>
      <c r="K564" s="4" t="str">
        <f t="array" ref="K564">XLOOKUP(E564,Customer_Dim!A:A,Customer_Dim!F:F)</f>
        <v>Missouri</v>
      </c>
      <c r="L564" s="4" t="str">
        <f t="array" ref="L564">XLOOKUP(Q564,Store_Dim!A:A,Store_Dim!C:C)</f>
        <v>South</v>
      </c>
      <c r="M564" s="4" t="s">
        <v>1560</v>
      </c>
      <c r="N564" s="4" t="str">
        <f t="array" ref="N564">XLOOKUP(M564,Product_Dim!A:A,Product_Dim!C:C)</f>
        <v>Clothing</v>
      </c>
      <c r="O564" s="4" t="str">
        <f t="array" ref="O564">XLOOKUP(M564,Product_Dim!A:A,Product_Dim!D:D)</f>
        <v>Tops</v>
      </c>
      <c r="P564" s="4" t="s">
        <v>1564</v>
      </c>
      <c r="Q564" s="4" t="s">
        <v>1896</v>
      </c>
      <c r="R564" s="4" t="str">
        <f t="array" ref="R564">XLOOKUP(Q564,Store_Dim!A:A,Store_Dim!B:B)</f>
        <v>Black-Horn</v>
      </c>
      <c r="S564" s="4" t="str">
        <f t="array" ref="S564">XLOOKUP(Q564,Store_Dim!A:A,Store_Dim!E:E)</f>
        <v>Outlet</v>
      </c>
      <c r="T564" s="4">
        <v>4.0</v>
      </c>
      <c r="U564" s="13">
        <v>204.8</v>
      </c>
      <c r="V564" s="14">
        <v>0.03</v>
      </c>
      <c r="W564" s="15">
        <v>181.0</v>
      </c>
      <c r="X564" s="4" t="s">
        <v>1961</v>
      </c>
      <c r="Y564" s="16">
        <v>794.624</v>
      </c>
      <c r="Z564" s="4" t="str">
        <f t="array" ref="Z564">XLOOKUP(M564,Product_Dim!A:A,Product_Dim!B:B)</f>
        <v>Men's Graphic T-Shirt</v>
      </c>
    </row>
    <row r="565" ht="14.25" customHeight="1">
      <c r="A565" s="4" t="s">
        <v>2524</v>
      </c>
      <c r="B565" s="5">
        <v>45223.0</v>
      </c>
      <c r="C565" s="12" t="s">
        <v>3979</v>
      </c>
      <c r="D565" s="4">
        <f t="shared" si="1"/>
        <v>2023</v>
      </c>
      <c r="E565" s="4" t="s">
        <v>72</v>
      </c>
      <c r="F565" s="4">
        <v>28.0</v>
      </c>
      <c r="G565" s="4" t="str">
        <f t="shared" si="2"/>
        <v>26-35</v>
      </c>
      <c r="H565" s="4" t="str">
        <f t="array" ref="H565">XLOOKUP(E565,Customer_Dim!A:A,Customer_Dim!D:D)</f>
        <v>Female</v>
      </c>
      <c r="I565" s="4" t="str">
        <f t="array" ref="I565">XLOOKUP(E565,Customer_Dim!A:A,Customer_Dim!H:H)</f>
        <v>Gold</v>
      </c>
      <c r="J565" s="4" t="str">
        <f t="array" ref="J565">XLOOKUP(E565,Customer_Dim!A:A,Customer_Dim!E:E)</f>
        <v>East Krista</v>
      </c>
      <c r="K565" s="4" t="str">
        <f t="array" ref="K565">XLOOKUP(E565,Customer_Dim!A:A,Customer_Dim!F:F)</f>
        <v>New York</v>
      </c>
      <c r="L565" s="4" t="str">
        <f t="array" ref="L565">XLOOKUP(Q565,Store_Dim!A:A,Store_Dim!C:C)</f>
        <v>North</v>
      </c>
      <c r="M565" s="4" t="s">
        <v>1569</v>
      </c>
      <c r="N565" s="4" t="str">
        <f t="array" ref="N565">XLOOKUP(M565,Product_Dim!A:A,Product_Dim!C:C)</f>
        <v>Clothing</v>
      </c>
      <c r="O565" s="4" t="str">
        <f t="array" ref="O565">XLOOKUP(M565,Product_Dim!A:A,Product_Dim!D:D)</f>
        <v>Outerwear</v>
      </c>
      <c r="P565" s="4" t="s">
        <v>1571</v>
      </c>
      <c r="Q565" s="4" t="s">
        <v>1901</v>
      </c>
      <c r="R565" s="4" t="str">
        <f t="array" ref="R565">XLOOKUP(Q565,Store_Dim!A:A,Store_Dim!B:B)</f>
        <v>Johnson-Wright</v>
      </c>
      <c r="S565" s="4" t="str">
        <f t="array" ref="S565">XLOOKUP(Q565,Store_Dim!A:A,Store_Dim!E:E)</f>
        <v>Outlet</v>
      </c>
      <c r="T565" s="4">
        <v>3.0</v>
      </c>
      <c r="U565" s="13">
        <v>728.32</v>
      </c>
      <c r="V565" s="14">
        <v>0.01</v>
      </c>
      <c r="W565" s="15">
        <v>452.0</v>
      </c>
      <c r="X565" s="4" t="s">
        <v>1959</v>
      </c>
      <c r="Y565" s="16">
        <v>2163.1104</v>
      </c>
      <c r="Z565" s="4" t="str">
        <f t="array" ref="Z565">XLOOKUP(M565,Product_Dim!A:A,Product_Dim!B:B)</f>
        <v>Men's Running Jacket</v>
      </c>
    </row>
    <row r="566" ht="14.25" customHeight="1">
      <c r="A566" s="4" t="s">
        <v>2525</v>
      </c>
      <c r="B566" s="5">
        <v>45507.0</v>
      </c>
      <c r="C566" s="12" t="s">
        <v>3975</v>
      </c>
      <c r="D566" s="4">
        <f t="shared" si="1"/>
        <v>2024</v>
      </c>
      <c r="E566" s="4" t="s">
        <v>1421</v>
      </c>
      <c r="F566" s="4">
        <v>60.0</v>
      </c>
      <c r="G566" s="4" t="str">
        <f t="shared" si="2"/>
        <v>56-65</v>
      </c>
      <c r="H566" s="4" t="str">
        <f t="array" ref="H566">XLOOKUP(E566,Customer_Dim!A:A,Customer_Dim!D:D)</f>
        <v>Female</v>
      </c>
      <c r="I566" s="4" t="str">
        <f t="array" ref="I566">XLOOKUP(E566,Customer_Dim!A:A,Customer_Dim!H:H)</f>
        <v>Bronze</v>
      </c>
      <c r="J566" s="4" t="str">
        <f t="array" ref="J566">XLOOKUP(E566,Customer_Dim!A:A,Customer_Dim!E:E)</f>
        <v>New Laura</v>
      </c>
      <c r="K566" s="4" t="str">
        <f t="array" ref="K566">XLOOKUP(E566,Customer_Dim!A:A,Customer_Dim!F:F)</f>
        <v>Mississippi</v>
      </c>
      <c r="L566" s="4" t="str">
        <f t="array" ref="L566">XLOOKUP(Q566,Store_Dim!A:A,Store_Dim!C:C)</f>
        <v>South</v>
      </c>
      <c r="M566" s="4" t="s">
        <v>1759</v>
      </c>
      <c r="N566" s="4" t="str">
        <f t="array" ref="N566">XLOOKUP(M566,Product_Dim!A:A,Product_Dim!C:C)</f>
        <v>Beauty</v>
      </c>
      <c r="O566" s="4" t="str">
        <f t="array" ref="O566">XLOOKUP(M566,Product_Dim!A:A,Product_Dim!D:D)</f>
        <v>Haircare</v>
      </c>
      <c r="P566" s="4" t="s">
        <v>1761</v>
      </c>
      <c r="Q566" s="4" t="s">
        <v>1914</v>
      </c>
      <c r="R566" s="4" t="str">
        <f t="array" ref="R566">XLOOKUP(Q566,Store_Dim!A:A,Store_Dim!B:B)</f>
        <v>Martinez-Mullins</v>
      </c>
      <c r="S566" s="4" t="str">
        <f t="array" ref="S566">XLOOKUP(Q566,Store_Dim!A:A,Store_Dim!E:E)</f>
        <v>Online</v>
      </c>
      <c r="T566" s="4">
        <v>3.0</v>
      </c>
      <c r="U566" s="13">
        <v>836.4</v>
      </c>
      <c r="V566" s="14">
        <v>0.0</v>
      </c>
      <c r="W566" s="15">
        <v>399.0</v>
      </c>
      <c r="X566" s="4" t="s">
        <v>1959</v>
      </c>
      <c r="Y566" s="16">
        <v>2509.2</v>
      </c>
      <c r="Z566" s="4" t="str">
        <f t="array" ref="Z566">XLOOKUP(M566,Product_Dim!A:A,Product_Dim!B:B)</f>
        <v>Men's Hair Styling Gel</v>
      </c>
    </row>
    <row r="567" ht="14.25" customHeight="1">
      <c r="A567" s="4" t="s">
        <v>2526</v>
      </c>
      <c r="B567" s="5">
        <v>45843.0</v>
      </c>
      <c r="C567" s="12" t="s">
        <v>3968</v>
      </c>
      <c r="D567" s="4">
        <f t="shared" si="1"/>
        <v>2025</v>
      </c>
      <c r="E567" s="4" t="s">
        <v>521</v>
      </c>
      <c r="F567" s="4">
        <v>33.0</v>
      </c>
      <c r="G567" s="4" t="str">
        <f t="shared" si="2"/>
        <v>26-35</v>
      </c>
      <c r="H567" s="4" t="str">
        <f t="array" ref="H567">XLOOKUP(E567,Customer_Dim!A:A,Customer_Dim!D:D)</f>
        <v>Male</v>
      </c>
      <c r="I567" s="4" t="str">
        <f t="array" ref="I567">XLOOKUP(E567,Customer_Dim!A:A,Customer_Dim!H:H)</f>
        <v>Platinum</v>
      </c>
      <c r="J567" s="4" t="str">
        <f t="array" ref="J567">XLOOKUP(E567,Customer_Dim!A:A,Customer_Dim!E:E)</f>
        <v>West Markhaven</v>
      </c>
      <c r="K567" s="4" t="str">
        <f t="array" ref="K567">XLOOKUP(E567,Customer_Dim!A:A,Customer_Dim!F:F)</f>
        <v>Florida</v>
      </c>
      <c r="L567" s="4" t="str">
        <f t="array" ref="L567">XLOOKUP(Q567,Store_Dim!A:A,Store_Dim!C:C)</f>
        <v>North</v>
      </c>
      <c r="M567" s="4" t="s">
        <v>1853</v>
      </c>
      <c r="N567" s="4" t="str">
        <f t="array" ref="N567">XLOOKUP(M567,Product_Dim!A:A,Product_Dim!C:C)</f>
        <v>Electronics</v>
      </c>
      <c r="O567" s="4" t="str">
        <f t="array" ref="O567">XLOOKUP(M567,Product_Dim!A:A,Product_Dim!D:D)</f>
        <v>Accessories</v>
      </c>
      <c r="P567" s="4" t="s">
        <v>1855</v>
      </c>
      <c r="Q567" s="4" t="s">
        <v>1929</v>
      </c>
      <c r="R567" s="4" t="str">
        <f t="array" ref="R567">XLOOKUP(Q567,Store_Dim!A:A,Store_Dim!B:B)</f>
        <v>Thomas, Bridges and Harris</v>
      </c>
      <c r="S567" s="4" t="str">
        <f t="array" ref="S567">XLOOKUP(Q567,Store_Dim!A:A,Store_Dim!E:E)</f>
        <v>Online</v>
      </c>
      <c r="T567" s="4">
        <v>1.0</v>
      </c>
      <c r="U567" s="13">
        <v>780.16</v>
      </c>
      <c r="V567" s="14">
        <v>0.02</v>
      </c>
      <c r="W567" s="15">
        <v>361.0</v>
      </c>
      <c r="X567" s="4" t="s">
        <v>1964</v>
      </c>
      <c r="Y567" s="16">
        <v>764.5568</v>
      </c>
      <c r="Z567" s="4" t="str">
        <f t="array" ref="Z567">XLOOKUP(M567,Product_Dim!A:A,Product_Dim!B:B)</f>
        <v>Gaming Mouse Pad XL</v>
      </c>
    </row>
    <row r="568" ht="14.25" customHeight="1">
      <c r="A568" s="4" t="s">
        <v>2527</v>
      </c>
      <c r="B568" s="5">
        <v>45804.0</v>
      </c>
      <c r="C568" s="12" t="s">
        <v>3973</v>
      </c>
      <c r="D568" s="4">
        <f t="shared" si="1"/>
        <v>2025</v>
      </c>
      <c r="E568" s="4" t="s">
        <v>1470</v>
      </c>
      <c r="F568" s="4">
        <v>21.0</v>
      </c>
      <c r="G568" s="4" t="str">
        <f t="shared" si="2"/>
        <v>18-25</v>
      </c>
      <c r="H568" s="4" t="str">
        <f t="array" ref="H568">XLOOKUP(E568,Customer_Dim!A:A,Customer_Dim!D:D)</f>
        <v>Female</v>
      </c>
      <c r="I568" s="4" t="str">
        <f t="array" ref="I568">XLOOKUP(E568,Customer_Dim!A:A,Customer_Dim!H:H)</f>
        <v>Gold</v>
      </c>
      <c r="J568" s="4" t="str">
        <f t="array" ref="J568">XLOOKUP(E568,Customer_Dim!A:A,Customer_Dim!E:E)</f>
        <v>Kanebury</v>
      </c>
      <c r="K568" s="4" t="str">
        <f t="array" ref="K568">XLOOKUP(E568,Customer_Dim!A:A,Customer_Dim!F:F)</f>
        <v>New Hampshire</v>
      </c>
      <c r="L568" s="4" t="str">
        <f t="array" ref="L568">XLOOKUP(Q568,Store_Dim!A:A,Store_Dim!C:C)</f>
        <v>East</v>
      </c>
      <c r="M568" s="4" t="s">
        <v>1718</v>
      </c>
      <c r="N568" s="4" t="str">
        <f t="array" ref="N568">XLOOKUP(M568,Product_Dim!A:A,Product_Dim!C:C)</f>
        <v>Clothing</v>
      </c>
      <c r="O568" s="4" t="str">
        <f t="array" ref="O568">XLOOKUP(M568,Product_Dim!A:A,Product_Dim!D:D)</f>
        <v>Outerwear</v>
      </c>
      <c r="P568" s="4" t="s">
        <v>1720</v>
      </c>
      <c r="Q568" s="4" t="s">
        <v>1932</v>
      </c>
      <c r="R568" s="4" t="str">
        <f t="array" ref="R568">XLOOKUP(Q568,Store_Dim!A:A,Store_Dim!B:B)</f>
        <v>Gardner, Humphrey and Contreras</v>
      </c>
      <c r="S568" s="4" t="str">
        <f t="array" ref="S568">XLOOKUP(Q568,Store_Dim!A:A,Store_Dim!E:E)</f>
        <v>Flagship</v>
      </c>
      <c r="T568" s="4">
        <v>4.0</v>
      </c>
      <c r="U568" s="13">
        <v>354.12</v>
      </c>
      <c r="V568" s="14">
        <v>0.06</v>
      </c>
      <c r="W568" s="15">
        <v>296.0</v>
      </c>
      <c r="X568" s="4" t="s">
        <v>1961</v>
      </c>
      <c r="Y568" s="16">
        <v>1331.4912</v>
      </c>
      <c r="Z568" s="4" t="str">
        <f t="array" ref="Z568">XLOOKUP(M568,Product_Dim!A:A,Product_Dim!B:B)</f>
        <v>Men's Winter Jacket</v>
      </c>
    </row>
    <row r="569" ht="14.25" customHeight="1">
      <c r="A569" s="4" t="s">
        <v>2528</v>
      </c>
      <c r="B569" s="5">
        <v>45602.0</v>
      </c>
      <c r="C569" s="12" t="s">
        <v>3971</v>
      </c>
      <c r="D569" s="4">
        <f t="shared" si="1"/>
        <v>2024</v>
      </c>
      <c r="E569" s="4" t="s">
        <v>1421</v>
      </c>
      <c r="F569" s="4">
        <v>60.0</v>
      </c>
      <c r="G569" s="4" t="str">
        <f t="shared" si="2"/>
        <v>56-65</v>
      </c>
      <c r="H569" s="4" t="str">
        <f t="array" ref="H569">XLOOKUP(E569,Customer_Dim!A:A,Customer_Dim!D:D)</f>
        <v>Female</v>
      </c>
      <c r="I569" s="4" t="str">
        <f t="array" ref="I569">XLOOKUP(E569,Customer_Dim!A:A,Customer_Dim!H:H)</f>
        <v>Bronze</v>
      </c>
      <c r="J569" s="4" t="str">
        <f t="array" ref="J569">XLOOKUP(E569,Customer_Dim!A:A,Customer_Dim!E:E)</f>
        <v>New Laura</v>
      </c>
      <c r="K569" s="4" t="str">
        <f t="array" ref="K569">XLOOKUP(E569,Customer_Dim!A:A,Customer_Dim!F:F)</f>
        <v>Mississippi</v>
      </c>
      <c r="L569" s="4" t="str">
        <f t="array" ref="L569">XLOOKUP(Q569,Store_Dim!A:A,Store_Dim!C:C)</f>
        <v>South</v>
      </c>
      <c r="M569" s="4" t="s">
        <v>1771</v>
      </c>
      <c r="N569" s="4" t="str">
        <f t="array" ref="N569">XLOOKUP(M569,Product_Dim!A:A,Product_Dim!C:C)</f>
        <v>Beauty</v>
      </c>
      <c r="O569" s="4" t="str">
        <f t="array" ref="O569">XLOOKUP(M569,Product_Dim!A:A,Product_Dim!D:D)</f>
        <v>Skincare</v>
      </c>
      <c r="P569" s="4" t="s">
        <v>1773</v>
      </c>
      <c r="Q569" s="4" t="s">
        <v>1896</v>
      </c>
      <c r="R569" s="4" t="str">
        <f t="array" ref="R569">XLOOKUP(Q569,Store_Dim!A:A,Store_Dim!B:B)</f>
        <v>Black-Horn</v>
      </c>
      <c r="S569" s="4" t="str">
        <f t="array" ref="S569">XLOOKUP(Q569,Store_Dim!A:A,Store_Dim!E:E)</f>
        <v>Outlet</v>
      </c>
      <c r="T569" s="4">
        <v>4.0</v>
      </c>
      <c r="U569" s="13">
        <v>282.48</v>
      </c>
      <c r="V569" s="14">
        <v>0.11</v>
      </c>
      <c r="W569" s="15">
        <v>458.0</v>
      </c>
      <c r="X569" s="4" t="s">
        <v>1961</v>
      </c>
      <c r="Y569" s="16">
        <v>1005.6288</v>
      </c>
      <c r="Z569" s="4" t="str">
        <f t="array" ref="Z569">XLOOKUP(M569,Product_Dim!A:A,Product_Dim!B:B)</f>
        <v>Organic Sunscreen Lotion</v>
      </c>
    </row>
    <row r="570" ht="14.25" customHeight="1">
      <c r="A570" s="4" t="s">
        <v>2529</v>
      </c>
      <c r="B570" s="5">
        <v>45446.0</v>
      </c>
      <c r="C570" s="12" t="s">
        <v>3970</v>
      </c>
      <c r="D570" s="4">
        <f t="shared" si="1"/>
        <v>2024</v>
      </c>
      <c r="E570" s="4" t="s">
        <v>1055</v>
      </c>
      <c r="F570" s="4">
        <v>46.0</v>
      </c>
      <c r="G570" s="4" t="str">
        <f t="shared" si="2"/>
        <v>46-55</v>
      </c>
      <c r="H570" s="4" t="str">
        <f t="array" ref="H570">XLOOKUP(E570,Customer_Dim!A:A,Customer_Dim!D:D)</f>
        <v>Male</v>
      </c>
      <c r="I570" s="4" t="str">
        <f t="array" ref="I570">XLOOKUP(E570,Customer_Dim!A:A,Customer_Dim!H:H)</f>
        <v>Platinum</v>
      </c>
      <c r="J570" s="4" t="str">
        <f t="array" ref="J570">XLOOKUP(E570,Customer_Dim!A:A,Customer_Dim!E:E)</f>
        <v>Jessicaport</v>
      </c>
      <c r="K570" s="4" t="str">
        <f t="array" ref="K570">XLOOKUP(E570,Customer_Dim!A:A,Customer_Dim!F:F)</f>
        <v>Minnesota</v>
      </c>
      <c r="L570" s="4" t="str">
        <f t="array" ref="L570">XLOOKUP(Q570,Store_Dim!A:A,Store_Dim!C:C)</f>
        <v>East</v>
      </c>
      <c r="M570" s="4" t="s">
        <v>1635</v>
      </c>
      <c r="N570" s="4" t="str">
        <f t="array" ref="N570">XLOOKUP(M570,Product_Dim!A:A,Product_Dim!C:C)</f>
        <v>Sports</v>
      </c>
      <c r="O570" s="4" t="str">
        <f t="array" ref="O570">XLOOKUP(M570,Product_Dim!A:A,Product_Dim!D:D)</f>
        <v>Accessories</v>
      </c>
      <c r="P570" s="4" t="s">
        <v>1637</v>
      </c>
      <c r="Q570" s="4" t="s">
        <v>1911</v>
      </c>
      <c r="R570" s="4" t="str">
        <f t="array" ref="R570">XLOOKUP(Q570,Store_Dim!A:A,Store_Dim!B:B)</f>
        <v>Benson-Elliott</v>
      </c>
      <c r="S570" s="4" t="str">
        <f t="array" ref="S570">XLOOKUP(Q570,Store_Dim!A:A,Store_Dim!E:E)</f>
        <v>Online</v>
      </c>
      <c r="T570" s="4">
        <v>2.0</v>
      </c>
      <c r="U570" s="13">
        <v>740.68</v>
      </c>
      <c r="V570" s="14">
        <v>0.02</v>
      </c>
      <c r="W570" s="15">
        <v>273.86258363355637</v>
      </c>
      <c r="X570" s="4" t="s">
        <v>1961</v>
      </c>
      <c r="Y570" s="16">
        <v>1451.7328</v>
      </c>
      <c r="Z570" s="4" t="str">
        <f t="array" ref="Z570">XLOOKUP(M570,Product_Dim!A:A,Product_Dim!B:B)</f>
        <v>Outdoor Sports Water Bottle</v>
      </c>
    </row>
    <row r="571" ht="14.25" customHeight="1">
      <c r="A571" s="4" t="s">
        <v>2530</v>
      </c>
      <c r="B571" s="5">
        <v>45384.0</v>
      </c>
      <c r="C571" s="12" t="s">
        <v>3978</v>
      </c>
      <c r="D571" s="4">
        <f t="shared" si="1"/>
        <v>2024</v>
      </c>
      <c r="E571" s="4" t="s">
        <v>388</v>
      </c>
      <c r="F571" s="4">
        <v>50.0</v>
      </c>
      <c r="G571" s="4" t="str">
        <f t="shared" si="2"/>
        <v>46-55</v>
      </c>
      <c r="H571" s="4" t="str">
        <f t="array" ref="H571">XLOOKUP(E571,Customer_Dim!A:A,Customer_Dim!D:D)</f>
        <v>Female</v>
      </c>
      <c r="I571" s="4" t="str">
        <f t="array" ref="I571">XLOOKUP(E571,Customer_Dim!A:A,Customer_Dim!H:H)</f>
        <v>Gold</v>
      </c>
      <c r="J571" s="4" t="str">
        <f t="array" ref="J571">XLOOKUP(E571,Customer_Dim!A:A,Customer_Dim!E:E)</f>
        <v>Port Victoria</v>
      </c>
      <c r="K571" s="4" t="str">
        <f t="array" ref="K571">XLOOKUP(E571,Customer_Dim!A:A,Customer_Dim!F:F)</f>
        <v>Florida</v>
      </c>
      <c r="L571" s="4" t="str">
        <f t="array" ref="L571">XLOOKUP(Q571,Store_Dim!A:A,Store_Dim!C:C)</f>
        <v>South</v>
      </c>
      <c r="M571" s="4" t="s">
        <v>1750</v>
      </c>
      <c r="N571" s="4" t="str">
        <f t="array" ref="N571">XLOOKUP(M571,Product_Dim!A:A,Product_Dim!C:C)</f>
        <v>Home</v>
      </c>
      <c r="O571" s="4" t="str">
        <f t="array" ref="O571">XLOOKUP(M571,Product_Dim!A:A,Product_Dim!D:D)</f>
        <v>Decor</v>
      </c>
      <c r="P571" s="4" t="s">
        <v>1752</v>
      </c>
      <c r="Q571" s="4" t="s">
        <v>1921</v>
      </c>
      <c r="R571" s="4" t="str">
        <f t="array" ref="R571">XLOOKUP(Q571,Store_Dim!A:A,Store_Dim!B:B)</f>
        <v>Moore, Padilla and Butler</v>
      </c>
      <c r="S571" s="4" t="str">
        <f t="array" ref="S571">XLOOKUP(Q571,Store_Dim!A:A,Store_Dim!E:E)</f>
        <v>Flagship</v>
      </c>
      <c r="T571" s="4">
        <v>3.0</v>
      </c>
      <c r="U571" s="13">
        <v>600.58</v>
      </c>
      <c r="V571" s="14">
        <v>0.29</v>
      </c>
      <c r="W571" s="15">
        <v>190.0</v>
      </c>
      <c r="X571" s="4" t="s">
        <v>1964</v>
      </c>
      <c r="Y571" s="16">
        <v>1279.2354</v>
      </c>
      <c r="Z571" s="4" t="str">
        <f t="array" ref="Z571">XLOOKUP(M571,Product_Dim!A:A,Product_Dim!B:B)</f>
        <v>Premium Blanket Throw</v>
      </c>
    </row>
    <row r="572" ht="14.25" customHeight="1">
      <c r="A572" s="4" t="s">
        <v>2531</v>
      </c>
      <c r="B572" s="5">
        <v>45348.0</v>
      </c>
      <c r="C572" s="12" t="s">
        <v>3974</v>
      </c>
      <c r="D572" s="4">
        <f t="shared" si="1"/>
        <v>2024</v>
      </c>
      <c r="E572" s="4" t="s">
        <v>1446</v>
      </c>
      <c r="F572" s="4">
        <v>60.0</v>
      </c>
      <c r="G572" s="4" t="str">
        <f t="shared" si="2"/>
        <v>56-65</v>
      </c>
      <c r="H572" s="4" t="str">
        <f t="array" ref="H572">XLOOKUP(E572,Customer_Dim!A:A,Customer_Dim!D:D)</f>
        <v>Female</v>
      </c>
      <c r="I572" s="4" t="str">
        <f t="array" ref="I572">XLOOKUP(E572,Customer_Dim!A:A,Customer_Dim!H:H)</f>
        <v>Silver</v>
      </c>
      <c r="J572" s="4" t="str">
        <f t="array" ref="J572">XLOOKUP(E572,Customer_Dim!A:A,Customer_Dim!E:E)</f>
        <v>East Julie</v>
      </c>
      <c r="K572" s="4" t="str">
        <f t="array" ref="K572">XLOOKUP(E572,Customer_Dim!A:A,Customer_Dim!F:F)</f>
        <v>Kansas</v>
      </c>
      <c r="L572" s="4" t="str">
        <f t="array" ref="L572">XLOOKUP(Q572,Store_Dim!A:A,Store_Dim!C:C)</f>
        <v>North</v>
      </c>
      <c r="M572" s="4" t="s">
        <v>1777</v>
      </c>
      <c r="N572" s="4" t="str">
        <f t="array" ref="N572">XLOOKUP(M572,Product_Dim!A:A,Product_Dim!C:C)</f>
        <v>Sports</v>
      </c>
      <c r="O572" s="4" t="str">
        <f t="array" ref="O572">XLOOKUP(M572,Product_Dim!A:A,Product_Dim!D:D)</f>
        <v>Fitness</v>
      </c>
      <c r="P572" s="4" t="s">
        <v>1779</v>
      </c>
      <c r="Q572" s="4" t="s">
        <v>1901</v>
      </c>
      <c r="R572" s="4" t="str">
        <f t="array" ref="R572">XLOOKUP(Q572,Store_Dim!A:A,Store_Dim!B:B)</f>
        <v>Johnson-Wright</v>
      </c>
      <c r="S572" s="4" t="str">
        <f t="array" ref="S572">XLOOKUP(Q572,Store_Dim!A:A,Store_Dim!E:E)</f>
        <v>Outlet</v>
      </c>
      <c r="T572" s="4">
        <v>3.0</v>
      </c>
      <c r="U572" s="13">
        <v>345.58</v>
      </c>
      <c r="V572" s="14">
        <v>0.22</v>
      </c>
      <c r="W572" s="15">
        <v>423.0</v>
      </c>
      <c r="X572" s="4" t="s">
        <v>1959</v>
      </c>
      <c r="Y572" s="16">
        <v>808.6572</v>
      </c>
      <c r="Z572" s="4" t="str">
        <f t="array" ref="Z572">XLOOKUP(M572,Product_Dim!A:A,Product_Dim!B:B)</f>
        <v>Adjustable Dumbbells 20kg</v>
      </c>
    </row>
    <row r="573" ht="14.25" customHeight="1">
      <c r="A573" s="4" t="s">
        <v>2532</v>
      </c>
      <c r="B573" s="5">
        <v>45688.0</v>
      </c>
      <c r="C573" s="12" t="s">
        <v>3972</v>
      </c>
      <c r="D573" s="4">
        <f t="shared" si="1"/>
        <v>2025</v>
      </c>
      <c r="E573" s="4" t="s">
        <v>925</v>
      </c>
      <c r="F573" s="4">
        <v>54.0</v>
      </c>
      <c r="G573" s="4" t="str">
        <f t="shared" si="2"/>
        <v>46-55</v>
      </c>
      <c r="H573" s="4" t="str">
        <f t="array" ref="H573">XLOOKUP(E573,Customer_Dim!A:A,Customer_Dim!D:D)</f>
        <v>Male</v>
      </c>
      <c r="I573" s="4" t="str">
        <f t="array" ref="I573">XLOOKUP(E573,Customer_Dim!A:A,Customer_Dim!H:H)</f>
        <v>Gold</v>
      </c>
      <c r="J573" s="4" t="str">
        <f t="array" ref="J573">XLOOKUP(E573,Customer_Dim!A:A,Customer_Dim!E:E)</f>
        <v>Patrickshire</v>
      </c>
      <c r="K573" s="4" t="str">
        <f t="array" ref="K573">XLOOKUP(E573,Customer_Dim!A:A,Customer_Dim!F:F)</f>
        <v>Connecticut</v>
      </c>
      <c r="L573" s="4" t="str">
        <f t="array" ref="L573">XLOOKUP(Q573,Store_Dim!A:A,Store_Dim!C:C)</f>
        <v>South</v>
      </c>
      <c r="M573" s="4" t="s">
        <v>1628</v>
      </c>
      <c r="N573" s="4" t="str">
        <f t="array" ref="N573">XLOOKUP(M573,Product_Dim!A:A,Product_Dim!C:C)</f>
        <v>Clothing</v>
      </c>
      <c r="O573" s="4" t="str">
        <f t="array" ref="O573">XLOOKUP(M573,Product_Dim!A:A,Product_Dim!D:D)</f>
        <v>Bottoms</v>
      </c>
      <c r="P573" s="4" t="s">
        <v>1630</v>
      </c>
      <c r="Q573" s="4" t="s">
        <v>1927</v>
      </c>
      <c r="R573" s="4" t="str">
        <f t="array" ref="R573">XLOOKUP(Q573,Store_Dim!A:A,Store_Dim!B:B)</f>
        <v>Aguirre-Keller</v>
      </c>
      <c r="S573" s="4" t="str">
        <f t="array" ref="S573">XLOOKUP(Q573,Store_Dim!A:A,Store_Dim!E:E)</f>
        <v>Online</v>
      </c>
      <c r="T573" s="4">
        <v>1.0</v>
      </c>
      <c r="U573" s="13">
        <v>974.52</v>
      </c>
      <c r="V573" s="14">
        <v>0.01</v>
      </c>
      <c r="W573" s="15">
        <v>343.0</v>
      </c>
      <c r="X573" s="4" t="s">
        <v>1961</v>
      </c>
      <c r="Y573" s="16">
        <v>964.7748</v>
      </c>
      <c r="Z573" s="4" t="str">
        <f t="array" ref="Z573">XLOOKUP(M573,Product_Dim!A:A,Product_Dim!B:B)</f>
        <v>Women's Denim Jeans</v>
      </c>
    </row>
    <row r="574" ht="14.25" customHeight="1">
      <c r="A574" s="4" t="s">
        <v>2533</v>
      </c>
      <c r="B574" s="5">
        <v>45249.0</v>
      </c>
      <c r="C574" s="12" t="s">
        <v>3971</v>
      </c>
      <c r="D574" s="4">
        <f t="shared" si="1"/>
        <v>2023</v>
      </c>
      <c r="E574" s="4" t="s">
        <v>174</v>
      </c>
      <c r="F574" s="4">
        <v>50.0</v>
      </c>
      <c r="G574" s="4" t="str">
        <f t="shared" si="2"/>
        <v>46-55</v>
      </c>
      <c r="H574" s="4" t="str">
        <f t="array" ref="H574">XLOOKUP(E574,Customer_Dim!A:A,Customer_Dim!D:D)</f>
        <v>Male</v>
      </c>
      <c r="I574" s="4" t="str">
        <f t="array" ref="I574">XLOOKUP(E574,Customer_Dim!A:A,Customer_Dim!H:H)</f>
        <v>Gold</v>
      </c>
      <c r="J574" s="4" t="str">
        <f t="array" ref="J574">XLOOKUP(E574,Customer_Dim!A:A,Customer_Dim!E:E)</f>
        <v>Williamsonland</v>
      </c>
      <c r="K574" s="4" t="str">
        <f t="array" ref="K574">XLOOKUP(E574,Customer_Dim!A:A,Customer_Dim!F:F)</f>
        <v>Kansas</v>
      </c>
      <c r="L574" s="4" t="str">
        <f t="array" ref="L574">XLOOKUP(Q574,Store_Dim!A:A,Store_Dim!C:C)</f>
        <v>North</v>
      </c>
      <c r="M574" s="4" t="s">
        <v>1625</v>
      </c>
      <c r="N574" s="4" t="str">
        <f t="array" ref="N574">XLOOKUP(M574,Product_Dim!A:A,Product_Dim!C:C)</f>
        <v>Sports</v>
      </c>
      <c r="O574" s="4" t="str">
        <f t="array" ref="O574">XLOOKUP(M574,Product_Dim!A:A,Product_Dim!D:D)</f>
        <v>Accessories</v>
      </c>
      <c r="P574" s="4" t="s">
        <v>1627</v>
      </c>
      <c r="Q574" s="4" t="s">
        <v>1892</v>
      </c>
      <c r="R574" s="4" t="str">
        <f t="array" ref="R574">XLOOKUP(Q574,Store_Dim!A:A,Store_Dim!B:B)</f>
        <v>Martinez, Adkins and Johnson</v>
      </c>
      <c r="S574" s="4" t="str">
        <f t="array" ref="S574">XLOOKUP(Q574,Store_Dim!A:A,Store_Dim!E:E)</f>
        <v>Flagship</v>
      </c>
      <c r="T574" s="4">
        <v>3.0</v>
      </c>
      <c r="U574" s="13">
        <v>282.33</v>
      </c>
      <c r="V574" s="14">
        <v>0.07</v>
      </c>
      <c r="W574" s="15">
        <v>367.0</v>
      </c>
      <c r="X574" s="4" t="s">
        <v>1959</v>
      </c>
      <c r="Y574" s="16">
        <v>787.7007</v>
      </c>
      <c r="Z574" s="4" t="str">
        <f t="array" ref="Z574">XLOOKUP(M574,Product_Dim!A:A,Product_Dim!B:B)</f>
        <v>Soccer Training Cone Set</v>
      </c>
    </row>
    <row r="575" ht="14.25" customHeight="1">
      <c r="A575" s="4" t="s">
        <v>2534</v>
      </c>
      <c r="B575" s="5">
        <v>45726.0</v>
      </c>
      <c r="C575" s="12" t="s">
        <v>3977</v>
      </c>
      <c r="D575" s="4">
        <f t="shared" si="1"/>
        <v>2025</v>
      </c>
      <c r="E575" s="4" t="s">
        <v>1217</v>
      </c>
      <c r="F575" s="4">
        <v>20.0</v>
      </c>
      <c r="G575" s="4" t="str">
        <f t="shared" si="2"/>
        <v>18-25</v>
      </c>
      <c r="H575" s="4" t="str">
        <f t="array" ref="H575">XLOOKUP(E575,Customer_Dim!A:A,Customer_Dim!D:D)</f>
        <v>Female</v>
      </c>
      <c r="I575" s="4" t="str">
        <f t="array" ref="I575">XLOOKUP(E575,Customer_Dim!A:A,Customer_Dim!H:H)</f>
        <v>Gold</v>
      </c>
      <c r="J575" s="4" t="str">
        <f t="array" ref="J575">XLOOKUP(E575,Customer_Dim!A:A,Customer_Dim!E:E)</f>
        <v>Novakstad</v>
      </c>
      <c r="K575" s="4" t="str">
        <f t="array" ref="K575">XLOOKUP(E575,Customer_Dim!A:A,Customer_Dim!F:F)</f>
        <v>California</v>
      </c>
      <c r="L575" s="4" t="str">
        <f t="array" ref="L575">XLOOKUP(Q575,Store_Dim!A:A,Store_Dim!C:C)</f>
        <v>East</v>
      </c>
      <c r="M575" s="4" t="s">
        <v>1811</v>
      </c>
      <c r="N575" s="4" t="str">
        <f t="array" ref="N575">XLOOKUP(M575,Product_Dim!A:A,Product_Dim!C:C)</f>
        <v>Electronics</v>
      </c>
      <c r="O575" s="4" t="str">
        <f t="array" ref="O575">XLOOKUP(M575,Product_Dim!A:A,Product_Dim!D:D)</f>
        <v>Computer</v>
      </c>
      <c r="P575" s="4" t="s">
        <v>1813</v>
      </c>
      <c r="Q575" s="4" t="s">
        <v>1948</v>
      </c>
      <c r="R575" s="4" t="str">
        <f t="array" ref="R575">XLOOKUP(Q575,Store_Dim!A:A,Store_Dim!B:B)</f>
        <v>Mann-Austin</v>
      </c>
      <c r="S575" s="4" t="str">
        <f t="array" ref="S575">XLOOKUP(Q575,Store_Dim!A:A,Store_Dim!E:E)</f>
        <v>Online</v>
      </c>
      <c r="T575" s="4">
        <v>4.0</v>
      </c>
      <c r="U575" s="13">
        <v>158.46</v>
      </c>
      <c r="V575" s="14">
        <v>0.09</v>
      </c>
      <c r="W575" s="15">
        <v>320.0</v>
      </c>
      <c r="X575" s="4" t="s">
        <v>1961</v>
      </c>
      <c r="Y575" s="16">
        <v>576.7944</v>
      </c>
      <c r="Z575" s="4" t="str">
        <f t="array" ref="Z575">XLOOKUP(M575,Product_Dim!A:A,Product_Dim!B:B)</f>
        <v>Wireless Mouse</v>
      </c>
    </row>
    <row r="576" ht="14.25" customHeight="1">
      <c r="A576" s="4" t="s">
        <v>2535</v>
      </c>
      <c r="B576" s="5">
        <v>45283.0</v>
      </c>
      <c r="C576" s="12" t="s">
        <v>3969</v>
      </c>
      <c r="D576" s="4">
        <f t="shared" si="1"/>
        <v>2023</v>
      </c>
      <c r="E576" s="4" t="s">
        <v>1100</v>
      </c>
      <c r="F576" s="4">
        <v>38.0</v>
      </c>
      <c r="G576" s="4" t="str">
        <f t="shared" si="2"/>
        <v>36-45</v>
      </c>
      <c r="H576" s="4" t="str">
        <f t="array" ref="H576">XLOOKUP(E576,Customer_Dim!A:A,Customer_Dim!D:D)</f>
        <v>Male</v>
      </c>
      <c r="I576" s="4" t="str">
        <f t="array" ref="I576">XLOOKUP(E576,Customer_Dim!A:A,Customer_Dim!H:H)</f>
        <v>Bronze</v>
      </c>
      <c r="J576" s="4" t="str">
        <f t="array" ref="J576">XLOOKUP(E576,Customer_Dim!A:A,Customer_Dim!E:E)</f>
        <v>Cartershire</v>
      </c>
      <c r="K576" s="4" t="str">
        <f t="array" ref="K576">XLOOKUP(E576,Customer_Dim!A:A,Customer_Dim!F:F)</f>
        <v>Virginia</v>
      </c>
      <c r="L576" s="4" t="str">
        <f t="array" ref="L576">XLOOKUP(Q576,Store_Dim!A:A,Store_Dim!C:C)</f>
        <v>South</v>
      </c>
      <c r="M576" s="4" t="s">
        <v>1747</v>
      </c>
      <c r="N576" s="4" t="str">
        <f t="array" ref="N576">XLOOKUP(M576,Product_Dim!A:A,Product_Dim!C:C)</f>
        <v>Home</v>
      </c>
      <c r="O576" s="4" t="str">
        <f t="array" ref="O576">XLOOKUP(M576,Product_Dim!A:A,Product_Dim!D:D)</f>
        <v>Decor</v>
      </c>
      <c r="P576" s="4" t="s">
        <v>1749</v>
      </c>
      <c r="Q576" s="4" t="s">
        <v>1914</v>
      </c>
      <c r="R576" s="4" t="str">
        <f t="array" ref="R576">XLOOKUP(Q576,Store_Dim!A:A,Store_Dim!B:B)</f>
        <v>Martinez-Mullins</v>
      </c>
      <c r="S576" s="4" t="str">
        <f t="array" ref="S576">XLOOKUP(Q576,Store_Dim!A:A,Store_Dim!E:E)</f>
        <v>Online</v>
      </c>
      <c r="T576" s="4">
        <v>2.0</v>
      </c>
      <c r="U576" s="13">
        <v>778.56</v>
      </c>
      <c r="V576" s="14">
        <v>0.11</v>
      </c>
      <c r="W576" s="15">
        <v>273.86258363355637</v>
      </c>
      <c r="X576" s="4" t="s">
        <v>1964</v>
      </c>
      <c r="Y576" s="16">
        <v>1385.8368</v>
      </c>
      <c r="Z576" s="4" t="str">
        <f t="array" ref="Z576">XLOOKUP(M576,Product_Dim!A:A,Product_Dim!B:B)</f>
        <v>Ceramic Plant Pot</v>
      </c>
    </row>
    <row r="577" ht="14.25" customHeight="1">
      <c r="A577" s="4" t="s">
        <v>2536</v>
      </c>
      <c r="B577" s="5">
        <v>45353.0</v>
      </c>
      <c r="C577" s="12" t="s">
        <v>3977</v>
      </c>
      <c r="D577" s="4">
        <f t="shared" si="1"/>
        <v>2024</v>
      </c>
      <c r="E577" s="4" t="s">
        <v>784</v>
      </c>
      <c r="F577" s="4">
        <v>41.0</v>
      </c>
      <c r="G577" s="4" t="str">
        <f t="shared" si="2"/>
        <v>36-45</v>
      </c>
      <c r="H577" s="4" t="str">
        <f t="array" ref="H577">XLOOKUP(E577,Customer_Dim!A:A,Customer_Dim!D:D)</f>
        <v>Female</v>
      </c>
      <c r="I577" s="4" t="str">
        <f t="array" ref="I577">XLOOKUP(E577,Customer_Dim!A:A,Customer_Dim!H:H)</f>
        <v>Gold</v>
      </c>
      <c r="J577" s="4" t="str">
        <f t="array" ref="J577">XLOOKUP(E577,Customer_Dim!A:A,Customer_Dim!E:E)</f>
        <v>Susanstad</v>
      </c>
      <c r="K577" s="4" t="str">
        <f t="array" ref="K577">XLOOKUP(E577,Customer_Dim!A:A,Customer_Dim!F:F)</f>
        <v>Montana</v>
      </c>
      <c r="L577" s="4" t="str">
        <f t="array" ref="L577">XLOOKUP(Q577,Store_Dim!A:A,Store_Dim!C:C)</f>
        <v>East</v>
      </c>
      <c r="M577" s="4" t="s">
        <v>1732</v>
      </c>
      <c r="N577" s="4" t="str">
        <f t="array" ref="N577">XLOOKUP(M577,Product_Dim!A:A,Product_Dim!C:C)</f>
        <v>Sports</v>
      </c>
      <c r="O577" s="4" t="str">
        <f t="array" ref="O577">XLOOKUP(M577,Product_Dim!A:A,Product_Dim!D:D)</f>
        <v>Fitness</v>
      </c>
      <c r="P577" s="4" t="s">
        <v>1734</v>
      </c>
      <c r="Q577" s="4" t="s">
        <v>1948</v>
      </c>
      <c r="R577" s="4" t="str">
        <f t="array" ref="R577">XLOOKUP(Q577,Store_Dim!A:A,Store_Dim!B:B)</f>
        <v>Mann-Austin</v>
      </c>
      <c r="S577" s="4" t="str">
        <f t="array" ref="S577">XLOOKUP(Q577,Store_Dim!A:A,Store_Dim!E:E)</f>
        <v>Online</v>
      </c>
      <c r="T577" s="4">
        <v>4.0</v>
      </c>
      <c r="U577" s="13">
        <v>280.16</v>
      </c>
      <c r="V577" s="14">
        <v>0.18</v>
      </c>
      <c r="W577" s="15">
        <v>260.0</v>
      </c>
      <c r="X577" s="4" t="s">
        <v>1964</v>
      </c>
      <c r="Y577" s="16">
        <v>918.9248000000001</v>
      </c>
      <c r="Z577" s="4" t="str">
        <f t="array" ref="Z577">XLOOKUP(M577,Product_Dim!A:A,Product_Dim!B:B)</f>
        <v>Boxing Hand Wraps</v>
      </c>
    </row>
    <row r="578" ht="14.25" customHeight="1">
      <c r="A578" s="4" t="s">
        <v>2537</v>
      </c>
      <c r="B578" s="5">
        <v>45592.0</v>
      </c>
      <c r="C578" s="12" t="s">
        <v>3979</v>
      </c>
      <c r="D578" s="4">
        <f t="shared" si="1"/>
        <v>2024</v>
      </c>
      <c r="E578" s="4" t="s">
        <v>934</v>
      </c>
      <c r="F578" s="4">
        <v>22.0</v>
      </c>
      <c r="G578" s="4" t="str">
        <f t="shared" si="2"/>
        <v>18-25</v>
      </c>
      <c r="H578" s="4" t="str">
        <f t="array" ref="H578">XLOOKUP(E578,Customer_Dim!A:A,Customer_Dim!D:D)</f>
        <v>Female</v>
      </c>
      <c r="I578" s="4" t="str">
        <f t="array" ref="I578">XLOOKUP(E578,Customer_Dim!A:A,Customer_Dim!H:H)</f>
        <v>Gold</v>
      </c>
      <c r="J578" s="4" t="str">
        <f t="array" ref="J578">XLOOKUP(E578,Customer_Dim!A:A,Customer_Dim!E:E)</f>
        <v>Millerfort</v>
      </c>
      <c r="K578" s="4" t="str">
        <f t="array" ref="K578">XLOOKUP(E578,Customer_Dim!A:A,Customer_Dim!F:F)</f>
        <v>Vermont</v>
      </c>
      <c r="L578" s="4" t="str">
        <f t="array" ref="L578">XLOOKUP(Q578,Store_Dim!A:A,Store_Dim!C:C)</f>
        <v>East</v>
      </c>
      <c r="M578" s="4" t="s">
        <v>1796</v>
      </c>
      <c r="N578" s="4" t="str">
        <f t="array" ref="N578">XLOOKUP(M578,Product_Dim!A:A,Product_Dim!C:C)</f>
        <v>Beauty</v>
      </c>
      <c r="O578" s="4" t="str">
        <f t="array" ref="O578">XLOOKUP(M578,Product_Dim!A:A,Product_Dim!D:D)</f>
        <v>Haircare</v>
      </c>
      <c r="P578" s="4" t="s">
        <v>1798</v>
      </c>
      <c r="Q578" s="4" t="s">
        <v>1932</v>
      </c>
      <c r="R578" s="4" t="str">
        <f t="array" ref="R578">XLOOKUP(Q578,Store_Dim!A:A,Store_Dim!B:B)</f>
        <v>Gardner, Humphrey and Contreras</v>
      </c>
      <c r="S578" s="4" t="str">
        <f t="array" ref="S578">XLOOKUP(Q578,Store_Dim!A:A,Store_Dim!E:E)</f>
        <v>Flagship</v>
      </c>
      <c r="T578" s="4">
        <v>2.0</v>
      </c>
      <c r="U578" s="13">
        <v>649.55</v>
      </c>
      <c r="V578" s="14">
        <v>0.29</v>
      </c>
      <c r="W578" s="15">
        <v>383.0</v>
      </c>
      <c r="X578" s="4" t="s">
        <v>1961</v>
      </c>
      <c r="Y578" s="16">
        <v>922.3609999999999</v>
      </c>
      <c r="Z578" s="4" t="str">
        <f t="array" ref="Z578">XLOOKUP(M578,Product_Dim!A:A,Product_Dim!B:B)</f>
        <v>Hair Repair Oil Treatment</v>
      </c>
    </row>
    <row r="579" ht="14.25" customHeight="1">
      <c r="A579" s="4" t="s">
        <v>2538</v>
      </c>
      <c r="B579" s="5">
        <v>45360.0</v>
      </c>
      <c r="C579" s="12" t="s">
        <v>3977</v>
      </c>
      <c r="D579" s="4">
        <f t="shared" si="1"/>
        <v>2024</v>
      </c>
      <c r="E579" s="4" t="s">
        <v>57</v>
      </c>
      <c r="F579" s="4">
        <v>29.0</v>
      </c>
      <c r="G579" s="4" t="str">
        <f t="shared" si="2"/>
        <v>26-35</v>
      </c>
      <c r="H579" s="4" t="str">
        <f t="array" ref="H579">XLOOKUP(E579,Customer_Dim!A:A,Customer_Dim!D:D)</f>
        <v>Female</v>
      </c>
      <c r="I579" s="4" t="str">
        <f t="array" ref="I579">XLOOKUP(E579,Customer_Dim!A:A,Customer_Dim!H:H)</f>
        <v>Bronze</v>
      </c>
      <c r="J579" s="4" t="str">
        <f t="array" ref="J579">XLOOKUP(E579,Customer_Dim!A:A,Customer_Dim!E:E)</f>
        <v>West Pamelafurt</v>
      </c>
      <c r="K579" s="4" t="str">
        <f t="array" ref="K579">XLOOKUP(E579,Customer_Dim!A:A,Customer_Dim!F:F)</f>
        <v>West Virginia</v>
      </c>
      <c r="L579" s="4" t="str">
        <f t="array" ref="L579">XLOOKUP(Q579,Store_Dim!A:A,Store_Dim!C:C)</f>
        <v>South</v>
      </c>
      <c r="M579" s="4" t="s">
        <v>1847</v>
      </c>
      <c r="N579" s="4" t="str">
        <f t="array" ref="N579">XLOOKUP(M579,Product_Dim!A:A,Product_Dim!C:C)</f>
        <v>Sports</v>
      </c>
      <c r="O579" s="4" t="str">
        <f t="array" ref="O579">XLOOKUP(M579,Product_Dim!A:A,Product_Dim!D:D)</f>
        <v>Accessories</v>
      </c>
      <c r="P579" s="4" t="s">
        <v>1849</v>
      </c>
      <c r="Q579" s="4" t="s">
        <v>1896</v>
      </c>
      <c r="R579" s="4" t="str">
        <f t="array" ref="R579">XLOOKUP(Q579,Store_Dim!A:A,Store_Dim!B:B)</f>
        <v>Black-Horn</v>
      </c>
      <c r="S579" s="4" t="str">
        <f t="array" ref="S579">XLOOKUP(Q579,Store_Dim!A:A,Store_Dim!E:E)</f>
        <v>Outlet</v>
      </c>
      <c r="T579" s="4">
        <v>2.0</v>
      </c>
      <c r="U579" s="13">
        <v>994.32</v>
      </c>
      <c r="V579" s="14">
        <v>0.27</v>
      </c>
      <c r="W579" s="15">
        <v>232.0</v>
      </c>
      <c r="X579" s="4" t="s">
        <v>1961</v>
      </c>
      <c r="Y579" s="16">
        <v>1451.7072</v>
      </c>
      <c r="Z579" s="4" t="str">
        <f t="array" ref="Z579">XLOOKUP(M579,Product_Dim!A:A,Product_Dim!B:B)</f>
        <v>Sports Wrist Sweatbands</v>
      </c>
    </row>
    <row r="580" ht="14.25" customHeight="1">
      <c r="A580" s="4" t="s">
        <v>2539</v>
      </c>
      <c r="B580" s="5">
        <v>45649.0</v>
      </c>
      <c r="C580" s="12" t="s">
        <v>3969</v>
      </c>
      <c r="D580" s="4">
        <f t="shared" si="1"/>
        <v>2024</v>
      </c>
      <c r="E580" s="4" t="s">
        <v>744</v>
      </c>
      <c r="F580" s="4">
        <v>50.0</v>
      </c>
      <c r="G580" s="4" t="str">
        <f t="shared" si="2"/>
        <v>46-55</v>
      </c>
      <c r="H580" s="4" t="str">
        <f t="array" ref="H580">XLOOKUP(E580,Customer_Dim!A:A,Customer_Dim!D:D)</f>
        <v>Male</v>
      </c>
      <c r="I580" s="4" t="str">
        <f t="array" ref="I580">XLOOKUP(E580,Customer_Dim!A:A,Customer_Dim!H:H)</f>
        <v>Platinum</v>
      </c>
      <c r="J580" s="4" t="str">
        <f t="array" ref="J580">XLOOKUP(E580,Customer_Dim!A:A,Customer_Dim!E:E)</f>
        <v>East jeremy</v>
      </c>
      <c r="K580" s="4" t="str">
        <f t="array" ref="K580">XLOOKUP(E580,Customer_Dim!A:A,Customer_Dim!F:F)</f>
        <v>Iowa</v>
      </c>
      <c r="L580" s="4" t="str">
        <f t="array" ref="L580">XLOOKUP(Q580,Store_Dim!A:A,Store_Dim!C:C)</f>
        <v>North</v>
      </c>
      <c r="M580" s="4" t="s">
        <v>1826</v>
      </c>
      <c r="N580" s="4" t="str">
        <f t="array" ref="N580">XLOOKUP(M580,Product_Dim!A:A,Product_Dim!C:C)</f>
        <v>Sports</v>
      </c>
      <c r="O580" s="4" t="str">
        <f t="array" ref="O580">XLOOKUP(M580,Product_Dim!A:A,Product_Dim!D:D)</f>
        <v>Equipment</v>
      </c>
      <c r="P580" s="4" t="s">
        <v>1828</v>
      </c>
      <c r="Q580" s="4" t="s">
        <v>1929</v>
      </c>
      <c r="R580" s="4" t="str">
        <f t="array" ref="R580">XLOOKUP(Q580,Store_Dim!A:A,Store_Dim!B:B)</f>
        <v>Thomas, Bridges and Harris</v>
      </c>
      <c r="S580" s="4" t="str">
        <f t="array" ref="S580">XLOOKUP(Q580,Store_Dim!A:A,Store_Dim!E:E)</f>
        <v>Online</v>
      </c>
      <c r="T580" s="4">
        <v>1.0</v>
      </c>
      <c r="U580" s="13">
        <v>64.94</v>
      </c>
      <c r="V580" s="14">
        <v>0.21</v>
      </c>
      <c r="W580" s="15">
        <v>358.0</v>
      </c>
      <c r="X580" s="4" t="s">
        <v>1961</v>
      </c>
      <c r="Y580" s="16">
        <v>51.3026</v>
      </c>
      <c r="Z580" s="4" t="str">
        <f t="array" ref="Z580">XLOOKUP(M580,Product_Dim!A:A,Product_Dim!B:B)</f>
        <v>Badminton Racket Set</v>
      </c>
    </row>
    <row r="581" ht="14.25" customHeight="1">
      <c r="A581" s="4" t="s">
        <v>2540</v>
      </c>
      <c r="B581" s="5">
        <v>45709.0</v>
      </c>
      <c r="C581" s="12" t="s">
        <v>3974</v>
      </c>
      <c r="D581" s="4">
        <f t="shared" si="1"/>
        <v>2025</v>
      </c>
      <c r="E581" s="4" t="s">
        <v>483</v>
      </c>
      <c r="F581" s="4">
        <v>29.0</v>
      </c>
      <c r="G581" s="4" t="str">
        <f t="shared" si="2"/>
        <v>26-35</v>
      </c>
      <c r="H581" s="4" t="str">
        <f t="array" ref="H581">XLOOKUP(E581,Customer_Dim!A:A,Customer_Dim!D:D)</f>
        <v>Male</v>
      </c>
      <c r="I581" s="4" t="str">
        <f t="array" ref="I581">XLOOKUP(E581,Customer_Dim!A:A,Customer_Dim!H:H)</f>
        <v>Silver</v>
      </c>
      <c r="J581" s="4" t="str">
        <f t="array" ref="J581">XLOOKUP(E581,Customer_Dim!A:A,Customer_Dim!E:E)</f>
        <v>New Jeffrey</v>
      </c>
      <c r="K581" s="4" t="str">
        <f t="array" ref="K581">XLOOKUP(E581,Customer_Dim!A:A,Customer_Dim!F:F)</f>
        <v>Nebraska</v>
      </c>
      <c r="L581" s="4" t="str">
        <f t="array" ref="L581">XLOOKUP(Q581,Store_Dim!A:A,Store_Dim!C:C)</f>
        <v>South</v>
      </c>
      <c r="M581" s="4" t="s">
        <v>1696</v>
      </c>
      <c r="N581" s="4" t="str">
        <f t="array" ref="N581">XLOOKUP(M581,Product_Dim!A:A,Product_Dim!C:C)</f>
        <v>Electronics</v>
      </c>
      <c r="O581" s="4" t="str">
        <f t="array" ref="O581">XLOOKUP(M581,Product_Dim!A:A,Product_Dim!D:D)</f>
        <v>Mobile</v>
      </c>
      <c r="P581" s="4" t="s">
        <v>1699</v>
      </c>
      <c r="Q581" s="4" t="s">
        <v>1914</v>
      </c>
      <c r="R581" s="4" t="str">
        <f t="array" ref="R581">XLOOKUP(Q581,Store_Dim!A:A,Store_Dim!B:B)</f>
        <v>Martinez-Mullins</v>
      </c>
      <c r="S581" s="4" t="str">
        <f t="array" ref="S581">XLOOKUP(Q581,Store_Dim!A:A,Store_Dim!E:E)</f>
        <v>Online</v>
      </c>
      <c r="T581" s="4">
        <v>2.0</v>
      </c>
      <c r="U581" s="13">
        <v>507.66</v>
      </c>
      <c r="V581" s="14">
        <v>0.0</v>
      </c>
      <c r="W581" s="15">
        <v>301.0</v>
      </c>
      <c r="X581" s="4" t="s">
        <v>1964</v>
      </c>
      <c r="Y581" s="16">
        <v>1015.32</v>
      </c>
      <c r="Z581" s="4" t="str">
        <f t="array" ref="Z581">XLOOKUP(M581,Product_Dim!A:A,Product_Dim!B:B)</f>
        <v>Portable Power Bank</v>
      </c>
    </row>
    <row r="582" ht="14.25" customHeight="1">
      <c r="A582" s="4" t="s">
        <v>2541</v>
      </c>
      <c r="B582" s="5">
        <v>45273.0</v>
      </c>
      <c r="C582" s="12" t="s">
        <v>3969</v>
      </c>
      <c r="D582" s="4">
        <f t="shared" si="1"/>
        <v>2023</v>
      </c>
      <c r="E582" s="4" t="s">
        <v>799</v>
      </c>
      <c r="F582" s="4">
        <v>58.0</v>
      </c>
      <c r="G582" s="4" t="str">
        <f t="shared" si="2"/>
        <v>56-65</v>
      </c>
      <c r="H582" s="4" t="str">
        <f t="array" ref="H582">XLOOKUP(E582,Customer_Dim!A:A,Customer_Dim!D:D)</f>
        <v>Female</v>
      </c>
      <c r="I582" s="4" t="str">
        <f t="array" ref="I582">XLOOKUP(E582,Customer_Dim!A:A,Customer_Dim!H:H)</f>
        <v>Silver</v>
      </c>
      <c r="J582" s="4" t="str">
        <f t="array" ref="J582">XLOOKUP(E582,Customer_Dim!A:A,Customer_Dim!E:E)</f>
        <v>New Tina</v>
      </c>
      <c r="K582" s="4" t="str">
        <f t="array" ref="K582">XLOOKUP(E582,Customer_Dim!A:A,Customer_Dim!F:F)</f>
        <v>Connecticut</v>
      </c>
      <c r="L582" s="4" t="str">
        <f t="array" ref="L582">XLOOKUP(Q582,Store_Dim!A:A,Store_Dim!C:C)</f>
        <v>South</v>
      </c>
      <c r="M582" s="4" t="s">
        <v>1826</v>
      </c>
      <c r="N582" s="4" t="str">
        <f t="array" ref="N582">XLOOKUP(M582,Product_Dim!A:A,Product_Dim!C:C)</f>
        <v>Sports</v>
      </c>
      <c r="O582" s="4" t="str">
        <f t="array" ref="O582">XLOOKUP(M582,Product_Dim!A:A,Product_Dim!D:D)</f>
        <v>Equipment</v>
      </c>
      <c r="P582" s="4" t="s">
        <v>1828</v>
      </c>
      <c r="Q582" s="4" t="s">
        <v>1904</v>
      </c>
      <c r="R582" s="4" t="str">
        <f t="array" ref="R582">XLOOKUP(Q582,Store_Dim!A:A,Store_Dim!B:B)</f>
        <v>Alexander Group</v>
      </c>
      <c r="S582" s="4" t="str">
        <f t="array" ref="S582">XLOOKUP(Q582,Store_Dim!A:A,Store_Dim!E:E)</f>
        <v>Online</v>
      </c>
      <c r="T582" s="4">
        <v>4.0</v>
      </c>
      <c r="U582" s="13">
        <v>968.27</v>
      </c>
      <c r="V582" s="14">
        <v>0.03</v>
      </c>
      <c r="W582" s="15">
        <v>358.0</v>
      </c>
      <c r="X582" s="4" t="s">
        <v>1961</v>
      </c>
      <c r="Y582" s="16">
        <v>3756.8876</v>
      </c>
      <c r="Z582" s="4" t="str">
        <f t="array" ref="Z582">XLOOKUP(M582,Product_Dim!A:A,Product_Dim!B:B)</f>
        <v>Badminton Racket Set</v>
      </c>
    </row>
    <row r="583" ht="14.25" customHeight="1">
      <c r="A583" s="4" t="s">
        <v>2542</v>
      </c>
      <c r="B583" s="5">
        <v>45250.0</v>
      </c>
      <c r="C583" s="12" t="s">
        <v>3971</v>
      </c>
      <c r="D583" s="4">
        <f t="shared" si="1"/>
        <v>2023</v>
      </c>
      <c r="E583" s="4" t="s">
        <v>94</v>
      </c>
      <c r="F583" s="4">
        <v>60.0</v>
      </c>
      <c r="G583" s="4" t="str">
        <f t="shared" si="2"/>
        <v>56-65</v>
      </c>
      <c r="H583" s="4" t="str">
        <f t="array" ref="H583">XLOOKUP(E583,Customer_Dim!A:A,Customer_Dim!D:D)</f>
        <v>Female</v>
      </c>
      <c r="I583" s="4" t="str">
        <f t="array" ref="I583">XLOOKUP(E583,Customer_Dim!A:A,Customer_Dim!H:H)</f>
        <v>Platinum</v>
      </c>
      <c r="J583" s="4" t="str">
        <f t="array" ref="J583">XLOOKUP(E583,Customer_Dim!A:A,Customer_Dim!E:E)</f>
        <v>Brandonville</v>
      </c>
      <c r="K583" s="4" t="str">
        <f t="array" ref="K583">XLOOKUP(E583,Customer_Dim!A:A,Customer_Dim!F:F)</f>
        <v>Georgia</v>
      </c>
      <c r="L583" s="4" t="str">
        <f t="array" ref="L583">XLOOKUP(Q583,Store_Dim!A:A,Store_Dim!C:C)</f>
        <v>North</v>
      </c>
      <c r="M583" s="4" t="s">
        <v>1847</v>
      </c>
      <c r="N583" s="4" t="str">
        <f t="array" ref="N583">XLOOKUP(M583,Product_Dim!A:A,Product_Dim!C:C)</f>
        <v>Sports</v>
      </c>
      <c r="O583" s="4" t="str">
        <f t="array" ref="O583">XLOOKUP(M583,Product_Dim!A:A,Product_Dim!D:D)</f>
        <v>Accessories</v>
      </c>
      <c r="P583" s="4" t="s">
        <v>1849</v>
      </c>
      <c r="Q583" s="4" t="s">
        <v>1908</v>
      </c>
      <c r="R583" s="4" t="str">
        <f t="array" ref="R583">XLOOKUP(Q583,Store_Dim!A:A,Store_Dim!B:B)</f>
        <v>Gray Ltd</v>
      </c>
      <c r="S583" s="4" t="str">
        <f t="array" ref="S583">XLOOKUP(Q583,Store_Dim!A:A,Store_Dim!E:E)</f>
        <v>Outlet</v>
      </c>
      <c r="T583" s="4">
        <v>4.0</v>
      </c>
      <c r="U583" s="13">
        <v>510.33</v>
      </c>
      <c r="V583" s="14">
        <v>0.2</v>
      </c>
      <c r="W583" s="15">
        <v>232.0</v>
      </c>
      <c r="X583" s="4" t="s">
        <v>1961</v>
      </c>
      <c r="Y583" s="16">
        <v>1633.056</v>
      </c>
      <c r="Z583" s="4" t="str">
        <f t="array" ref="Z583">XLOOKUP(M583,Product_Dim!A:A,Product_Dim!B:B)</f>
        <v>Sports Wrist Sweatbands</v>
      </c>
    </row>
    <row r="584" ht="14.25" customHeight="1">
      <c r="A584" s="4" t="s">
        <v>2543</v>
      </c>
      <c r="B584" s="5">
        <v>45539.0</v>
      </c>
      <c r="C584" s="12" t="s">
        <v>3976</v>
      </c>
      <c r="D584" s="4">
        <f t="shared" si="1"/>
        <v>2024</v>
      </c>
      <c r="E584" s="4" t="s">
        <v>72</v>
      </c>
      <c r="F584" s="4">
        <v>28.0</v>
      </c>
      <c r="G584" s="4" t="str">
        <f t="shared" si="2"/>
        <v>26-35</v>
      </c>
      <c r="H584" s="4" t="str">
        <f t="array" ref="H584">XLOOKUP(E584,Customer_Dim!A:A,Customer_Dim!D:D)</f>
        <v>Female</v>
      </c>
      <c r="I584" s="4" t="str">
        <f t="array" ref="I584">XLOOKUP(E584,Customer_Dim!A:A,Customer_Dim!H:H)</f>
        <v>Gold</v>
      </c>
      <c r="J584" s="4" t="str">
        <f t="array" ref="J584">XLOOKUP(E584,Customer_Dim!A:A,Customer_Dim!E:E)</f>
        <v>East Krista</v>
      </c>
      <c r="K584" s="4" t="str">
        <f t="array" ref="K584">XLOOKUP(E584,Customer_Dim!A:A,Customer_Dim!F:F)</f>
        <v>New York</v>
      </c>
      <c r="L584" s="4" t="str">
        <f t="array" ref="L584">XLOOKUP(Q584,Store_Dim!A:A,Store_Dim!C:C)</f>
        <v>East</v>
      </c>
      <c r="M584" s="4" t="s">
        <v>1712</v>
      </c>
      <c r="N584" s="4" t="str">
        <f t="array" ref="N584">XLOOKUP(M584,Product_Dim!A:A,Product_Dim!C:C)</f>
        <v>Sports</v>
      </c>
      <c r="O584" s="4" t="str">
        <f t="array" ref="O584">XLOOKUP(M584,Product_Dim!A:A,Product_Dim!D:D)</f>
        <v>Fitness</v>
      </c>
      <c r="P584" s="4" t="s">
        <v>1714</v>
      </c>
      <c r="Q584" s="4" t="s">
        <v>1948</v>
      </c>
      <c r="R584" s="4" t="str">
        <f t="array" ref="R584">XLOOKUP(Q584,Store_Dim!A:A,Store_Dim!B:B)</f>
        <v>Mann-Austin</v>
      </c>
      <c r="S584" s="4" t="str">
        <f t="array" ref="S584">XLOOKUP(Q584,Store_Dim!A:A,Store_Dim!E:E)</f>
        <v>Online</v>
      </c>
      <c r="T584" s="4">
        <v>2.0</v>
      </c>
      <c r="U584" s="13">
        <v>156.73</v>
      </c>
      <c r="V584" s="14">
        <v>0.18</v>
      </c>
      <c r="W584" s="15">
        <v>316.0</v>
      </c>
      <c r="X584" s="4" t="s">
        <v>1964</v>
      </c>
      <c r="Y584" s="16">
        <v>257.0372</v>
      </c>
      <c r="Z584" s="4" t="str">
        <f t="array" ref="Z584">XLOOKUP(M584,Product_Dim!A:A,Product_Dim!B:B)</f>
        <v>Adjustable Jump Rope</v>
      </c>
    </row>
    <row r="585" ht="14.25" customHeight="1">
      <c r="A585" s="4" t="s">
        <v>2544</v>
      </c>
      <c r="B585" s="5">
        <v>45810.0</v>
      </c>
      <c r="C585" s="12" t="s">
        <v>3970</v>
      </c>
      <c r="D585" s="4">
        <f t="shared" si="1"/>
        <v>2025</v>
      </c>
      <c r="E585" s="4" t="s">
        <v>500</v>
      </c>
      <c r="F585" s="4">
        <v>37.0</v>
      </c>
      <c r="G585" s="4" t="str">
        <f t="shared" si="2"/>
        <v>36-45</v>
      </c>
      <c r="H585" s="4" t="str">
        <f t="array" ref="H585">XLOOKUP(E585,Customer_Dim!A:A,Customer_Dim!D:D)</f>
        <v>Male</v>
      </c>
      <c r="I585" s="4" t="str">
        <f t="array" ref="I585">XLOOKUP(E585,Customer_Dim!A:A,Customer_Dim!H:H)</f>
        <v>Bronze</v>
      </c>
      <c r="J585" s="4" t="str">
        <f t="array" ref="J585">XLOOKUP(E585,Customer_Dim!A:A,Customer_Dim!E:E)</f>
        <v>West Brandon</v>
      </c>
      <c r="K585" s="4" t="str">
        <f t="array" ref="K585">XLOOKUP(E585,Customer_Dim!A:A,Customer_Dim!F:F)</f>
        <v>Montana</v>
      </c>
      <c r="L585" s="4" t="str">
        <f t="array" ref="L585">XLOOKUP(Q585,Store_Dim!A:A,Store_Dim!C:C)</f>
        <v>East</v>
      </c>
      <c r="M585" s="4" t="s">
        <v>1880</v>
      </c>
      <c r="N585" s="4" t="str">
        <f t="array" ref="N585">XLOOKUP(M585,Product_Dim!A:A,Product_Dim!C:C)</f>
        <v>Home</v>
      </c>
      <c r="O585" s="4" t="str">
        <f t="array" ref="O585">XLOOKUP(M585,Product_Dim!A:A,Product_Dim!D:D)</f>
        <v>Kitchen</v>
      </c>
      <c r="P585" s="4" t="s">
        <v>1882</v>
      </c>
      <c r="Q585" s="4" t="s">
        <v>1924</v>
      </c>
      <c r="R585" s="4" t="str">
        <f t="array" ref="R585">XLOOKUP(Q585,Store_Dim!A:A,Store_Dim!B:B)</f>
        <v>Hill, Wagner and Ballard</v>
      </c>
      <c r="S585" s="4" t="str">
        <f t="array" ref="S585">XLOOKUP(Q585,Store_Dim!A:A,Store_Dim!E:E)</f>
        <v>Online</v>
      </c>
      <c r="T585" s="4">
        <v>3.0</v>
      </c>
      <c r="U585" s="13">
        <v>53.83</v>
      </c>
      <c r="V585" s="14">
        <v>0.24</v>
      </c>
      <c r="W585" s="15">
        <v>146.0</v>
      </c>
      <c r="X585" s="4" t="s">
        <v>1959</v>
      </c>
      <c r="Y585" s="16">
        <v>122.7324</v>
      </c>
      <c r="Z585" s="4" t="str">
        <f t="array" ref="Z585">XLOOKUP(M585,Product_Dim!A:A,Product_Dim!B:B)</f>
        <v>Stainless Steel Cookware Set</v>
      </c>
    </row>
    <row r="586" ht="14.25" customHeight="1">
      <c r="A586" s="4" t="s">
        <v>2545</v>
      </c>
      <c r="B586" s="5">
        <v>45350.0</v>
      </c>
      <c r="C586" s="12" t="s">
        <v>3974</v>
      </c>
      <c r="D586" s="4">
        <f t="shared" si="1"/>
        <v>2024</v>
      </c>
      <c r="E586" s="4" t="s">
        <v>1202</v>
      </c>
      <c r="F586" s="4">
        <v>39.0</v>
      </c>
      <c r="G586" s="4" t="str">
        <f t="shared" si="2"/>
        <v>36-45</v>
      </c>
      <c r="H586" s="4" t="str">
        <f t="array" ref="H586">XLOOKUP(E586,Customer_Dim!A:A,Customer_Dim!D:D)</f>
        <v>Female</v>
      </c>
      <c r="I586" s="4" t="str">
        <f t="array" ref="I586">XLOOKUP(E586,Customer_Dim!A:A,Customer_Dim!H:H)</f>
        <v>Gold</v>
      </c>
      <c r="J586" s="4" t="str">
        <f t="array" ref="J586">XLOOKUP(E586,Customer_Dim!A:A,Customer_Dim!E:E)</f>
        <v>Nathanshire</v>
      </c>
      <c r="K586" s="4" t="str">
        <f t="array" ref="K586">XLOOKUP(E586,Customer_Dim!A:A,Customer_Dim!F:F)</f>
        <v>Maine</v>
      </c>
      <c r="L586" s="4" t="str">
        <f t="array" ref="L586">XLOOKUP(Q586,Store_Dim!A:A,Store_Dim!C:C)</f>
        <v>South</v>
      </c>
      <c r="M586" s="4" t="s">
        <v>1817</v>
      </c>
      <c r="N586" s="4" t="str">
        <f t="array" ref="N586">XLOOKUP(M586,Product_Dim!A:A,Product_Dim!C:C)</f>
        <v>Home</v>
      </c>
      <c r="O586" s="4" t="str">
        <f t="array" ref="O586">XLOOKUP(M586,Product_Dim!A:A,Product_Dim!D:D)</f>
        <v>Decor</v>
      </c>
      <c r="P586" s="4" t="s">
        <v>1819</v>
      </c>
      <c r="Q586" s="4" t="s">
        <v>1904</v>
      </c>
      <c r="R586" s="4" t="str">
        <f t="array" ref="R586">XLOOKUP(Q586,Store_Dim!A:A,Store_Dim!B:B)</f>
        <v>Alexander Group</v>
      </c>
      <c r="S586" s="4" t="str">
        <f t="array" ref="S586">XLOOKUP(Q586,Store_Dim!A:A,Store_Dim!E:E)</f>
        <v>Online</v>
      </c>
      <c r="T586" s="4">
        <v>1.0</v>
      </c>
      <c r="U586" s="13">
        <v>34.71</v>
      </c>
      <c r="V586" s="14">
        <v>0.1</v>
      </c>
      <c r="W586" s="15">
        <v>400.0</v>
      </c>
      <c r="X586" s="4" t="s">
        <v>1964</v>
      </c>
      <c r="Y586" s="16">
        <v>31.239</v>
      </c>
      <c r="Z586" s="4" t="str">
        <f t="array" ref="Z586">XLOOKUP(M586,Product_Dim!A:A,Product_Dim!B:B)</f>
        <v>Essential Oil Diffuser</v>
      </c>
    </row>
    <row r="587" ht="14.25" customHeight="1">
      <c r="A587" s="4" t="s">
        <v>2546</v>
      </c>
      <c r="B587" s="5">
        <v>45633.0</v>
      </c>
      <c r="C587" s="12" t="s">
        <v>3969</v>
      </c>
      <c r="D587" s="4">
        <f t="shared" si="1"/>
        <v>2024</v>
      </c>
      <c r="E587" s="4" t="s">
        <v>760</v>
      </c>
      <c r="F587" s="4">
        <v>32.0</v>
      </c>
      <c r="G587" s="4" t="str">
        <f t="shared" si="2"/>
        <v>26-35</v>
      </c>
      <c r="H587" s="4" t="str">
        <f t="array" ref="H587">XLOOKUP(E587,Customer_Dim!A:A,Customer_Dim!D:D)</f>
        <v>Female</v>
      </c>
      <c r="I587" s="4" t="str">
        <f t="array" ref="I587">XLOOKUP(E587,Customer_Dim!A:A,Customer_Dim!H:H)</f>
        <v>Bronze</v>
      </c>
      <c r="J587" s="4" t="str">
        <f t="array" ref="J587">XLOOKUP(E587,Customer_Dim!A:A,Customer_Dim!E:E)</f>
        <v>Port Lisashire</v>
      </c>
      <c r="K587" s="4" t="str">
        <f t="array" ref="K587">XLOOKUP(E587,Customer_Dim!A:A,Customer_Dim!F:F)</f>
        <v>Maryland</v>
      </c>
      <c r="L587" s="4" t="str">
        <f t="array" ref="L587">XLOOKUP(Q587,Store_Dim!A:A,Store_Dim!C:C)</f>
        <v>North</v>
      </c>
      <c r="M587" s="4" t="s">
        <v>1814</v>
      </c>
      <c r="N587" s="4" t="str">
        <f t="array" ref="N587">XLOOKUP(M587,Product_Dim!A:A,Product_Dim!C:C)</f>
        <v>Electronics</v>
      </c>
      <c r="O587" s="4" t="str">
        <f t="array" ref="O587">XLOOKUP(M587,Product_Dim!A:A,Product_Dim!D:D)</f>
        <v>Appliances</v>
      </c>
      <c r="P587" s="4" t="s">
        <v>1816</v>
      </c>
      <c r="Q587" s="4" t="s">
        <v>1892</v>
      </c>
      <c r="R587" s="4" t="str">
        <f t="array" ref="R587">XLOOKUP(Q587,Store_Dim!A:A,Store_Dim!B:B)</f>
        <v>Martinez, Adkins and Johnson</v>
      </c>
      <c r="S587" s="4" t="str">
        <f t="array" ref="S587">XLOOKUP(Q587,Store_Dim!A:A,Store_Dim!E:E)</f>
        <v>Flagship</v>
      </c>
      <c r="T587" s="4">
        <v>2.0</v>
      </c>
      <c r="U587" s="13">
        <v>829.15</v>
      </c>
      <c r="V587" s="14">
        <v>0.11</v>
      </c>
      <c r="W587" s="15">
        <v>104.0</v>
      </c>
      <c r="X587" s="4" t="s">
        <v>1961</v>
      </c>
      <c r="Y587" s="16">
        <v>1475.887</v>
      </c>
      <c r="Z587" s="4" t="str">
        <f t="array" ref="Z587">XLOOKUP(M587,Product_Dim!A:A,Product_Dim!B:B)</f>
        <v>WiFi Mesh Router</v>
      </c>
    </row>
    <row r="588" ht="14.25" customHeight="1">
      <c r="A588" s="4" t="s">
        <v>2547</v>
      </c>
      <c r="B588" s="5">
        <v>45798.0</v>
      </c>
      <c r="C588" s="12" t="s">
        <v>3973</v>
      </c>
      <c r="D588" s="4">
        <f t="shared" si="1"/>
        <v>2025</v>
      </c>
      <c r="E588" s="4" t="s">
        <v>865</v>
      </c>
      <c r="F588" s="4">
        <v>25.0</v>
      </c>
      <c r="G588" s="4" t="str">
        <f t="shared" si="2"/>
        <v>18-25</v>
      </c>
      <c r="H588" s="4" t="str">
        <f t="array" ref="H588">XLOOKUP(E588,Customer_Dim!A:A,Customer_Dim!D:D)</f>
        <v>Male</v>
      </c>
      <c r="I588" s="4" t="str">
        <f t="array" ref="I588">XLOOKUP(E588,Customer_Dim!A:A,Customer_Dim!H:H)</f>
        <v>Gold</v>
      </c>
      <c r="J588" s="4" t="str">
        <f t="array" ref="J588">XLOOKUP(E588,Customer_Dim!A:A,Customer_Dim!E:E)</f>
        <v>Grahamfurt</v>
      </c>
      <c r="K588" s="4" t="str">
        <f t="array" ref="K588">XLOOKUP(E588,Customer_Dim!A:A,Customer_Dim!F:F)</f>
        <v>Wyoming</v>
      </c>
      <c r="L588" s="4" t="str">
        <f t="array" ref="L588">XLOOKUP(Q588,Store_Dim!A:A,Store_Dim!C:C)</f>
        <v>North</v>
      </c>
      <c r="M588" s="4" t="s">
        <v>1877</v>
      </c>
      <c r="N588" s="4" t="str">
        <f t="array" ref="N588">XLOOKUP(M588,Product_Dim!A:A,Product_Dim!C:C)</f>
        <v>Electronics</v>
      </c>
      <c r="O588" s="4" t="str">
        <f t="array" ref="O588">XLOOKUP(M588,Product_Dim!A:A,Product_Dim!D:D)</f>
        <v>Audio</v>
      </c>
      <c r="P588" s="4" t="s">
        <v>1879</v>
      </c>
      <c r="Q588" s="4" t="s">
        <v>1901</v>
      </c>
      <c r="R588" s="4" t="str">
        <f t="array" ref="R588">XLOOKUP(Q588,Store_Dim!A:A,Store_Dim!B:B)</f>
        <v>Johnson-Wright</v>
      </c>
      <c r="S588" s="4" t="str">
        <f t="array" ref="S588">XLOOKUP(Q588,Store_Dim!A:A,Store_Dim!E:E)</f>
        <v>Outlet</v>
      </c>
      <c r="T588" s="4">
        <v>2.0</v>
      </c>
      <c r="U588" s="13">
        <v>481.86</v>
      </c>
      <c r="V588" s="14">
        <v>0.1</v>
      </c>
      <c r="W588" s="15">
        <v>73.0</v>
      </c>
      <c r="X588" s="4" t="s">
        <v>1964</v>
      </c>
      <c r="Y588" s="16">
        <v>867.3480000000001</v>
      </c>
      <c r="Z588" s="4" t="str">
        <f t="array" ref="Z588">XLOOKUP(M588,Product_Dim!A:A,Product_Dim!B:B)</f>
        <v>Portable Bluetooth Speaker</v>
      </c>
    </row>
    <row r="589" ht="14.25" customHeight="1">
      <c r="A589" s="4" t="s">
        <v>2548</v>
      </c>
      <c r="B589" s="5">
        <v>45354.0</v>
      </c>
      <c r="C589" s="12" t="s">
        <v>3977</v>
      </c>
      <c r="D589" s="4">
        <f t="shared" si="1"/>
        <v>2024</v>
      </c>
      <c r="E589" s="4" t="s">
        <v>515</v>
      </c>
      <c r="F589" s="4">
        <v>49.0</v>
      </c>
      <c r="G589" s="4" t="str">
        <f t="shared" si="2"/>
        <v>46-55</v>
      </c>
      <c r="H589" s="4" t="str">
        <f t="array" ref="H589">XLOOKUP(E589,Customer_Dim!A:A,Customer_Dim!D:D)</f>
        <v>Female</v>
      </c>
      <c r="I589" s="4" t="str">
        <f t="array" ref="I589">XLOOKUP(E589,Customer_Dim!A:A,Customer_Dim!H:H)</f>
        <v>Platinum</v>
      </c>
      <c r="J589" s="4" t="str">
        <f t="array" ref="J589">XLOOKUP(E589,Customer_Dim!A:A,Customer_Dim!E:E)</f>
        <v>Lake Nathanfort</v>
      </c>
      <c r="K589" s="4" t="str">
        <f t="array" ref="K589">XLOOKUP(E589,Customer_Dim!A:A,Customer_Dim!F:F)</f>
        <v>Alaska</v>
      </c>
      <c r="L589" s="4" t="str">
        <f t="array" ref="L589">XLOOKUP(Q589,Store_Dim!A:A,Store_Dim!C:C)</f>
        <v>South</v>
      </c>
      <c r="M589" s="4" t="s">
        <v>1738</v>
      </c>
      <c r="N589" s="4" t="str">
        <f t="array" ref="N589">XLOOKUP(M589,Product_Dim!A:A,Product_Dim!C:C)</f>
        <v>Sports</v>
      </c>
      <c r="O589" s="4" t="str">
        <f t="array" ref="O589">XLOOKUP(M589,Product_Dim!A:A,Product_Dim!D:D)</f>
        <v>Team Sports</v>
      </c>
      <c r="P589" s="4" t="s">
        <v>1740</v>
      </c>
      <c r="Q589" s="4" t="s">
        <v>1914</v>
      </c>
      <c r="R589" s="4" t="str">
        <f t="array" ref="R589">XLOOKUP(Q589,Store_Dim!A:A,Store_Dim!B:B)</f>
        <v>Martinez-Mullins</v>
      </c>
      <c r="S589" s="4" t="str">
        <f t="array" ref="S589">XLOOKUP(Q589,Store_Dim!A:A,Store_Dim!E:E)</f>
        <v>Online</v>
      </c>
      <c r="T589" s="4">
        <v>4.0</v>
      </c>
      <c r="U589" s="13">
        <v>915.17</v>
      </c>
      <c r="V589" s="14">
        <v>0.19</v>
      </c>
      <c r="W589" s="15">
        <v>82.0</v>
      </c>
      <c r="X589" s="4" t="s">
        <v>1964</v>
      </c>
      <c r="Y589" s="16">
        <v>2965.1508</v>
      </c>
      <c r="Z589" s="4" t="str">
        <f t="array" ref="Z589">XLOOKUP(M589,Product_Dim!A:A,Product_Dim!B:B)</f>
        <v>Rugby Ball</v>
      </c>
    </row>
    <row r="590" ht="14.25" customHeight="1">
      <c r="A590" s="4" t="s">
        <v>2549</v>
      </c>
      <c r="B590" s="5">
        <v>45357.0</v>
      </c>
      <c r="C590" s="12" t="s">
        <v>3977</v>
      </c>
      <c r="D590" s="4">
        <f t="shared" si="1"/>
        <v>2024</v>
      </c>
      <c r="E590" s="4" t="s">
        <v>716</v>
      </c>
      <c r="F590" s="4">
        <v>61.0</v>
      </c>
      <c r="G590" s="4" t="str">
        <f t="shared" si="2"/>
        <v>56-65</v>
      </c>
      <c r="H590" s="4" t="str">
        <f t="array" ref="H590">XLOOKUP(E590,Customer_Dim!A:A,Customer_Dim!D:D)</f>
        <v>Male</v>
      </c>
      <c r="I590" s="4" t="str">
        <f t="array" ref="I590">XLOOKUP(E590,Customer_Dim!A:A,Customer_Dim!H:H)</f>
        <v>Gold</v>
      </c>
      <c r="J590" s="4" t="str">
        <f t="array" ref="J590">XLOOKUP(E590,Customer_Dim!A:A,Customer_Dim!E:E)</f>
        <v>Danielstad</v>
      </c>
      <c r="K590" s="4" t="str">
        <f t="array" ref="K590">XLOOKUP(E590,Customer_Dim!A:A,Customer_Dim!F:F)</f>
        <v>Montana</v>
      </c>
      <c r="L590" s="4" t="str">
        <f t="array" ref="L590">XLOOKUP(Q590,Store_Dim!A:A,Store_Dim!C:C)</f>
        <v>East</v>
      </c>
      <c r="M590" s="4" t="s">
        <v>1796</v>
      </c>
      <c r="N590" s="4" t="str">
        <f t="array" ref="N590">XLOOKUP(M590,Product_Dim!A:A,Product_Dim!C:C)</f>
        <v>Beauty</v>
      </c>
      <c r="O590" s="4" t="str">
        <f t="array" ref="O590">XLOOKUP(M590,Product_Dim!A:A,Product_Dim!D:D)</f>
        <v>Haircare</v>
      </c>
      <c r="P590" s="4" t="s">
        <v>1798</v>
      </c>
      <c r="Q590" s="4" t="s">
        <v>1945</v>
      </c>
      <c r="R590" s="4" t="str">
        <f t="array" ref="R590">XLOOKUP(Q590,Store_Dim!A:A,Store_Dim!B:B)</f>
        <v>Guerrero-Schmitt</v>
      </c>
      <c r="S590" s="4" t="str">
        <f t="array" ref="S590">XLOOKUP(Q590,Store_Dim!A:A,Store_Dim!E:E)</f>
        <v>Flagship</v>
      </c>
      <c r="T590" s="4">
        <v>1.0</v>
      </c>
      <c r="U590" s="13">
        <v>250.95</v>
      </c>
      <c r="V590" s="14">
        <v>0.03</v>
      </c>
      <c r="W590" s="15">
        <v>383.0</v>
      </c>
      <c r="X590" s="4" t="s">
        <v>1961</v>
      </c>
      <c r="Y590" s="16">
        <v>243.4215</v>
      </c>
      <c r="Z590" s="4" t="str">
        <f t="array" ref="Z590">XLOOKUP(M590,Product_Dim!A:A,Product_Dim!B:B)</f>
        <v>Hair Repair Oil Treatment</v>
      </c>
    </row>
    <row r="591" ht="14.25" customHeight="1">
      <c r="A591" s="4" t="s">
        <v>2550</v>
      </c>
      <c r="B591" s="5">
        <v>45257.0</v>
      </c>
      <c r="C591" s="12" t="s">
        <v>3971</v>
      </c>
      <c r="D591" s="4">
        <f t="shared" si="1"/>
        <v>2023</v>
      </c>
      <c r="E591" s="4" t="s">
        <v>1046</v>
      </c>
      <c r="F591" s="4">
        <v>60.0</v>
      </c>
      <c r="G591" s="4" t="str">
        <f t="shared" si="2"/>
        <v>56-65</v>
      </c>
      <c r="H591" s="4" t="str">
        <f t="array" ref="H591">XLOOKUP(E591,Customer_Dim!A:A,Customer_Dim!D:D)</f>
        <v>Male</v>
      </c>
      <c r="I591" s="4" t="str">
        <f t="array" ref="I591">XLOOKUP(E591,Customer_Dim!A:A,Customer_Dim!H:H)</f>
        <v>Bronze</v>
      </c>
      <c r="J591" s="4" t="str">
        <f t="array" ref="J591">XLOOKUP(E591,Customer_Dim!A:A,Customer_Dim!E:E)</f>
        <v>East Matthew</v>
      </c>
      <c r="K591" s="4" t="str">
        <f t="array" ref="K591">XLOOKUP(E591,Customer_Dim!A:A,Customer_Dim!F:F)</f>
        <v>Wisconsin</v>
      </c>
      <c r="L591" s="4" t="str">
        <f t="array" ref="L591">XLOOKUP(Q591,Store_Dim!A:A,Store_Dim!C:C)</f>
        <v>North</v>
      </c>
      <c r="M591" s="4" t="s">
        <v>1871</v>
      </c>
      <c r="N591" s="4" t="str">
        <f t="array" ref="N591">XLOOKUP(M591,Product_Dim!A:A,Product_Dim!C:C)</f>
        <v>Clothing</v>
      </c>
      <c r="O591" s="4" t="str">
        <f t="array" ref="O591">XLOOKUP(M591,Product_Dim!A:A,Product_Dim!D:D)</f>
        <v>Outerwear</v>
      </c>
      <c r="P591" s="4" t="s">
        <v>1873</v>
      </c>
      <c r="Q591" s="4" t="s">
        <v>1908</v>
      </c>
      <c r="R591" s="4" t="str">
        <f t="array" ref="R591">XLOOKUP(Q591,Store_Dim!A:A,Store_Dim!B:B)</f>
        <v>Gray Ltd</v>
      </c>
      <c r="S591" s="4" t="str">
        <f t="array" ref="S591">XLOOKUP(Q591,Store_Dim!A:A,Store_Dim!E:E)</f>
        <v>Outlet</v>
      </c>
      <c r="T591" s="4">
        <v>3.0</v>
      </c>
      <c r="U591" s="13">
        <v>882.84</v>
      </c>
      <c r="V591" s="14">
        <v>0.1</v>
      </c>
      <c r="W591" s="15">
        <v>143.0</v>
      </c>
      <c r="X591" s="4" t="s">
        <v>1959</v>
      </c>
      <c r="Y591" s="16">
        <v>2383.668</v>
      </c>
      <c r="Z591" s="4" t="str">
        <f t="array" ref="Z591">XLOOKUP(M591,Product_Dim!A:A,Product_Dim!B:B)</f>
        <v>Women's Formal Blazer</v>
      </c>
    </row>
    <row r="592" ht="14.25" customHeight="1">
      <c r="A592" s="4" t="s">
        <v>2551</v>
      </c>
      <c r="B592" s="5">
        <v>45702.0</v>
      </c>
      <c r="C592" s="12" t="s">
        <v>3974</v>
      </c>
      <c r="D592" s="4">
        <f t="shared" si="1"/>
        <v>2025</v>
      </c>
      <c r="E592" s="4" t="s">
        <v>489</v>
      </c>
      <c r="F592" s="4">
        <v>43.0</v>
      </c>
      <c r="G592" s="4" t="str">
        <f t="shared" si="2"/>
        <v>36-45</v>
      </c>
      <c r="H592" s="4" t="str">
        <f t="array" ref="H592">XLOOKUP(E592,Customer_Dim!A:A,Customer_Dim!D:D)</f>
        <v>Male</v>
      </c>
      <c r="I592" s="4" t="str">
        <f t="array" ref="I592">XLOOKUP(E592,Customer_Dim!A:A,Customer_Dim!H:H)</f>
        <v>Gold</v>
      </c>
      <c r="J592" s="4" t="str">
        <f t="array" ref="J592">XLOOKUP(E592,Customer_Dim!A:A,Customer_Dim!E:E)</f>
        <v>Lake Michael</v>
      </c>
      <c r="K592" s="4" t="str">
        <f t="array" ref="K592">XLOOKUP(E592,Customer_Dim!A:A,Customer_Dim!F:F)</f>
        <v>Virginia</v>
      </c>
      <c r="L592" s="4" t="str">
        <f t="array" ref="L592">XLOOKUP(Q592,Store_Dim!A:A,Store_Dim!C:C)</f>
        <v>East</v>
      </c>
      <c r="M592" s="4" t="s">
        <v>1631</v>
      </c>
      <c r="N592" s="4" t="str">
        <f t="array" ref="N592">XLOOKUP(M592,Product_Dim!A:A,Product_Dim!C:C)</f>
        <v>Sports</v>
      </c>
      <c r="O592" s="4" t="str">
        <f t="array" ref="O592">XLOOKUP(M592,Product_Dim!A:A,Product_Dim!D:D)</f>
        <v>Equipment</v>
      </c>
      <c r="P592" s="4" t="s">
        <v>1634</v>
      </c>
      <c r="Q592" s="4" t="s">
        <v>1945</v>
      </c>
      <c r="R592" s="4" t="str">
        <f t="array" ref="R592">XLOOKUP(Q592,Store_Dim!A:A,Store_Dim!B:B)</f>
        <v>Guerrero-Schmitt</v>
      </c>
      <c r="S592" s="4" t="str">
        <f t="array" ref="S592">XLOOKUP(Q592,Store_Dim!A:A,Store_Dim!E:E)</f>
        <v>Flagship</v>
      </c>
      <c r="T592" s="4">
        <v>4.0</v>
      </c>
      <c r="U592" s="13">
        <v>573.37</v>
      </c>
      <c r="V592" s="14">
        <v>0.04</v>
      </c>
      <c r="W592" s="15">
        <v>65.0</v>
      </c>
      <c r="X592" s="4" t="s">
        <v>1964</v>
      </c>
      <c r="Y592" s="16">
        <v>2201.7408</v>
      </c>
      <c r="Z592" s="4" t="str">
        <f t="array" ref="Z592">XLOOKUP(M592,Product_Dim!A:A,Product_Dim!B:B)</f>
        <v>Knee Support Brace</v>
      </c>
    </row>
    <row r="593" ht="14.25" customHeight="1">
      <c r="A593" s="4" t="s">
        <v>2552</v>
      </c>
      <c r="B593" s="5">
        <v>45318.0</v>
      </c>
      <c r="C593" s="12" t="s">
        <v>3972</v>
      </c>
      <c r="D593" s="4">
        <f t="shared" si="1"/>
        <v>2024</v>
      </c>
      <c r="E593" s="4" t="s">
        <v>234</v>
      </c>
      <c r="F593" s="4">
        <v>51.0</v>
      </c>
      <c r="G593" s="4" t="str">
        <f t="shared" si="2"/>
        <v>46-55</v>
      </c>
      <c r="H593" s="4" t="str">
        <f t="array" ref="H593">XLOOKUP(E593,Customer_Dim!A:A,Customer_Dim!D:D)</f>
        <v>Male</v>
      </c>
      <c r="I593" s="4" t="str">
        <f t="array" ref="I593">XLOOKUP(E593,Customer_Dim!A:A,Customer_Dim!H:H)</f>
        <v>Platinum</v>
      </c>
      <c r="J593" s="4" t="str">
        <f t="array" ref="J593">XLOOKUP(E593,Customer_Dim!A:A,Customer_Dim!E:E)</f>
        <v>Snowmouth</v>
      </c>
      <c r="K593" s="4" t="str">
        <f t="array" ref="K593">XLOOKUP(E593,Customer_Dim!A:A,Customer_Dim!F:F)</f>
        <v>Maryland</v>
      </c>
      <c r="L593" s="4" t="str">
        <f t="array" ref="L593">XLOOKUP(Q593,Store_Dim!A:A,Store_Dim!C:C)</f>
        <v>North</v>
      </c>
      <c r="M593" s="4" t="s">
        <v>1674</v>
      </c>
      <c r="N593" s="4" t="str">
        <f t="array" ref="N593">XLOOKUP(M593,Product_Dim!A:A,Product_Dim!C:C)</f>
        <v>Beauty</v>
      </c>
      <c r="O593" s="4" t="str">
        <f t="array" ref="O593">XLOOKUP(M593,Product_Dim!A:A,Product_Dim!D:D)</f>
        <v>Skincare</v>
      </c>
      <c r="P593" s="4" t="s">
        <v>1676</v>
      </c>
      <c r="Q593" s="4" t="s">
        <v>1929</v>
      </c>
      <c r="R593" s="4" t="str">
        <f t="array" ref="R593">XLOOKUP(Q593,Store_Dim!A:A,Store_Dim!B:B)</f>
        <v>Thomas, Bridges and Harris</v>
      </c>
      <c r="S593" s="4" t="str">
        <f t="array" ref="S593">XLOOKUP(Q593,Store_Dim!A:A,Store_Dim!E:E)</f>
        <v>Online</v>
      </c>
      <c r="T593" s="4">
        <v>3.0</v>
      </c>
      <c r="U593" s="13">
        <v>622.72</v>
      </c>
      <c r="V593" s="14">
        <v>0.04</v>
      </c>
      <c r="W593" s="15">
        <v>244.0</v>
      </c>
      <c r="X593" s="4" t="s">
        <v>1959</v>
      </c>
      <c r="Y593" s="16">
        <v>1793.4336</v>
      </c>
      <c r="Z593" s="4" t="str">
        <f t="array" ref="Z593">XLOOKUP(M593,Product_Dim!A:A,Product_Dim!B:B)</f>
        <v>Vitamin C Face Serum</v>
      </c>
    </row>
    <row r="594" ht="14.25" customHeight="1">
      <c r="A594" s="4" t="s">
        <v>2553</v>
      </c>
      <c r="B594" s="5">
        <v>45943.0</v>
      </c>
      <c r="C594" s="12" t="s">
        <v>3979</v>
      </c>
      <c r="D594" s="4">
        <f t="shared" si="1"/>
        <v>2025</v>
      </c>
      <c r="E594" s="4" t="s">
        <v>1235</v>
      </c>
      <c r="F594" s="4">
        <v>53.0</v>
      </c>
      <c r="G594" s="4" t="str">
        <f t="shared" si="2"/>
        <v>46-55</v>
      </c>
      <c r="H594" s="4" t="str">
        <f t="array" ref="H594">XLOOKUP(E594,Customer_Dim!A:A,Customer_Dim!D:D)</f>
        <v>Male</v>
      </c>
      <c r="I594" s="4" t="str">
        <f t="array" ref="I594">XLOOKUP(E594,Customer_Dim!A:A,Customer_Dim!H:H)</f>
        <v>Platinum</v>
      </c>
      <c r="J594" s="4" t="str">
        <f t="array" ref="J594">XLOOKUP(E594,Customer_Dim!A:A,Customer_Dim!E:E)</f>
        <v>Stevensshire</v>
      </c>
      <c r="K594" s="4" t="str">
        <f t="array" ref="K594">XLOOKUP(E594,Customer_Dim!A:A,Customer_Dim!F:F)</f>
        <v>Missouri</v>
      </c>
      <c r="L594" s="4" t="str">
        <f t="array" ref="L594">XLOOKUP(Q594,Store_Dim!A:A,Store_Dim!C:C)</f>
        <v>North</v>
      </c>
      <c r="M594" s="4" t="s">
        <v>1859</v>
      </c>
      <c r="N594" s="4" t="str">
        <f t="array" ref="N594">XLOOKUP(M594,Product_Dim!A:A,Product_Dim!C:C)</f>
        <v>Home</v>
      </c>
      <c r="O594" s="4" t="str">
        <f t="array" ref="O594">XLOOKUP(M594,Product_Dim!A:A,Product_Dim!D:D)</f>
        <v>Appliances</v>
      </c>
      <c r="P594" s="4" t="s">
        <v>1861</v>
      </c>
      <c r="Q594" s="4" t="s">
        <v>1942</v>
      </c>
      <c r="R594" s="4" t="str">
        <f t="array" ref="R594">XLOOKUP(Q594,Store_Dim!A:A,Store_Dim!B:B)</f>
        <v>Holloway Ltd</v>
      </c>
      <c r="S594" s="4" t="str">
        <f t="array" ref="S594">XLOOKUP(Q594,Store_Dim!A:A,Store_Dim!E:E)</f>
        <v>Flagship</v>
      </c>
      <c r="T594" s="4">
        <v>3.0</v>
      </c>
      <c r="U594" s="13">
        <v>259.74</v>
      </c>
      <c r="V594" s="14">
        <v>0.24</v>
      </c>
      <c r="W594" s="15">
        <v>191.0</v>
      </c>
      <c r="X594" s="4" t="s">
        <v>1959</v>
      </c>
      <c r="Y594" s="16">
        <v>592.2072000000001</v>
      </c>
      <c r="Z594" s="4" t="str">
        <f t="array" ref="Z594">XLOOKUP(M594,Product_Dim!A:A,Product_Dim!B:B)</f>
        <v>Microwave Oven</v>
      </c>
    </row>
    <row r="595" ht="14.25" customHeight="1">
      <c r="A595" s="4" t="s">
        <v>2554</v>
      </c>
      <c r="B595" s="5">
        <v>45769.0</v>
      </c>
      <c r="C595" s="12" t="s">
        <v>3978</v>
      </c>
      <c r="D595" s="4">
        <f t="shared" si="1"/>
        <v>2025</v>
      </c>
      <c r="E595" s="4" t="s">
        <v>221</v>
      </c>
      <c r="F595" s="4">
        <v>24.0</v>
      </c>
      <c r="G595" s="4" t="str">
        <f t="shared" si="2"/>
        <v>18-25</v>
      </c>
      <c r="H595" s="4" t="str">
        <f t="array" ref="H595">XLOOKUP(E595,Customer_Dim!A:A,Customer_Dim!D:D)</f>
        <v>Male</v>
      </c>
      <c r="I595" s="4" t="str">
        <f t="array" ref="I595">XLOOKUP(E595,Customer_Dim!A:A,Customer_Dim!H:H)</f>
        <v>Platinum</v>
      </c>
      <c r="J595" s="4" t="str">
        <f t="array" ref="J595">XLOOKUP(E595,Customer_Dim!A:A,Customer_Dim!E:E)</f>
        <v>Christopherland</v>
      </c>
      <c r="K595" s="4" t="str">
        <f t="array" ref="K595">XLOOKUP(E595,Customer_Dim!A:A,Customer_Dim!F:F)</f>
        <v>Oklahoma</v>
      </c>
      <c r="L595" s="4" t="str">
        <f t="array" ref="L595">XLOOKUP(Q595,Store_Dim!A:A,Store_Dim!C:C)</f>
        <v>East</v>
      </c>
      <c r="M595" s="4" t="s">
        <v>1661</v>
      </c>
      <c r="N595" s="4" t="str">
        <f t="array" ref="N595">XLOOKUP(M595,Product_Dim!A:A,Product_Dim!C:C)</f>
        <v>Sports</v>
      </c>
      <c r="O595" s="4" t="str">
        <f t="array" ref="O595">XLOOKUP(M595,Product_Dim!A:A,Product_Dim!D:D)</f>
        <v>Accessories</v>
      </c>
      <c r="P595" s="4" t="s">
        <v>1663</v>
      </c>
      <c r="Q595" s="4" t="s">
        <v>1932</v>
      </c>
      <c r="R595" s="4" t="str">
        <f t="array" ref="R595">XLOOKUP(Q595,Store_Dim!A:A,Store_Dim!B:B)</f>
        <v>Gardner, Humphrey and Contreras</v>
      </c>
      <c r="S595" s="4" t="str">
        <f t="array" ref="S595">XLOOKUP(Q595,Store_Dim!A:A,Store_Dim!E:E)</f>
        <v>Flagship</v>
      </c>
      <c r="T595" s="4">
        <v>4.0</v>
      </c>
      <c r="U595" s="13">
        <v>951.09</v>
      </c>
      <c r="V595" s="14">
        <v>0.14</v>
      </c>
      <c r="W595" s="15">
        <v>137.0</v>
      </c>
      <c r="X595" s="4" t="s">
        <v>1964</v>
      </c>
      <c r="Y595" s="16">
        <v>3271.7496</v>
      </c>
      <c r="Z595" s="4" t="str">
        <f t="array" ref="Z595">XLOOKUP(M595,Product_Dim!A:A,Product_Dim!B:B)</f>
        <v>Sports Stopwatch Timer</v>
      </c>
    </row>
    <row r="596" ht="14.25" customHeight="1">
      <c r="A596" s="4" t="s">
        <v>2555</v>
      </c>
      <c r="B596" s="5">
        <v>45765.0</v>
      </c>
      <c r="C596" s="12" t="s">
        <v>3978</v>
      </c>
      <c r="D596" s="4">
        <f t="shared" si="1"/>
        <v>2025</v>
      </c>
      <c r="E596" s="4" t="s">
        <v>671</v>
      </c>
      <c r="F596" s="4">
        <v>46.0</v>
      </c>
      <c r="G596" s="4" t="str">
        <f t="shared" si="2"/>
        <v>46-55</v>
      </c>
      <c r="H596" s="4" t="str">
        <f t="array" ref="H596">XLOOKUP(E596,Customer_Dim!A:A,Customer_Dim!D:D)</f>
        <v>Male</v>
      </c>
      <c r="I596" s="4" t="str">
        <f t="array" ref="I596">XLOOKUP(E596,Customer_Dim!A:A,Customer_Dim!H:H)</f>
        <v>Bronze</v>
      </c>
      <c r="J596" s="4" t="str">
        <f t="array" ref="J596">XLOOKUP(E596,Customer_Dim!A:A,Customer_Dim!E:E)</f>
        <v>North Briannamouth</v>
      </c>
      <c r="K596" s="4" t="str">
        <f t="array" ref="K596">XLOOKUP(E596,Customer_Dim!A:A,Customer_Dim!F:F)</f>
        <v>Tennessee</v>
      </c>
      <c r="L596" s="4" t="str">
        <f t="array" ref="L596">XLOOKUP(Q596,Store_Dim!A:A,Store_Dim!C:C)</f>
        <v>South</v>
      </c>
      <c r="M596" s="4" t="s">
        <v>1880</v>
      </c>
      <c r="N596" s="4" t="str">
        <f t="array" ref="N596">XLOOKUP(M596,Product_Dim!A:A,Product_Dim!C:C)</f>
        <v>Home</v>
      </c>
      <c r="O596" s="4" t="str">
        <f t="array" ref="O596">XLOOKUP(M596,Product_Dim!A:A,Product_Dim!D:D)</f>
        <v>Kitchen</v>
      </c>
      <c r="P596" s="4" t="s">
        <v>1882</v>
      </c>
      <c r="Q596" s="4" t="s">
        <v>1896</v>
      </c>
      <c r="R596" s="4" t="str">
        <f t="array" ref="R596">XLOOKUP(Q596,Store_Dim!A:A,Store_Dim!B:B)</f>
        <v>Black-Horn</v>
      </c>
      <c r="S596" s="4" t="str">
        <f t="array" ref="S596">XLOOKUP(Q596,Store_Dim!A:A,Store_Dim!E:E)</f>
        <v>Outlet</v>
      </c>
      <c r="T596" s="4">
        <v>1.0</v>
      </c>
      <c r="U596" s="13">
        <v>71.71</v>
      </c>
      <c r="V596" s="14">
        <v>0.23</v>
      </c>
      <c r="W596" s="15">
        <v>146.0</v>
      </c>
      <c r="X596" s="4" t="s">
        <v>1964</v>
      </c>
      <c r="Y596" s="16">
        <v>55.2167</v>
      </c>
      <c r="Z596" s="4" t="str">
        <f t="array" ref="Z596">XLOOKUP(M596,Product_Dim!A:A,Product_Dim!B:B)</f>
        <v>Stainless Steel Cookware Set</v>
      </c>
    </row>
    <row r="597" ht="14.25" customHeight="1">
      <c r="A597" s="4" t="s">
        <v>2556</v>
      </c>
      <c r="B597" s="5">
        <v>45891.0</v>
      </c>
      <c r="C597" s="12" t="s">
        <v>3975</v>
      </c>
      <c r="D597" s="4">
        <f t="shared" si="1"/>
        <v>2025</v>
      </c>
      <c r="E597" s="4" t="s">
        <v>593</v>
      </c>
      <c r="F597" s="4">
        <v>41.0</v>
      </c>
      <c r="G597" s="4" t="str">
        <f t="shared" si="2"/>
        <v>36-45</v>
      </c>
      <c r="H597" s="4" t="str">
        <f t="array" ref="H597">XLOOKUP(E597,Customer_Dim!A:A,Customer_Dim!D:D)</f>
        <v>Female</v>
      </c>
      <c r="I597" s="4" t="str">
        <f t="array" ref="I597">XLOOKUP(E597,Customer_Dim!A:A,Customer_Dim!H:H)</f>
        <v>Platinum</v>
      </c>
      <c r="J597" s="4" t="str">
        <f t="array" ref="J597">XLOOKUP(E597,Customer_Dim!A:A,Customer_Dim!E:E)</f>
        <v>New William</v>
      </c>
      <c r="K597" s="4" t="str">
        <f t="array" ref="K597">XLOOKUP(E597,Customer_Dim!A:A,Customer_Dim!F:F)</f>
        <v>Iowa</v>
      </c>
      <c r="L597" s="4" t="str">
        <f t="array" ref="L597">XLOOKUP(Q597,Store_Dim!A:A,Store_Dim!C:C)</f>
        <v>South</v>
      </c>
      <c r="M597" s="4" t="s">
        <v>1635</v>
      </c>
      <c r="N597" s="4" t="str">
        <f t="array" ref="N597">XLOOKUP(M597,Product_Dim!A:A,Product_Dim!C:C)</f>
        <v>Sports</v>
      </c>
      <c r="O597" s="4" t="str">
        <f t="array" ref="O597">XLOOKUP(M597,Product_Dim!A:A,Product_Dim!D:D)</f>
        <v>Accessories</v>
      </c>
      <c r="P597" s="4" t="s">
        <v>1637</v>
      </c>
      <c r="Q597" s="4" t="s">
        <v>1914</v>
      </c>
      <c r="R597" s="4" t="str">
        <f t="array" ref="R597">XLOOKUP(Q597,Store_Dim!A:A,Store_Dim!B:B)</f>
        <v>Martinez-Mullins</v>
      </c>
      <c r="S597" s="4" t="str">
        <f t="array" ref="S597">XLOOKUP(Q597,Store_Dim!A:A,Store_Dim!E:E)</f>
        <v>Online</v>
      </c>
      <c r="T597" s="4">
        <v>4.0</v>
      </c>
      <c r="U597" s="13">
        <v>894.93</v>
      </c>
      <c r="V597" s="14">
        <v>0.05</v>
      </c>
      <c r="W597" s="15">
        <v>273.86258363355637</v>
      </c>
      <c r="X597" s="4" t="s">
        <v>1964</v>
      </c>
      <c r="Y597" s="16">
        <v>3400.733999999999</v>
      </c>
      <c r="Z597" s="4" t="str">
        <f t="array" ref="Z597">XLOOKUP(M597,Product_Dim!A:A,Product_Dim!B:B)</f>
        <v>Outdoor Sports Water Bottle</v>
      </c>
    </row>
    <row r="598" ht="14.25" customHeight="1">
      <c r="A598" s="4" t="s">
        <v>2557</v>
      </c>
      <c r="B598" s="5">
        <v>45842.0</v>
      </c>
      <c r="C598" s="12" t="s">
        <v>3968</v>
      </c>
      <c r="D598" s="4">
        <f t="shared" si="1"/>
        <v>2025</v>
      </c>
      <c r="E598" s="4" t="s">
        <v>680</v>
      </c>
      <c r="F598" s="4">
        <v>37.0</v>
      </c>
      <c r="G598" s="4" t="str">
        <f t="shared" si="2"/>
        <v>36-45</v>
      </c>
      <c r="H598" s="4" t="str">
        <f t="array" ref="H598">XLOOKUP(E598,Customer_Dim!A:A,Customer_Dim!D:D)</f>
        <v>Female</v>
      </c>
      <c r="I598" s="4" t="str">
        <f t="array" ref="I598">XLOOKUP(E598,Customer_Dim!A:A,Customer_Dim!H:H)</f>
        <v>Platinum</v>
      </c>
      <c r="J598" s="4" t="str">
        <f t="array" ref="J598">XLOOKUP(E598,Customer_Dim!A:A,Customer_Dim!E:E)</f>
        <v>Clarkeside</v>
      </c>
      <c r="K598" s="4" t="str">
        <f t="array" ref="K598">XLOOKUP(E598,Customer_Dim!A:A,Customer_Dim!F:F)</f>
        <v>Kansas</v>
      </c>
      <c r="L598" s="4" t="str">
        <f t="array" ref="L598">XLOOKUP(Q598,Store_Dim!A:A,Store_Dim!C:C)</f>
        <v>West</v>
      </c>
      <c r="M598" s="4" t="s">
        <v>1817</v>
      </c>
      <c r="N598" s="4" t="str">
        <f t="array" ref="N598">XLOOKUP(M598,Product_Dim!A:A,Product_Dim!C:C)</f>
        <v>Home</v>
      </c>
      <c r="O598" s="4" t="str">
        <f t="array" ref="O598">XLOOKUP(M598,Product_Dim!A:A,Product_Dim!D:D)</f>
        <v>Decor</v>
      </c>
      <c r="P598" s="4" t="s">
        <v>1819</v>
      </c>
      <c r="Q598" s="4" t="s">
        <v>1917</v>
      </c>
      <c r="R598" s="4" t="str">
        <f t="array" ref="R598">XLOOKUP(Q598,Store_Dim!A:A,Store_Dim!B:B)</f>
        <v>Bean, Jones and Park</v>
      </c>
      <c r="S598" s="4" t="str">
        <f t="array" ref="S598">XLOOKUP(Q598,Store_Dim!A:A,Store_Dim!E:E)</f>
        <v>Online</v>
      </c>
      <c r="T598" s="4">
        <v>4.0</v>
      </c>
      <c r="U598" s="13">
        <v>870.18</v>
      </c>
      <c r="V598" s="14">
        <v>0.13</v>
      </c>
      <c r="W598" s="15">
        <v>400.0</v>
      </c>
      <c r="X598" s="4" t="s">
        <v>1964</v>
      </c>
      <c r="Y598" s="16">
        <v>3028.2264</v>
      </c>
      <c r="Z598" s="4" t="str">
        <f t="array" ref="Z598">XLOOKUP(M598,Product_Dim!A:A,Product_Dim!B:B)</f>
        <v>Essential Oil Diffuser</v>
      </c>
    </row>
    <row r="599" ht="14.25" customHeight="1">
      <c r="A599" s="4" t="s">
        <v>2558</v>
      </c>
      <c r="B599" s="5">
        <v>45382.0</v>
      </c>
      <c r="C599" s="12" t="s">
        <v>3977</v>
      </c>
      <c r="D599" s="4">
        <f t="shared" si="1"/>
        <v>2024</v>
      </c>
      <c r="E599" s="4" t="s">
        <v>907</v>
      </c>
      <c r="F599" s="4">
        <v>42.0</v>
      </c>
      <c r="G599" s="4" t="str">
        <f t="shared" si="2"/>
        <v>36-45</v>
      </c>
      <c r="H599" s="4" t="str">
        <f t="array" ref="H599">XLOOKUP(E599,Customer_Dim!A:A,Customer_Dim!D:D)</f>
        <v>Female</v>
      </c>
      <c r="I599" s="4" t="str">
        <f t="array" ref="I599">XLOOKUP(E599,Customer_Dim!A:A,Customer_Dim!H:H)</f>
        <v>Platinum</v>
      </c>
      <c r="J599" s="4" t="str">
        <f t="array" ref="J599">XLOOKUP(E599,Customer_Dim!A:A,Customer_Dim!E:E)</f>
        <v>Port Mariastad</v>
      </c>
      <c r="K599" s="4" t="str">
        <f t="array" ref="K599">XLOOKUP(E599,Customer_Dim!A:A,Customer_Dim!F:F)</f>
        <v>Rhode Island</v>
      </c>
      <c r="L599" s="4" t="str">
        <f t="array" ref="L599">XLOOKUP(Q599,Store_Dim!A:A,Store_Dim!C:C)</f>
        <v>South</v>
      </c>
      <c r="M599" s="4" t="s">
        <v>1774</v>
      </c>
      <c r="N599" s="4" t="str">
        <f t="array" ref="N599">XLOOKUP(M599,Product_Dim!A:A,Product_Dim!C:C)</f>
        <v>Beauty</v>
      </c>
      <c r="O599" s="4" t="str">
        <f t="array" ref="O599">XLOOKUP(M599,Product_Dim!A:A,Product_Dim!D:D)</f>
        <v>Makeup</v>
      </c>
      <c r="P599" s="4" t="s">
        <v>1776</v>
      </c>
      <c r="Q599" s="4" t="s">
        <v>1896</v>
      </c>
      <c r="R599" s="4" t="str">
        <f t="array" ref="R599">XLOOKUP(Q599,Store_Dim!A:A,Store_Dim!B:B)</f>
        <v>Black-Horn</v>
      </c>
      <c r="S599" s="4" t="str">
        <f t="array" ref="S599">XLOOKUP(Q599,Store_Dim!A:A,Store_Dim!E:E)</f>
        <v>Outlet</v>
      </c>
      <c r="T599" s="4">
        <v>2.0</v>
      </c>
      <c r="U599" s="13">
        <v>552.72</v>
      </c>
      <c r="V599" s="14">
        <v>0.06</v>
      </c>
      <c r="W599" s="15">
        <v>118.0</v>
      </c>
      <c r="X599" s="4" t="s">
        <v>1961</v>
      </c>
      <c r="Y599" s="16">
        <v>1039.1136</v>
      </c>
      <c r="Z599" s="4" t="str">
        <f t="array" ref="Z599">XLOOKUP(M599,Product_Dim!A:A,Product_Dim!B:B)</f>
        <v>Matte Lipstick Set</v>
      </c>
    </row>
    <row r="600" ht="14.25" customHeight="1">
      <c r="A600" s="4" t="s">
        <v>2559</v>
      </c>
      <c r="B600" s="5">
        <v>45236.0</v>
      </c>
      <c r="C600" s="12" t="s">
        <v>3971</v>
      </c>
      <c r="D600" s="4">
        <f t="shared" si="1"/>
        <v>2023</v>
      </c>
      <c r="E600" s="4" t="s">
        <v>811</v>
      </c>
      <c r="F600" s="4">
        <v>58.0</v>
      </c>
      <c r="G600" s="4" t="str">
        <f t="shared" si="2"/>
        <v>56-65</v>
      </c>
      <c r="H600" s="4" t="str">
        <f t="array" ref="H600">XLOOKUP(E600,Customer_Dim!A:A,Customer_Dim!D:D)</f>
        <v>Male</v>
      </c>
      <c r="I600" s="4" t="str">
        <f t="array" ref="I600">XLOOKUP(E600,Customer_Dim!A:A,Customer_Dim!H:H)</f>
        <v>Bronze</v>
      </c>
      <c r="J600" s="4" t="str">
        <f t="array" ref="J600">XLOOKUP(E600,Customer_Dim!A:A,Customer_Dim!E:E)</f>
        <v>South Regina</v>
      </c>
      <c r="K600" s="4" t="str">
        <f t="array" ref="K600">XLOOKUP(E600,Customer_Dim!A:A,Customer_Dim!F:F)</f>
        <v>Arkansas</v>
      </c>
      <c r="L600" s="4" t="str">
        <f t="array" ref="L600">XLOOKUP(Q600,Store_Dim!A:A,Store_Dim!C:C)</f>
        <v>West</v>
      </c>
      <c r="M600" s="4" t="s">
        <v>1696</v>
      </c>
      <c r="N600" s="4" t="str">
        <f t="array" ref="N600">XLOOKUP(M600,Product_Dim!A:A,Product_Dim!C:C)</f>
        <v>Electronics</v>
      </c>
      <c r="O600" s="4" t="str">
        <f t="array" ref="O600">XLOOKUP(M600,Product_Dim!A:A,Product_Dim!D:D)</f>
        <v>Mobile</v>
      </c>
      <c r="P600" s="4" t="s">
        <v>1699</v>
      </c>
      <c r="Q600" s="4" t="s">
        <v>1917</v>
      </c>
      <c r="R600" s="4" t="str">
        <f t="array" ref="R600">XLOOKUP(Q600,Store_Dim!A:A,Store_Dim!B:B)</f>
        <v>Bean, Jones and Park</v>
      </c>
      <c r="S600" s="4" t="str">
        <f t="array" ref="S600">XLOOKUP(Q600,Store_Dim!A:A,Store_Dim!E:E)</f>
        <v>Online</v>
      </c>
      <c r="T600" s="4">
        <v>3.0</v>
      </c>
      <c r="U600" s="13">
        <v>700.43</v>
      </c>
      <c r="V600" s="14">
        <v>0.01</v>
      </c>
      <c r="W600" s="15">
        <v>301.0</v>
      </c>
      <c r="X600" s="4" t="s">
        <v>1964</v>
      </c>
      <c r="Y600" s="16">
        <v>2080.2771</v>
      </c>
      <c r="Z600" s="4" t="str">
        <f t="array" ref="Z600">XLOOKUP(M600,Product_Dim!A:A,Product_Dim!B:B)</f>
        <v>Portable Power Bank</v>
      </c>
    </row>
    <row r="601" ht="14.25" customHeight="1">
      <c r="A601" s="4" t="s">
        <v>2560</v>
      </c>
      <c r="B601" s="5">
        <v>45806.0</v>
      </c>
      <c r="C601" s="12" t="s">
        <v>3973</v>
      </c>
      <c r="D601" s="4">
        <f t="shared" si="1"/>
        <v>2025</v>
      </c>
      <c r="E601" s="4" t="s">
        <v>1088</v>
      </c>
      <c r="F601" s="4">
        <v>52.0</v>
      </c>
      <c r="G601" s="4" t="str">
        <f t="shared" si="2"/>
        <v>46-55</v>
      </c>
      <c r="H601" s="4" t="str">
        <f t="array" ref="H601">XLOOKUP(E601,Customer_Dim!A:A,Customer_Dim!D:D)</f>
        <v>Female</v>
      </c>
      <c r="I601" s="4" t="str">
        <f t="array" ref="I601">XLOOKUP(E601,Customer_Dim!A:A,Customer_Dim!H:H)</f>
        <v>Platinum</v>
      </c>
      <c r="J601" s="4" t="str">
        <f t="array" ref="J601">XLOOKUP(E601,Customer_Dim!A:A,Customer_Dim!E:E)</f>
        <v>Stevensbury</v>
      </c>
      <c r="K601" s="4" t="str">
        <f t="array" ref="K601">XLOOKUP(E601,Customer_Dim!A:A,Customer_Dim!F:F)</f>
        <v>Arizona</v>
      </c>
      <c r="L601" s="4" t="str">
        <f t="array" ref="L601">XLOOKUP(Q601,Store_Dim!A:A,Store_Dim!C:C)</f>
        <v>South</v>
      </c>
      <c r="M601" s="4" t="s">
        <v>1594</v>
      </c>
      <c r="N601" s="4" t="str">
        <f t="array" ref="N601">XLOOKUP(M601,Product_Dim!A:A,Product_Dim!C:C)</f>
        <v>Sports</v>
      </c>
      <c r="O601" s="4" t="str">
        <f t="array" ref="O601">XLOOKUP(M601,Product_Dim!A:A,Product_Dim!D:D)</f>
        <v>Fitness</v>
      </c>
      <c r="P601" s="4" t="s">
        <v>1598</v>
      </c>
      <c r="Q601" s="4" t="s">
        <v>1896</v>
      </c>
      <c r="R601" s="4" t="str">
        <f t="array" ref="R601">XLOOKUP(Q601,Store_Dim!A:A,Store_Dim!B:B)</f>
        <v>Black-Horn</v>
      </c>
      <c r="S601" s="4" t="str">
        <f t="array" ref="S601">XLOOKUP(Q601,Store_Dim!A:A,Store_Dim!E:E)</f>
        <v>Outlet</v>
      </c>
      <c r="T601" s="4">
        <v>2.0</v>
      </c>
      <c r="U601" s="13">
        <v>823.03</v>
      </c>
      <c r="V601" s="14">
        <v>0.18</v>
      </c>
      <c r="W601" s="15">
        <v>323.0</v>
      </c>
      <c r="X601" s="4" t="s">
        <v>1961</v>
      </c>
      <c r="Y601" s="16">
        <v>1349.7692</v>
      </c>
      <c r="Z601" s="4" t="str">
        <f t="array" ref="Z601">XLOOKUP(M601,Product_Dim!A:A,Product_Dim!B:B)</f>
        <v>Adjustable Dumbbell Set</v>
      </c>
    </row>
    <row r="602" ht="14.25" customHeight="1">
      <c r="A602" s="4" t="s">
        <v>2561</v>
      </c>
      <c r="B602" s="5">
        <v>45401.0</v>
      </c>
      <c r="C602" s="12" t="s">
        <v>3978</v>
      </c>
      <c r="D602" s="4">
        <f t="shared" si="1"/>
        <v>2024</v>
      </c>
      <c r="E602" s="4" t="s">
        <v>838</v>
      </c>
      <c r="F602" s="4">
        <v>21.0</v>
      </c>
      <c r="G602" s="4" t="str">
        <f t="shared" si="2"/>
        <v>18-25</v>
      </c>
      <c r="H602" s="4" t="str">
        <f t="array" ref="H602">XLOOKUP(E602,Customer_Dim!A:A,Customer_Dim!D:D)</f>
        <v>Male</v>
      </c>
      <c r="I602" s="4" t="str">
        <f t="array" ref="I602">XLOOKUP(E602,Customer_Dim!A:A,Customer_Dim!H:H)</f>
        <v>Gold</v>
      </c>
      <c r="J602" s="4" t="str">
        <f t="array" ref="J602">XLOOKUP(E602,Customer_Dim!A:A,Customer_Dim!E:E)</f>
        <v>Jasonton</v>
      </c>
      <c r="K602" s="4" t="str">
        <f t="array" ref="K602">XLOOKUP(E602,Customer_Dim!A:A,Customer_Dim!F:F)</f>
        <v>Ohio</v>
      </c>
      <c r="L602" s="4" t="str">
        <f t="array" ref="L602">XLOOKUP(Q602,Store_Dim!A:A,Store_Dim!C:C)</f>
        <v>East</v>
      </c>
      <c r="M602" s="4" t="s">
        <v>1859</v>
      </c>
      <c r="N602" s="4" t="str">
        <f t="array" ref="N602">XLOOKUP(M602,Product_Dim!A:A,Product_Dim!C:C)</f>
        <v>Home</v>
      </c>
      <c r="O602" s="4" t="str">
        <f t="array" ref="O602">XLOOKUP(M602,Product_Dim!A:A,Product_Dim!D:D)</f>
        <v>Appliances</v>
      </c>
      <c r="P602" s="4" t="s">
        <v>1861</v>
      </c>
      <c r="Q602" s="4" t="s">
        <v>1911</v>
      </c>
      <c r="R602" s="4" t="str">
        <f t="array" ref="R602">XLOOKUP(Q602,Store_Dim!A:A,Store_Dim!B:B)</f>
        <v>Benson-Elliott</v>
      </c>
      <c r="S602" s="4" t="str">
        <f t="array" ref="S602">XLOOKUP(Q602,Store_Dim!A:A,Store_Dim!E:E)</f>
        <v>Online</v>
      </c>
      <c r="T602" s="4">
        <v>1.0</v>
      </c>
      <c r="U602" s="13">
        <v>117.37</v>
      </c>
      <c r="V602" s="14">
        <v>0.21</v>
      </c>
      <c r="W602" s="15">
        <v>191.0</v>
      </c>
      <c r="X602" s="4" t="s">
        <v>1959</v>
      </c>
      <c r="Y602" s="16">
        <v>92.7223</v>
      </c>
      <c r="Z602" s="4" t="str">
        <f t="array" ref="Z602">XLOOKUP(M602,Product_Dim!A:A,Product_Dim!B:B)</f>
        <v>Microwave Oven</v>
      </c>
    </row>
    <row r="603" ht="14.25" customHeight="1">
      <c r="A603" s="4" t="s">
        <v>2562</v>
      </c>
      <c r="B603" s="5">
        <v>45716.0</v>
      </c>
      <c r="C603" s="12" t="s">
        <v>3974</v>
      </c>
      <c r="D603" s="4">
        <f t="shared" si="1"/>
        <v>2025</v>
      </c>
      <c r="E603" s="4" t="s">
        <v>385</v>
      </c>
      <c r="F603" s="4">
        <v>64.0</v>
      </c>
      <c r="G603" s="4" t="str">
        <f t="shared" si="2"/>
        <v>56-65</v>
      </c>
      <c r="H603" s="4" t="str">
        <f t="array" ref="H603">XLOOKUP(E603,Customer_Dim!A:A,Customer_Dim!D:D)</f>
        <v>Male</v>
      </c>
      <c r="I603" s="4" t="str">
        <f t="array" ref="I603">XLOOKUP(E603,Customer_Dim!A:A,Customer_Dim!H:H)</f>
        <v>Silver</v>
      </c>
      <c r="J603" s="4" t="str">
        <f t="array" ref="J603">XLOOKUP(E603,Customer_Dim!A:A,Customer_Dim!E:E)</f>
        <v>South Jenniferville</v>
      </c>
      <c r="K603" s="4" t="str">
        <f t="array" ref="K603">XLOOKUP(E603,Customer_Dim!A:A,Customer_Dim!F:F)</f>
        <v>Georgia</v>
      </c>
      <c r="L603" s="4" t="str">
        <f t="array" ref="L603">XLOOKUP(Q603,Store_Dim!A:A,Store_Dim!C:C)</f>
        <v>North</v>
      </c>
      <c r="M603" s="4" t="s">
        <v>1750</v>
      </c>
      <c r="N603" s="4" t="str">
        <f t="array" ref="N603">XLOOKUP(M603,Product_Dim!A:A,Product_Dim!C:C)</f>
        <v>Home</v>
      </c>
      <c r="O603" s="4" t="str">
        <f t="array" ref="O603">XLOOKUP(M603,Product_Dim!A:A,Product_Dim!D:D)</f>
        <v>Decor</v>
      </c>
      <c r="P603" s="4" t="s">
        <v>1752</v>
      </c>
      <c r="Q603" s="4" t="s">
        <v>1892</v>
      </c>
      <c r="R603" s="4" t="str">
        <f t="array" ref="R603">XLOOKUP(Q603,Store_Dim!A:A,Store_Dim!B:B)</f>
        <v>Martinez, Adkins and Johnson</v>
      </c>
      <c r="S603" s="4" t="str">
        <f t="array" ref="S603">XLOOKUP(Q603,Store_Dim!A:A,Store_Dim!E:E)</f>
        <v>Flagship</v>
      </c>
      <c r="T603" s="4">
        <v>4.0</v>
      </c>
      <c r="U603" s="13">
        <v>165.37</v>
      </c>
      <c r="V603" s="14">
        <v>0.29</v>
      </c>
      <c r="W603" s="15">
        <v>190.0</v>
      </c>
      <c r="X603" s="4" t="s">
        <v>1959</v>
      </c>
      <c r="Y603" s="16">
        <v>469.6508</v>
      </c>
      <c r="Z603" s="4" t="str">
        <f t="array" ref="Z603">XLOOKUP(M603,Product_Dim!A:A,Product_Dim!B:B)</f>
        <v>Premium Blanket Throw</v>
      </c>
    </row>
    <row r="604" ht="14.25" customHeight="1">
      <c r="A604" s="4" t="s">
        <v>2563</v>
      </c>
      <c r="B604" s="5">
        <v>45718.0</v>
      </c>
      <c r="C604" s="12" t="s">
        <v>3977</v>
      </c>
      <c r="D604" s="4">
        <f t="shared" si="1"/>
        <v>2025</v>
      </c>
      <c r="E604" s="4" t="s">
        <v>1205</v>
      </c>
      <c r="F604" s="4">
        <v>44.0</v>
      </c>
      <c r="G604" s="4" t="str">
        <f t="shared" si="2"/>
        <v>36-45</v>
      </c>
      <c r="H604" s="4" t="str">
        <f t="array" ref="H604">XLOOKUP(E604,Customer_Dim!A:A,Customer_Dim!D:D)</f>
        <v>Female</v>
      </c>
      <c r="I604" s="4" t="str">
        <f t="array" ref="I604">XLOOKUP(E604,Customer_Dim!A:A,Customer_Dim!H:H)</f>
        <v>Bronze</v>
      </c>
      <c r="J604" s="4" t="str">
        <f t="array" ref="J604">XLOOKUP(E604,Customer_Dim!A:A,Customer_Dim!E:E)</f>
        <v>Fischerborough</v>
      </c>
      <c r="K604" s="4" t="str">
        <f t="array" ref="K604">XLOOKUP(E604,Customer_Dim!A:A,Customer_Dim!F:F)</f>
        <v>Delaware</v>
      </c>
      <c r="L604" s="4" t="str">
        <f t="array" ref="L604">XLOOKUP(Q604,Store_Dim!A:A,Store_Dim!C:C)</f>
        <v>East</v>
      </c>
      <c r="M604" s="4" t="s">
        <v>1580</v>
      </c>
      <c r="N604" s="4" t="str">
        <f t="array" ref="N604">XLOOKUP(M604,Product_Dim!A:A,Product_Dim!C:C)</f>
        <v>Beauty</v>
      </c>
      <c r="O604" s="4" t="str">
        <f t="array" ref="O604">XLOOKUP(M604,Product_Dim!A:A,Product_Dim!D:D)</f>
        <v>Skincare</v>
      </c>
      <c r="P604" s="4" t="s">
        <v>1584</v>
      </c>
      <c r="Q604" s="4" t="s">
        <v>1924</v>
      </c>
      <c r="R604" s="4" t="str">
        <f t="array" ref="R604">XLOOKUP(Q604,Store_Dim!A:A,Store_Dim!B:B)</f>
        <v>Hill, Wagner and Ballard</v>
      </c>
      <c r="S604" s="4" t="str">
        <f t="array" ref="S604">XLOOKUP(Q604,Store_Dim!A:A,Store_Dim!E:E)</f>
        <v>Online</v>
      </c>
      <c r="T604" s="4">
        <v>3.0</v>
      </c>
      <c r="U604" s="13">
        <v>483.06</v>
      </c>
      <c r="V604" s="14">
        <v>0.05</v>
      </c>
      <c r="W604" s="15">
        <v>350.0</v>
      </c>
      <c r="X604" s="4" t="s">
        <v>1959</v>
      </c>
      <c r="Y604" s="16">
        <v>1376.721</v>
      </c>
      <c r="Z604" s="4" t="str">
        <f t="array" ref="Z604">XLOOKUP(M604,Product_Dim!A:A,Product_Dim!B:B)</f>
        <v>Herbal Face Moisturizer</v>
      </c>
    </row>
    <row r="605" ht="14.25" customHeight="1">
      <c r="A605" s="4" t="s">
        <v>2564</v>
      </c>
      <c r="B605" s="5">
        <v>45379.0</v>
      </c>
      <c r="C605" s="12" t="s">
        <v>3977</v>
      </c>
      <c r="D605" s="4">
        <f t="shared" si="1"/>
        <v>2024</v>
      </c>
      <c r="E605" s="4" t="s">
        <v>952</v>
      </c>
      <c r="F605" s="4">
        <v>56.0</v>
      </c>
      <c r="G605" s="4" t="str">
        <f t="shared" si="2"/>
        <v>56-65</v>
      </c>
      <c r="H605" s="4" t="str">
        <f t="array" ref="H605">XLOOKUP(E605,Customer_Dim!A:A,Customer_Dim!D:D)</f>
        <v>Female</v>
      </c>
      <c r="I605" s="4" t="str">
        <f t="array" ref="I605">XLOOKUP(E605,Customer_Dim!A:A,Customer_Dim!H:H)</f>
        <v>Platinum</v>
      </c>
      <c r="J605" s="4" t="str">
        <f t="array" ref="J605">XLOOKUP(E605,Customer_Dim!A:A,Customer_Dim!E:E)</f>
        <v>North Daniel</v>
      </c>
      <c r="K605" s="4" t="str">
        <f t="array" ref="K605">XLOOKUP(E605,Customer_Dim!A:A,Customer_Dim!F:F)</f>
        <v>Louisiana</v>
      </c>
      <c r="L605" s="4" t="str">
        <f t="array" ref="L605">XLOOKUP(Q605,Store_Dim!A:A,Store_Dim!C:C)</f>
        <v>South</v>
      </c>
      <c r="M605" s="4" t="s">
        <v>1826</v>
      </c>
      <c r="N605" s="4" t="str">
        <f t="array" ref="N605">XLOOKUP(M605,Product_Dim!A:A,Product_Dim!C:C)</f>
        <v>Sports</v>
      </c>
      <c r="O605" s="4" t="str">
        <f t="array" ref="O605">XLOOKUP(M605,Product_Dim!A:A,Product_Dim!D:D)</f>
        <v>Equipment</v>
      </c>
      <c r="P605" s="4" t="s">
        <v>1828</v>
      </c>
      <c r="Q605" s="4" t="s">
        <v>1914</v>
      </c>
      <c r="R605" s="4" t="str">
        <f t="array" ref="R605">XLOOKUP(Q605,Store_Dim!A:A,Store_Dim!B:B)</f>
        <v>Martinez-Mullins</v>
      </c>
      <c r="S605" s="4" t="str">
        <f t="array" ref="S605">XLOOKUP(Q605,Store_Dim!A:A,Store_Dim!E:E)</f>
        <v>Online</v>
      </c>
      <c r="T605" s="4">
        <v>4.0</v>
      </c>
      <c r="U605" s="13">
        <v>262.05</v>
      </c>
      <c r="V605" s="14">
        <v>0.24</v>
      </c>
      <c r="W605" s="15">
        <v>358.0</v>
      </c>
      <c r="X605" s="4" t="s">
        <v>1961</v>
      </c>
      <c r="Y605" s="16">
        <v>796.6320000000001</v>
      </c>
      <c r="Z605" s="4" t="str">
        <f t="array" ref="Z605">XLOOKUP(M605,Product_Dim!A:A,Product_Dim!B:B)</f>
        <v>Badminton Racket Set</v>
      </c>
    </row>
    <row r="606" ht="14.25" customHeight="1">
      <c r="A606" s="4" t="s">
        <v>2565</v>
      </c>
      <c r="B606" s="5">
        <v>45635.0</v>
      </c>
      <c r="C606" s="12" t="s">
        <v>3969</v>
      </c>
      <c r="D606" s="4">
        <f t="shared" si="1"/>
        <v>2024</v>
      </c>
      <c r="E606" s="4" t="s">
        <v>1452</v>
      </c>
      <c r="F606" s="4">
        <v>36.0</v>
      </c>
      <c r="G606" s="4" t="str">
        <f t="shared" si="2"/>
        <v>36-45</v>
      </c>
      <c r="H606" s="4" t="str">
        <f t="array" ref="H606">XLOOKUP(E606,Customer_Dim!A:A,Customer_Dim!D:D)</f>
        <v>Female</v>
      </c>
      <c r="I606" s="4" t="str">
        <f t="array" ref="I606">XLOOKUP(E606,Customer_Dim!A:A,Customer_Dim!H:H)</f>
        <v>Bronze</v>
      </c>
      <c r="J606" s="4" t="str">
        <f t="array" ref="J606">XLOOKUP(E606,Customer_Dim!A:A,Customer_Dim!E:E)</f>
        <v>Port Anthony</v>
      </c>
      <c r="K606" s="4" t="str">
        <f t="array" ref="K606">XLOOKUP(E606,Customer_Dim!A:A,Customer_Dim!F:F)</f>
        <v>Connecticut</v>
      </c>
      <c r="L606" s="4" t="str">
        <f t="array" ref="L606">XLOOKUP(Q606,Store_Dim!A:A,Store_Dim!C:C)</f>
        <v>South</v>
      </c>
      <c r="M606" s="4" t="s">
        <v>1613</v>
      </c>
      <c r="N606" s="4" t="str">
        <f t="array" ref="N606">XLOOKUP(M606,Product_Dim!A:A,Product_Dim!C:C)</f>
        <v>Home</v>
      </c>
      <c r="O606" s="4" t="str">
        <f t="array" ref="O606">XLOOKUP(M606,Product_Dim!A:A,Product_Dim!D:D)</f>
        <v>Decor</v>
      </c>
      <c r="P606" s="4" t="s">
        <v>1616</v>
      </c>
      <c r="Q606" s="4" t="s">
        <v>1934</v>
      </c>
      <c r="R606" s="4" t="str">
        <f t="array" ref="R606">XLOOKUP(Q606,Store_Dim!A:A,Store_Dim!B:B)</f>
        <v>Mcdonald Inc</v>
      </c>
      <c r="S606" s="4" t="str">
        <f t="array" ref="S606">XLOOKUP(Q606,Store_Dim!A:A,Store_Dim!E:E)</f>
        <v>Outlet</v>
      </c>
      <c r="T606" s="4">
        <v>3.0</v>
      </c>
      <c r="U606" s="13">
        <v>970.89</v>
      </c>
      <c r="V606" s="14">
        <v>0.11</v>
      </c>
      <c r="W606" s="15">
        <v>439.0</v>
      </c>
      <c r="X606" s="4" t="s">
        <v>1964</v>
      </c>
      <c r="Y606" s="16">
        <v>2592.2763</v>
      </c>
      <c r="Z606" s="4" t="str">
        <f t="array" ref="Z606">XLOOKUP(M606,Product_Dim!A:A,Product_Dim!B:B)</f>
        <v>Decorative Wall Mirror</v>
      </c>
    </row>
    <row r="607" ht="14.25" customHeight="1">
      <c r="A607" s="4" t="s">
        <v>2566</v>
      </c>
      <c r="B607" s="5">
        <v>45222.0</v>
      </c>
      <c r="C607" s="12" t="s">
        <v>3979</v>
      </c>
      <c r="D607" s="4">
        <f t="shared" si="1"/>
        <v>2023</v>
      </c>
      <c r="E607" s="4" t="s">
        <v>722</v>
      </c>
      <c r="F607" s="4">
        <v>44.0</v>
      </c>
      <c r="G607" s="4" t="str">
        <f t="shared" si="2"/>
        <v>36-45</v>
      </c>
      <c r="H607" s="4" t="str">
        <f t="array" ref="H607">XLOOKUP(E607,Customer_Dim!A:A,Customer_Dim!D:D)</f>
        <v>Male</v>
      </c>
      <c r="I607" s="4" t="str">
        <f t="array" ref="I607">XLOOKUP(E607,Customer_Dim!A:A,Customer_Dim!H:H)</f>
        <v>Platinum</v>
      </c>
      <c r="J607" s="4" t="str">
        <f t="array" ref="J607">XLOOKUP(E607,Customer_Dim!A:A,Customer_Dim!E:E)</f>
        <v>Morrismouth</v>
      </c>
      <c r="K607" s="4" t="str">
        <f t="array" ref="K607">XLOOKUP(E607,Customer_Dim!A:A,Customer_Dim!F:F)</f>
        <v>California</v>
      </c>
      <c r="L607" s="4" t="str">
        <f t="array" ref="L607">XLOOKUP(Q607,Store_Dim!A:A,Store_Dim!C:C)</f>
        <v>East</v>
      </c>
      <c r="M607" s="4" t="s">
        <v>1799</v>
      </c>
      <c r="N607" s="4" t="str">
        <f t="array" ref="N607">XLOOKUP(M607,Product_Dim!A:A,Product_Dim!C:C)</f>
        <v>Sports</v>
      </c>
      <c r="O607" s="4" t="str">
        <f t="array" ref="O607">XLOOKUP(M607,Product_Dim!A:A,Product_Dim!D:D)</f>
        <v>Fitness</v>
      </c>
      <c r="P607" s="4" t="s">
        <v>1801</v>
      </c>
      <c r="Q607" s="4" t="s">
        <v>1887</v>
      </c>
      <c r="R607" s="4" t="str">
        <f t="array" ref="R607">XLOOKUP(Q607,Store_Dim!A:A,Store_Dim!B:B)</f>
        <v>Rivera-Warner</v>
      </c>
      <c r="S607" s="4" t="str">
        <f t="array" ref="S607">XLOOKUP(Q607,Store_Dim!A:A,Store_Dim!E:E)</f>
        <v>Flagship</v>
      </c>
      <c r="T607" s="4">
        <v>1.0</v>
      </c>
      <c r="U607" s="13">
        <v>61.11</v>
      </c>
      <c r="V607" s="14">
        <v>0.1</v>
      </c>
      <c r="W607" s="15">
        <v>300.0</v>
      </c>
      <c r="X607" s="4" t="s">
        <v>1961</v>
      </c>
      <c r="Y607" s="16">
        <v>54.999</v>
      </c>
      <c r="Z607" s="4" t="str">
        <f t="array" ref="Z607">XLOOKUP(M607,Product_Dim!A:A,Product_Dim!B:B)</f>
        <v>Professional Jump Rope</v>
      </c>
    </row>
    <row r="608" ht="14.25" customHeight="1">
      <c r="A608" s="4" t="s">
        <v>2567</v>
      </c>
      <c r="B608" s="5">
        <v>45555.0</v>
      </c>
      <c r="C608" s="12" t="s">
        <v>3976</v>
      </c>
      <c r="D608" s="4">
        <f t="shared" si="1"/>
        <v>2024</v>
      </c>
      <c r="E608" s="4" t="s">
        <v>138</v>
      </c>
      <c r="F608" s="4">
        <v>54.0</v>
      </c>
      <c r="G608" s="4" t="str">
        <f t="shared" si="2"/>
        <v>46-55</v>
      </c>
      <c r="H608" s="4" t="str">
        <f t="array" ref="H608">XLOOKUP(E608,Customer_Dim!A:A,Customer_Dim!D:D)</f>
        <v>Female</v>
      </c>
      <c r="I608" s="4" t="str">
        <f t="array" ref="I608">XLOOKUP(E608,Customer_Dim!A:A,Customer_Dim!H:H)</f>
        <v>Silver</v>
      </c>
      <c r="J608" s="4" t="str">
        <f t="array" ref="J608">XLOOKUP(E608,Customer_Dim!A:A,Customer_Dim!E:E)</f>
        <v>East Jennifer</v>
      </c>
      <c r="K608" s="4" t="str">
        <f t="array" ref="K608">XLOOKUP(E608,Customer_Dim!A:A,Customer_Dim!F:F)</f>
        <v>California</v>
      </c>
      <c r="L608" s="4" t="str">
        <f t="array" ref="L608">XLOOKUP(Q608,Store_Dim!A:A,Store_Dim!C:C)</f>
        <v>West</v>
      </c>
      <c r="M608" s="4" t="s">
        <v>1658</v>
      </c>
      <c r="N608" s="4" t="str">
        <f t="array" ref="N608">XLOOKUP(M608,Product_Dim!A:A,Product_Dim!C:C)</f>
        <v>Home</v>
      </c>
      <c r="O608" s="4" t="str">
        <f t="array" ref="O608">XLOOKUP(M608,Product_Dim!A:A,Product_Dim!D:D)</f>
        <v>Decor</v>
      </c>
      <c r="P608" s="4" t="s">
        <v>1660</v>
      </c>
      <c r="Q608" s="4" t="s">
        <v>1917</v>
      </c>
      <c r="R608" s="4" t="str">
        <f t="array" ref="R608">XLOOKUP(Q608,Store_Dim!A:A,Store_Dim!B:B)</f>
        <v>Bean, Jones and Park</v>
      </c>
      <c r="S608" s="4" t="str">
        <f t="array" ref="S608">XLOOKUP(Q608,Store_Dim!A:A,Store_Dim!E:E)</f>
        <v>Online</v>
      </c>
      <c r="T608" s="4">
        <v>3.0</v>
      </c>
      <c r="U608" s="13">
        <v>827.88</v>
      </c>
      <c r="V608" s="14">
        <v>0.19</v>
      </c>
      <c r="W608" s="15">
        <v>378.0</v>
      </c>
      <c r="X608" s="4" t="s">
        <v>1961</v>
      </c>
      <c r="Y608" s="16">
        <v>2011.7484</v>
      </c>
      <c r="Z608" s="4" t="str">
        <f t="array" ref="Z608">XLOOKUP(M608,Product_Dim!A:A,Product_Dim!B:B)</f>
        <v>Decorative Floor Vase</v>
      </c>
    </row>
    <row r="609" ht="14.25" customHeight="1">
      <c r="A609" s="4" t="s">
        <v>2568</v>
      </c>
      <c r="B609" s="5">
        <v>45583.0</v>
      </c>
      <c r="C609" s="12" t="s">
        <v>3979</v>
      </c>
      <c r="D609" s="4">
        <f t="shared" si="1"/>
        <v>2024</v>
      </c>
      <c r="E609" s="4" t="s">
        <v>1358</v>
      </c>
      <c r="F609" s="4">
        <v>36.0</v>
      </c>
      <c r="G609" s="4" t="str">
        <f t="shared" si="2"/>
        <v>36-45</v>
      </c>
      <c r="H609" s="4" t="str">
        <f t="array" ref="H609">XLOOKUP(E609,Customer_Dim!A:A,Customer_Dim!D:D)</f>
        <v>Female</v>
      </c>
      <c r="I609" s="4" t="str">
        <f t="array" ref="I609">XLOOKUP(E609,Customer_Dim!A:A,Customer_Dim!H:H)</f>
        <v>Gold</v>
      </c>
      <c r="J609" s="4" t="str">
        <f t="array" ref="J609">XLOOKUP(E609,Customer_Dim!A:A,Customer_Dim!E:E)</f>
        <v>Josephchester</v>
      </c>
      <c r="K609" s="4" t="str">
        <f t="array" ref="K609">XLOOKUP(E609,Customer_Dim!A:A,Customer_Dim!F:F)</f>
        <v>New Jersey</v>
      </c>
      <c r="L609" s="4" t="str">
        <f t="array" ref="L609">XLOOKUP(Q609,Store_Dim!A:A,Store_Dim!C:C)</f>
        <v>East</v>
      </c>
      <c r="M609" s="4" t="s">
        <v>1844</v>
      </c>
      <c r="N609" s="4" t="str">
        <f t="array" ref="N609">XLOOKUP(M609,Product_Dim!A:A,Product_Dim!C:C)</f>
        <v>Home</v>
      </c>
      <c r="O609" s="4" t="str">
        <f t="array" ref="O609">XLOOKUP(M609,Product_Dim!A:A,Product_Dim!D:D)</f>
        <v>Lighting</v>
      </c>
      <c r="P609" s="4" t="s">
        <v>1846</v>
      </c>
      <c r="Q609" s="4" t="s">
        <v>1932</v>
      </c>
      <c r="R609" s="4" t="str">
        <f t="array" ref="R609">XLOOKUP(Q609,Store_Dim!A:A,Store_Dim!B:B)</f>
        <v>Gardner, Humphrey and Contreras</v>
      </c>
      <c r="S609" s="4" t="str">
        <f t="array" ref="S609">XLOOKUP(Q609,Store_Dim!A:A,Store_Dim!E:E)</f>
        <v>Flagship</v>
      </c>
      <c r="T609" s="4">
        <v>3.0</v>
      </c>
      <c r="U609" s="13">
        <v>926.85</v>
      </c>
      <c r="V609" s="14">
        <v>0.18</v>
      </c>
      <c r="W609" s="15">
        <v>220.0</v>
      </c>
      <c r="X609" s="4" t="s">
        <v>1964</v>
      </c>
      <c r="Y609" s="16">
        <v>2280.051</v>
      </c>
      <c r="Z609" s="4" t="str">
        <f t="array" ref="Z609">XLOOKUP(M609,Product_Dim!A:A,Product_Dim!B:B)</f>
        <v>LED Bedside Lamp</v>
      </c>
    </row>
    <row r="610" ht="14.25" customHeight="1">
      <c r="A610" s="4" t="s">
        <v>2569</v>
      </c>
      <c r="B610" s="5">
        <v>45662.0</v>
      </c>
      <c r="C610" s="12" t="s">
        <v>3972</v>
      </c>
      <c r="D610" s="4">
        <f t="shared" si="1"/>
        <v>2025</v>
      </c>
      <c r="E610" s="4" t="s">
        <v>1022</v>
      </c>
      <c r="F610" s="4">
        <v>64.0</v>
      </c>
      <c r="G610" s="4" t="str">
        <f t="shared" si="2"/>
        <v>56-65</v>
      </c>
      <c r="H610" s="4" t="str">
        <f t="array" ref="H610">XLOOKUP(E610,Customer_Dim!A:A,Customer_Dim!D:D)</f>
        <v>Female</v>
      </c>
      <c r="I610" s="4" t="str">
        <f t="array" ref="I610">XLOOKUP(E610,Customer_Dim!A:A,Customer_Dim!H:H)</f>
        <v>Gold</v>
      </c>
      <c r="J610" s="4" t="str">
        <f t="array" ref="J610">XLOOKUP(E610,Customer_Dim!A:A,Customer_Dim!E:E)</f>
        <v>Richardsport</v>
      </c>
      <c r="K610" s="4" t="str">
        <f t="array" ref="K610">XLOOKUP(E610,Customer_Dim!A:A,Customer_Dim!F:F)</f>
        <v>New Hampshire</v>
      </c>
      <c r="L610" s="4" t="str">
        <f t="array" ref="L610">XLOOKUP(Q610,Store_Dim!A:A,Store_Dim!C:C)</f>
        <v>South</v>
      </c>
      <c r="M610" s="4" t="s">
        <v>1599</v>
      </c>
      <c r="N610" s="4" t="str">
        <f t="array" ref="N610">XLOOKUP(M610,Product_Dim!A:A,Product_Dim!C:C)</f>
        <v>Home</v>
      </c>
      <c r="O610" s="4" t="str">
        <f t="array" ref="O610">XLOOKUP(M610,Product_Dim!A:A,Product_Dim!D:D)</f>
        <v>Kitchen</v>
      </c>
      <c r="P610" s="4" t="s">
        <v>1602</v>
      </c>
      <c r="Q610" s="4" t="s">
        <v>1934</v>
      </c>
      <c r="R610" s="4" t="str">
        <f t="array" ref="R610">XLOOKUP(Q610,Store_Dim!A:A,Store_Dim!B:B)</f>
        <v>Mcdonald Inc</v>
      </c>
      <c r="S610" s="4" t="str">
        <f t="array" ref="S610">XLOOKUP(Q610,Store_Dim!A:A,Store_Dim!E:E)</f>
        <v>Outlet</v>
      </c>
      <c r="T610" s="4">
        <v>1.0</v>
      </c>
      <c r="U610" s="13">
        <v>874.59</v>
      </c>
      <c r="V610" s="14">
        <v>0.29</v>
      </c>
      <c r="W610" s="15">
        <v>308.0</v>
      </c>
      <c r="X610" s="4" t="s">
        <v>1961</v>
      </c>
      <c r="Y610" s="16">
        <v>620.9589</v>
      </c>
      <c r="Z610" s="4" t="str">
        <f t="array" ref="Z610">XLOOKUP(M610,Product_Dim!A:A,Product_Dim!B:B)</f>
        <v>Ceramic Kitchen Bowl Set</v>
      </c>
    </row>
    <row r="611" ht="14.25" customHeight="1">
      <c r="A611" s="4" t="s">
        <v>2570</v>
      </c>
      <c r="B611" s="5">
        <v>45921.0</v>
      </c>
      <c r="C611" s="12" t="s">
        <v>3976</v>
      </c>
      <c r="D611" s="4">
        <f t="shared" si="1"/>
        <v>2025</v>
      </c>
      <c r="E611" s="4" t="s">
        <v>1470</v>
      </c>
      <c r="F611" s="4">
        <v>21.0</v>
      </c>
      <c r="G611" s="4" t="str">
        <f t="shared" si="2"/>
        <v>18-25</v>
      </c>
      <c r="H611" s="4" t="str">
        <f t="array" ref="H611">XLOOKUP(E611,Customer_Dim!A:A,Customer_Dim!D:D)</f>
        <v>Female</v>
      </c>
      <c r="I611" s="4" t="str">
        <f t="array" ref="I611">XLOOKUP(E611,Customer_Dim!A:A,Customer_Dim!H:H)</f>
        <v>Gold</v>
      </c>
      <c r="J611" s="4" t="str">
        <f t="array" ref="J611">XLOOKUP(E611,Customer_Dim!A:A,Customer_Dim!E:E)</f>
        <v>Kanebury</v>
      </c>
      <c r="K611" s="4" t="str">
        <f t="array" ref="K611">XLOOKUP(E611,Customer_Dim!A:A,Customer_Dim!F:F)</f>
        <v>New Hampshire</v>
      </c>
      <c r="L611" s="4" t="str">
        <f t="array" ref="L611">XLOOKUP(Q611,Store_Dim!A:A,Store_Dim!C:C)</f>
        <v>North</v>
      </c>
      <c r="M611" s="4" t="s">
        <v>1617</v>
      </c>
      <c r="N611" s="4" t="str">
        <f t="array" ref="N611">XLOOKUP(M611,Product_Dim!A:A,Product_Dim!C:C)</f>
        <v>Electronics</v>
      </c>
      <c r="O611" s="4" t="str">
        <f t="array" ref="O611">XLOOKUP(M611,Product_Dim!A:A,Product_Dim!D:D)</f>
        <v>Appliances</v>
      </c>
      <c r="P611" s="4" t="s">
        <v>1620</v>
      </c>
      <c r="Q611" s="4" t="s">
        <v>1892</v>
      </c>
      <c r="R611" s="4" t="str">
        <f t="array" ref="R611">XLOOKUP(Q611,Store_Dim!A:A,Store_Dim!B:B)</f>
        <v>Martinez, Adkins and Johnson</v>
      </c>
      <c r="S611" s="4" t="str">
        <f t="array" ref="S611">XLOOKUP(Q611,Store_Dim!A:A,Store_Dim!E:E)</f>
        <v>Flagship</v>
      </c>
      <c r="T611" s="4">
        <v>4.0</v>
      </c>
      <c r="U611" s="13">
        <v>479.11</v>
      </c>
      <c r="V611" s="14">
        <v>0.24</v>
      </c>
      <c r="W611" s="15">
        <v>301.0</v>
      </c>
      <c r="X611" s="4" t="s">
        <v>1961</v>
      </c>
      <c r="Y611" s="16">
        <v>1456.4944</v>
      </c>
      <c r="Z611" s="4" t="str">
        <f t="array" ref="Z611">XLOOKUP(M611,Product_Dim!A:A,Product_Dim!B:B)</f>
        <v>4K Home Projector</v>
      </c>
    </row>
    <row r="612" ht="14.25" customHeight="1">
      <c r="A612" s="4" t="s">
        <v>2571</v>
      </c>
      <c r="B612" s="5">
        <v>45490.0</v>
      </c>
      <c r="C612" s="12" t="s">
        <v>3968</v>
      </c>
      <c r="D612" s="4">
        <f t="shared" si="1"/>
        <v>2024</v>
      </c>
      <c r="E612" s="4" t="s">
        <v>713</v>
      </c>
      <c r="F612" s="4">
        <v>42.0</v>
      </c>
      <c r="G612" s="4" t="str">
        <f t="shared" si="2"/>
        <v>36-45</v>
      </c>
      <c r="H612" s="4" t="str">
        <f t="array" ref="H612">XLOOKUP(E612,Customer_Dim!A:A,Customer_Dim!D:D)</f>
        <v>Female</v>
      </c>
      <c r="I612" s="4" t="str">
        <f t="array" ref="I612">XLOOKUP(E612,Customer_Dim!A:A,Customer_Dim!H:H)</f>
        <v>Platinum</v>
      </c>
      <c r="J612" s="4" t="str">
        <f t="array" ref="J612">XLOOKUP(E612,Customer_Dim!A:A,Customer_Dim!E:E)</f>
        <v>West Markport</v>
      </c>
      <c r="K612" s="4" t="str">
        <f t="array" ref="K612">XLOOKUP(E612,Customer_Dim!A:A,Customer_Dim!F:F)</f>
        <v>North Dakota</v>
      </c>
      <c r="L612" s="4" t="str">
        <f t="array" ref="L612">XLOOKUP(Q612,Store_Dim!A:A,Store_Dim!C:C)</f>
        <v>North</v>
      </c>
      <c r="M612" s="4" t="s">
        <v>1674</v>
      </c>
      <c r="N612" s="4" t="str">
        <f t="array" ref="N612">XLOOKUP(M612,Product_Dim!A:A,Product_Dim!C:C)</f>
        <v>Beauty</v>
      </c>
      <c r="O612" s="4" t="str">
        <f t="array" ref="O612">XLOOKUP(M612,Product_Dim!A:A,Product_Dim!D:D)</f>
        <v>Skincare</v>
      </c>
      <c r="P612" s="4" t="s">
        <v>1676</v>
      </c>
      <c r="Q612" s="4" t="s">
        <v>1942</v>
      </c>
      <c r="R612" s="4" t="str">
        <f t="array" ref="R612">XLOOKUP(Q612,Store_Dim!A:A,Store_Dim!B:B)</f>
        <v>Holloway Ltd</v>
      </c>
      <c r="S612" s="4" t="str">
        <f t="array" ref="S612">XLOOKUP(Q612,Store_Dim!A:A,Store_Dim!E:E)</f>
        <v>Flagship</v>
      </c>
      <c r="T612" s="4">
        <v>3.0</v>
      </c>
      <c r="U612" s="13">
        <v>182.91</v>
      </c>
      <c r="V612" s="14">
        <v>0.29</v>
      </c>
      <c r="W612" s="15">
        <v>244.0</v>
      </c>
      <c r="X612" s="4" t="s">
        <v>1959</v>
      </c>
      <c r="Y612" s="16">
        <v>389.5983</v>
      </c>
      <c r="Z612" s="4" t="str">
        <f t="array" ref="Z612">XLOOKUP(M612,Product_Dim!A:A,Product_Dim!B:B)</f>
        <v>Vitamin C Face Serum</v>
      </c>
    </row>
    <row r="613" ht="14.25" customHeight="1">
      <c r="A613" s="4" t="s">
        <v>2572</v>
      </c>
      <c r="B613" s="5">
        <v>45652.0</v>
      </c>
      <c r="C613" s="12" t="s">
        <v>3969</v>
      </c>
      <c r="D613" s="4">
        <f t="shared" si="1"/>
        <v>2024</v>
      </c>
      <c r="E613" s="4" t="s">
        <v>889</v>
      </c>
      <c r="F613" s="4">
        <v>48.0</v>
      </c>
      <c r="G613" s="4" t="str">
        <f t="shared" si="2"/>
        <v>46-55</v>
      </c>
      <c r="H613" s="4" t="str">
        <f t="array" ref="H613">XLOOKUP(E613,Customer_Dim!A:A,Customer_Dim!D:D)</f>
        <v>Female</v>
      </c>
      <c r="I613" s="4" t="str">
        <f t="array" ref="I613">XLOOKUP(E613,Customer_Dim!A:A,Customer_Dim!H:H)</f>
        <v>Gold</v>
      </c>
      <c r="J613" s="4" t="str">
        <f t="array" ref="J613">XLOOKUP(E613,Customer_Dim!A:A,Customer_Dim!E:E)</f>
        <v>Welchview</v>
      </c>
      <c r="K613" s="4" t="str">
        <f t="array" ref="K613">XLOOKUP(E613,Customer_Dim!A:A,Customer_Dim!F:F)</f>
        <v>California</v>
      </c>
      <c r="L613" s="4" t="str">
        <f t="array" ref="L613">XLOOKUP(Q613,Store_Dim!A:A,Store_Dim!C:C)</f>
        <v>North</v>
      </c>
      <c r="M613" s="4" t="s">
        <v>1680</v>
      </c>
      <c r="N613" s="4" t="str">
        <f t="array" ref="N613">XLOOKUP(M613,Product_Dim!A:A,Product_Dim!C:C)</f>
        <v>Electronics</v>
      </c>
      <c r="O613" s="4" t="str">
        <f t="array" ref="O613">XLOOKUP(M613,Product_Dim!A:A,Product_Dim!D:D)</f>
        <v>Computer</v>
      </c>
      <c r="P613" s="4" t="s">
        <v>1682</v>
      </c>
      <c r="Q613" s="4" t="s">
        <v>1908</v>
      </c>
      <c r="R613" s="4" t="str">
        <f t="array" ref="R613">XLOOKUP(Q613,Store_Dim!A:A,Store_Dim!B:B)</f>
        <v>Gray Ltd</v>
      </c>
      <c r="S613" s="4" t="str">
        <f t="array" ref="S613">XLOOKUP(Q613,Store_Dim!A:A,Store_Dim!E:E)</f>
        <v>Outlet</v>
      </c>
      <c r="T613" s="4">
        <v>4.0</v>
      </c>
      <c r="U613" s="13">
        <v>745.51</v>
      </c>
      <c r="V613" s="14">
        <v>0.05</v>
      </c>
      <c r="W613" s="15">
        <v>86.0</v>
      </c>
      <c r="X613" s="4" t="s">
        <v>1959</v>
      </c>
      <c r="Y613" s="16">
        <v>2832.938</v>
      </c>
      <c r="Z613" s="4" t="str">
        <f t="array" ref="Z613">XLOOKUP(M613,Product_Dim!A:A,Product_Dim!B:B)</f>
        <v>Gaming Mechanical Keyboard</v>
      </c>
    </row>
    <row r="614" ht="14.25" customHeight="1">
      <c r="A614" s="4" t="s">
        <v>2573</v>
      </c>
      <c r="B614" s="5">
        <v>45598.0</v>
      </c>
      <c r="C614" s="12" t="s">
        <v>3971</v>
      </c>
      <c r="D614" s="4">
        <f t="shared" si="1"/>
        <v>2024</v>
      </c>
      <c r="E614" s="4" t="s">
        <v>1502</v>
      </c>
      <c r="F614" s="4">
        <v>21.0</v>
      </c>
      <c r="G614" s="4" t="str">
        <f t="shared" si="2"/>
        <v>18-25</v>
      </c>
      <c r="H614" s="4" t="str">
        <f t="array" ref="H614">XLOOKUP(E614,Customer_Dim!A:A,Customer_Dim!D:D)</f>
        <v>Male</v>
      </c>
      <c r="I614" s="4" t="str">
        <f t="array" ref="I614">XLOOKUP(E614,Customer_Dim!A:A,Customer_Dim!H:H)</f>
        <v>Gold</v>
      </c>
      <c r="J614" s="4" t="str">
        <f t="array" ref="J614">XLOOKUP(E614,Customer_Dim!A:A,Customer_Dim!E:E)</f>
        <v>Kelseybury</v>
      </c>
      <c r="K614" s="4" t="str">
        <f t="array" ref="K614">XLOOKUP(E614,Customer_Dim!A:A,Customer_Dim!F:F)</f>
        <v>Georgia</v>
      </c>
      <c r="L614" s="4" t="str">
        <f t="array" ref="L614">XLOOKUP(Q614,Store_Dim!A:A,Store_Dim!C:C)</f>
        <v>North</v>
      </c>
      <c r="M614" s="4" t="s">
        <v>1847</v>
      </c>
      <c r="N614" s="4" t="str">
        <f t="array" ref="N614">XLOOKUP(M614,Product_Dim!A:A,Product_Dim!C:C)</f>
        <v>Sports</v>
      </c>
      <c r="O614" s="4" t="str">
        <f t="array" ref="O614">XLOOKUP(M614,Product_Dim!A:A,Product_Dim!D:D)</f>
        <v>Accessories</v>
      </c>
      <c r="P614" s="4" t="s">
        <v>1849</v>
      </c>
      <c r="Q614" s="4" t="s">
        <v>1936</v>
      </c>
      <c r="R614" s="4" t="str">
        <f t="array" ref="R614">XLOOKUP(Q614,Store_Dim!A:A,Store_Dim!B:B)</f>
        <v>Shelton PLC</v>
      </c>
      <c r="S614" s="4" t="str">
        <f t="array" ref="S614">XLOOKUP(Q614,Store_Dim!A:A,Store_Dim!E:E)</f>
        <v>Flagship</v>
      </c>
      <c r="T614" s="4">
        <v>3.0</v>
      </c>
      <c r="U614" s="13">
        <v>920.61</v>
      </c>
      <c r="V614" s="14">
        <v>0.04</v>
      </c>
      <c r="W614" s="15">
        <v>232.0</v>
      </c>
      <c r="X614" s="4" t="s">
        <v>1959</v>
      </c>
      <c r="Y614" s="16">
        <v>2651.3568</v>
      </c>
      <c r="Z614" s="4" t="str">
        <f t="array" ref="Z614">XLOOKUP(M614,Product_Dim!A:A,Product_Dim!B:B)</f>
        <v>Sports Wrist Sweatbands</v>
      </c>
    </row>
    <row r="615" ht="14.25" customHeight="1">
      <c r="A615" s="4" t="s">
        <v>2574</v>
      </c>
      <c r="B615" s="5">
        <v>45772.0</v>
      </c>
      <c r="C615" s="12" t="s">
        <v>3978</v>
      </c>
      <c r="D615" s="4">
        <f t="shared" si="1"/>
        <v>2025</v>
      </c>
      <c r="E615" s="4" t="s">
        <v>1343</v>
      </c>
      <c r="F615" s="4">
        <v>40.0</v>
      </c>
      <c r="G615" s="4" t="str">
        <f t="shared" si="2"/>
        <v>36-45</v>
      </c>
      <c r="H615" s="4" t="str">
        <f t="array" ref="H615">XLOOKUP(E615,Customer_Dim!A:A,Customer_Dim!D:D)</f>
        <v>Male</v>
      </c>
      <c r="I615" s="4" t="str">
        <f t="array" ref="I615">XLOOKUP(E615,Customer_Dim!A:A,Customer_Dim!H:H)</f>
        <v>Bronze</v>
      </c>
      <c r="J615" s="4" t="str">
        <f t="array" ref="J615">XLOOKUP(E615,Customer_Dim!A:A,Customer_Dim!E:E)</f>
        <v>Lake Monique</v>
      </c>
      <c r="K615" s="4" t="str">
        <f t="array" ref="K615">XLOOKUP(E615,Customer_Dim!A:A,Customer_Dim!F:F)</f>
        <v>Utah</v>
      </c>
      <c r="L615" s="4" t="str">
        <f t="array" ref="L615">XLOOKUP(Q615,Store_Dim!A:A,Store_Dim!C:C)</f>
        <v>East</v>
      </c>
      <c r="M615" s="4" t="s">
        <v>1808</v>
      </c>
      <c r="N615" s="4" t="str">
        <f t="array" ref="N615">XLOOKUP(M615,Product_Dim!A:A,Product_Dim!C:C)</f>
        <v>Clothing</v>
      </c>
      <c r="O615" s="4" t="str">
        <f t="array" ref="O615">XLOOKUP(M615,Product_Dim!A:A,Product_Dim!D:D)</f>
        <v>Footwear</v>
      </c>
      <c r="P615" s="4" t="s">
        <v>1810</v>
      </c>
      <c r="Q615" s="4" t="s">
        <v>1924</v>
      </c>
      <c r="R615" s="4" t="str">
        <f t="array" ref="R615">XLOOKUP(Q615,Store_Dim!A:A,Store_Dim!B:B)</f>
        <v>Hill, Wagner and Ballard</v>
      </c>
      <c r="S615" s="4" t="str">
        <f t="array" ref="S615">XLOOKUP(Q615,Store_Dim!A:A,Store_Dim!E:E)</f>
        <v>Online</v>
      </c>
      <c r="T615" s="4">
        <v>4.0</v>
      </c>
      <c r="U615" s="13">
        <v>659.03</v>
      </c>
      <c r="V615" s="14">
        <v>0.15</v>
      </c>
      <c r="W615" s="15">
        <v>82.0</v>
      </c>
      <c r="X615" s="4" t="s">
        <v>1959</v>
      </c>
      <c r="Y615" s="16">
        <v>2240.702</v>
      </c>
      <c r="Z615" s="4" t="str">
        <f t="array" ref="Z615">XLOOKUP(M615,Product_Dim!A:A,Product_Dim!B:B)</f>
        <v>Women's Ankle Boots</v>
      </c>
    </row>
    <row r="616" ht="14.25" customHeight="1">
      <c r="A616" s="4" t="s">
        <v>2575</v>
      </c>
      <c r="B616" s="5">
        <v>45338.0</v>
      </c>
      <c r="C616" s="12" t="s">
        <v>3974</v>
      </c>
      <c r="D616" s="4">
        <f t="shared" si="1"/>
        <v>2024</v>
      </c>
      <c r="E616" s="4" t="s">
        <v>20</v>
      </c>
      <c r="F616" s="17">
        <v>41.57684529828109</v>
      </c>
      <c r="G616" s="4" t="str">
        <f t="shared" si="2"/>
        <v>36-45</v>
      </c>
      <c r="H616" s="4" t="str">
        <f t="array" ref="H616">XLOOKUP(E616,Customer_Dim!A:A,Customer_Dim!D:D)</f>
        <v>Female</v>
      </c>
      <c r="I616" s="4" t="str">
        <f t="array" ref="I616">XLOOKUP(E616,Customer_Dim!A:A,Customer_Dim!H:H)</f>
        <v>Gold</v>
      </c>
      <c r="J616" s="4" t="str">
        <f t="array" ref="J616">XLOOKUP(E616,Customer_Dim!A:A,Customer_Dim!E:E)</f>
        <v>Kellyberg</v>
      </c>
      <c r="K616" s="4" t="str">
        <f t="array" ref="K616">XLOOKUP(E616,Customer_Dim!A:A,Customer_Dim!F:F)</f>
        <v>South Dakota</v>
      </c>
      <c r="L616" s="4" t="str">
        <f t="array" ref="L616">XLOOKUP(Q616,Store_Dim!A:A,Store_Dim!C:C)</f>
        <v>South</v>
      </c>
      <c r="M616" s="4" t="s">
        <v>1594</v>
      </c>
      <c r="N616" s="4" t="str">
        <f t="array" ref="N616">XLOOKUP(M616,Product_Dim!A:A,Product_Dim!C:C)</f>
        <v>Sports</v>
      </c>
      <c r="O616" s="4" t="str">
        <f t="array" ref="O616">XLOOKUP(M616,Product_Dim!A:A,Product_Dim!D:D)</f>
        <v>Fitness</v>
      </c>
      <c r="P616" s="4" t="s">
        <v>1598</v>
      </c>
      <c r="Q616" s="4" t="s">
        <v>1896</v>
      </c>
      <c r="R616" s="4" t="str">
        <f t="array" ref="R616">XLOOKUP(Q616,Store_Dim!A:A,Store_Dim!B:B)</f>
        <v>Black-Horn</v>
      </c>
      <c r="S616" s="4" t="str">
        <f t="array" ref="S616">XLOOKUP(Q616,Store_Dim!A:A,Store_Dim!E:E)</f>
        <v>Outlet</v>
      </c>
      <c r="T616" s="4">
        <v>1.0</v>
      </c>
      <c r="U616" s="13">
        <v>312.91</v>
      </c>
      <c r="V616" s="14">
        <v>0.12</v>
      </c>
      <c r="W616" s="15">
        <v>323.0</v>
      </c>
      <c r="X616" s="4" t="s">
        <v>1961</v>
      </c>
      <c r="Y616" s="16">
        <v>275.3608</v>
      </c>
      <c r="Z616" s="4" t="str">
        <f t="array" ref="Z616">XLOOKUP(M616,Product_Dim!A:A,Product_Dim!B:B)</f>
        <v>Adjustable Dumbbell Set</v>
      </c>
    </row>
    <row r="617" ht="14.25" customHeight="1">
      <c r="A617" s="4" t="s">
        <v>2576</v>
      </c>
      <c r="B617" s="5">
        <v>45524.0</v>
      </c>
      <c r="C617" s="12" t="s">
        <v>3975</v>
      </c>
      <c r="D617" s="4">
        <f t="shared" si="1"/>
        <v>2024</v>
      </c>
      <c r="E617" s="4" t="s">
        <v>758</v>
      </c>
      <c r="F617" s="4">
        <v>52.0</v>
      </c>
      <c r="G617" s="4" t="str">
        <f t="shared" si="2"/>
        <v>46-55</v>
      </c>
      <c r="H617" s="4" t="str">
        <f t="array" ref="H617">XLOOKUP(E617,Customer_Dim!A:A,Customer_Dim!D:D)</f>
        <v>Female</v>
      </c>
      <c r="I617" s="4" t="str">
        <f t="array" ref="I617">XLOOKUP(E617,Customer_Dim!A:A,Customer_Dim!H:H)</f>
        <v>Gold</v>
      </c>
      <c r="J617" s="4" t="str">
        <f t="array" ref="J617">XLOOKUP(E617,Customer_Dim!A:A,Customer_Dim!E:E)</f>
        <v>Lake Michael</v>
      </c>
      <c r="K617" s="4" t="str">
        <f t="array" ref="K617">XLOOKUP(E617,Customer_Dim!A:A,Customer_Dim!F:F)</f>
        <v>Utah</v>
      </c>
      <c r="L617" s="4" t="str">
        <f t="array" ref="L617">XLOOKUP(Q617,Store_Dim!A:A,Store_Dim!C:C)</f>
        <v>East</v>
      </c>
      <c r="M617" s="4" t="s">
        <v>1606</v>
      </c>
      <c r="N617" s="4" t="str">
        <f t="array" ref="N617">XLOOKUP(M617,Product_Dim!A:A,Product_Dim!C:C)</f>
        <v>Beauty</v>
      </c>
      <c r="O617" s="4" t="str">
        <f t="array" ref="O617">XLOOKUP(M617,Product_Dim!A:A,Product_Dim!D:D)</f>
        <v>Haircare</v>
      </c>
      <c r="P617" s="4" t="s">
        <v>1609</v>
      </c>
      <c r="Q617" s="4" t="s">
        <v>1945</v>
      </c>
      <c r="R617" s="4" t="str">
        <f t="array" ref="R617">XLOOKUP(Q617,Store_Dim!A:A,Store_Dim!B:B)</f>
        <v>Guerrero-Schmitt</v>
      </c>
      <c r="S617" s="4" t="str">
        <f t="array" ref="S617">XLOOKUP(Q617,Store_Dim!A:A,Store_Dim!E:E)</f>
        <v>Flagship</v>
      </c>
      <c r="T617" s="4">
        <v>4.0</v>
      </c>
      <c r="U617" s="13">
        <v>705.64</v>
      </c>
      <c r="V617" s="14">
        <v>0.11</v>
      </c>
      <c r="W617" s="15">
        <v>460.0</v>
      </c>
      <c r="X617" s="4" t="s">
        <v>1961</v>
      </c>
      <c r="Y617" s="16">
        <v>2512.0784</v>
      </c>
      <c r="Z617" s="4" t="str">
        <f t="array" ref="Z617">XLOOKUP(M617,Product_Dim!A:A,Product_Dim!B:B)</f>
        <v>Hair Strengthening Shampoo</v>
      </c>
    </row>
    <row r="618" ht="14.25" customHeight="1">
      <c r="A618" s="4" t="s">
        <v>2577</v>
      </c>
      <c r="B618" s="5">
        <v>45497.0</v>
      </c>
      <c r="C618" s="12" t="s">
        <v>3968</v>
      </c>
      <c r="D618" s="4">
        <f t="shared" si="1"/>
        <v>2024</v>
      </c>
      <c r="E618" s="4" t="s">
        <v>506</v>
      </c>
      <c r="F618" s="4">
        <v>62.0</v>
      </c>
      <c r="G618" s="4" t="str">
        <f t="shared" si="2"/>
        <v>56-65</v>
      </c>
      <c r="H618" s="4" t="str">
        <f t="array" ref="H618">XLOOKUP(E618,Customer_Dim!A:A,Customer_Dim!D:D)</f>
        <v>Female</v>
      </c>
      <c r="I618" s="4" t="str">
        <f t="array" ref="I618">XLOOKUP(E618,Customer_Dim!A:A,Customer_Dim!H:H)</f>
        <v>Bronze</v>
      </c>
      <c r="J618" s="4" t="str">
        <f t="array" ref="J618">XLOOKUP(E618,Customer_Dim!A:A,Customer_Dim!E:E)</f>
        <v>North Anthonychester</v>
      </c>
      <c r="K618" s="4" t="str">
        <f t="array" ref="K618">XLOOKUP(E618,Customer_Dim!A:A,Customer_Dim!F:F)</f>
        <v>Nevada</v>
      </c>
      <c r="L618" s="4" t="str">
        <f t="array" ref="L618">XLOOKUP(Q618,Store_Dim!A:A,Store_Dim!C:C)</f>
        <v>East</v>
      </c>
      <c r="M618" s="4" t="s">
        <v>1594</v>
      </c>
      <c r="N618" s="4" t="str">
        <f t="array" ref="N618">XLOOKUP(M618,Product_Dim!A:A,Product_Dim!C:C)</f>
        <v>Sports</v>
      </c>
      <c r="O618" s="4" t="str">
        <f t="array" ref="O618">XLOOKUP(M618,Product_Dim!A:A,Product_Dim!D:D)</f>
        <v>Fitness</v>
      </c>
      <c r="P618" s="4" t="s">
        <v>1598</v>
      </c>
      <c r="Q618" s="4" t="s">
        <v>1924</v>
      </c>
      <c r="R618" s="4" t="str">
        <f t="array" ref="R618">XLOOKUP(Q618,Store_Dim!A:A,Store_Dim!B:B)</f>
        <v>Hill, Wagner and Ballard</v>
      </c>
      <c r="S618" s="4" t="str">
        <f t="array" ref="S618">XLOOKUP(Q618,Store_Dim!A:A,Store_Dim!E:E)</f>
        <v>Online</v>
      </c>
      <c r="T618" s="4">
        <v>4.0</v>
      </c>
      <c r="U618" s="13">
        <v>386.41</v>
      </c>
      <c r="V618" s="14">
        <v>0.13</v>
      </c>
      <c r="W618" s="15">
        <v>323.0</v>
      </c>
      <c r="X618" s="4" t="s">
        <v>1964</v>
      </c>
      <c r="Y618" s="16">
        <v>1344.7068</v>
      </c>
      <c r="Z618" s="4" t="str">
        <f t="array" ref="Z618">XLOOKUP(M618,Product_Dim!A:A,Product_Dim!B:B)</f>
        <v>Adjustable Dumbbell Set</v>
      </c>
    </row>
    <row r="619" ht="14.25" customHeight="1">
      <c r="A619" s="4" t="s">
        <v>2578</v>
      </c>
      <c r="B619" s="5">
        <v>45534.0</v>
      </c>
      <c r="C619" s="12" t="s">
        <v>3975</v>
      </c>
      <c r="D619" s="4">
        <f t="shared" si="1"/>
        <v>2024</v>
      </c>
      <c r="E619" s="4" t="s">
        <v>138</v>
      </c>
      <c r="F619" s="4">
        <v>54.0</v>
      </c>
      <c r="G619" s="4" t="str">
        <f t="shared" si="2"/>
        <v>46-55</v>
      </c>
      <c r="H619" s="4" t="str">
        <f t="array" ref="H619">XLOOKUP(E619,Customer_Dim!A:A,Customer_Dim!D:D)</f>
        <v>Female</v>
      </c>
      <c r="I619" s="4" t="str">
        <f t="array" ref="I619">XLOOKUP(E619,Customer_Dim!A:A,Customer_Dim!H:H)</f>
        <v>Silver</v>
      </c>
      <c r="J619" s="4" t="str">
        <f t="array" ref="J619">XLOOKUP(E619,Customer_Dim!A:A,Customer_Dim!E:E)</f>
        <v>East Jennifer</v>
      </c>
      <c r="K619" s="4" t="str">
        <f t="array" ref="K619">XLOOKUP(E619,Customer_Dim!A:A,Customer_Dim!F:F)</f>
        <v>California</v>
      </c>
      <c r="L619" s="4" t="str">
        <f t="array" ref="L619">XLOOKUP(Q619,Store_Dim!A:A,Store_Dim!C:C)</f>
        <v>South</v>
      </c>
      <c r="M619" s="4" t="s">
        <v>1865</v>
      </c>
      <c r="N619" s="4" t="str">
        <f t="array" ref="N619">XLOOKUP(M619,Product_Dim!A:A,Product_Dim!C:C)</f>
        <v>Beauty</v>
      </c>
      <c r="O619" s="4" t="str">
        <f t="array" ref="O619">XLOOKUP(M619,Product_Dim!A:A,Product_Dim!D:D)</f>
        <v>Skincare</v>
      </c>
      <c r="P619" s="4" t="s">
        <v>1867</v>
      </c>
      <c r="Q619" s="4" t="s">
        <v>1927</v>
      </c>
      <c r="R619" s="4" t="str">
        <f t="array" ref="R619">XLOOKUP(Q619,Store_Dim!A:A,Store_Dim!B:B)</f>
        <v>Aguirre-Keller</v>
      </c>
      <c r="S619" s="4" t="str">
        <f t="array" ref="S619">XLOOKUP(Q619,Store_Dim!A:A,Store_Dim!E:E)</f>
        <v>Online</v>
      </c>
      <c r="T619" s="4">
        <v>3.0</v>
      </c>
      <c r="U619" s="13">
        <v>265.89</v>
      </c>
      <c r="V619" s="14">
        <v>0.08</v>
      </c>
      <c r="W619" s="15">
        <v>213.0</v>
      </c>
      <c r="X619" s="4" t="s">
        <v>1964</v>
      </c>
      <c r="Y619" s="16">
        <v>733.8564</v>
      </c>
      <c r="Z619" s="4" t="str">
        <f t="array" ref="Z619">XLOOKUP(M619,Product_Dim!A:A,Product_Dim!B:B)</f>
        <v>Vitamin E Body Lotion</v>
      </c>
    </row>
    <row r="620" ht="14.25" customHeight="1">
      <c r="A620" s="4" t="s">
        <v>2579</v>
      </c>
      <c r="B620" s="5">
        <v>45925.0</v>
      </c>
      <c r="C620" s="12" t="s">
        <v>3976</v>
      </c>
      <c r="D620" s="4">
        <f t="shared" si="1"/>
        <v>2025</v>
      </c>
      <c r="E620" s="4" t="s">
        <v>291</v>
      </c>
      <c r="F620" s="4">
        <v>61.0</v>
      </c>
      <c r="G620" s="4" t="str">
        <f t="shared" si="2"/>
        <v>56-65</v>
      </c>
      <c r="H620" s="4" t="str">
        <f t="array" ref="H620">XLOOKUP(E620,Customer_Dim!A:A,Customer_Dim!D:D)</f>
        <v>Female</v>
      </c>
      <c r="I620" s="4" t="str">
        <f t="array" ref="I620">XLOOKUP(E620,Customer_Dim!A:A,Customer_Dim!H:H)</f>
        <v>Gold</v>
      </c>
      <c r="J620" s="4" t="str">
        <f t="array" ref="J620">XLOOKUP(E620,Customer_Dim!A:A,Customer_Dim!E:E)</f>
        <v>Lake Barryfurt</v>
      </c>
      <c r="K620" s="4" t="str">
        <f t="array" ref="K620">XLOOKUP(E620,Customer_Dim!A:A,Customer_Dim!F:F)</f>
        <v>California</v>
      </c>
      <c r="L620" s="4" t="str">
        <f t="array" ref="L620">XLOOKUP(Q620,Store_Dim!A:A,Store_Dim!C:C)</f>
        <v>West</v>
      </c>
      <c r="M620" s="4" t="s">
        <v>1667</v>
      </c>
      <c r="N620" s="4" t="str">
        <f t="array" ref="N620">XLOOKUP(M620,Product_Dim!A:A,Product_Dim!C:C)</f>
        <v>Home</v>
      </c>
      <c r="O620" s="4" t="str">
        <f t="array" ref="O620">XLOOKUP(M620,Product_Dim!A:A,Product_Dim!D:D)</f>
        <v>Kitchen</v>
      </c>
      <c r="P620" s="4" t="s">
        <v>1669</v>
      </c>
      <c r="Q620" s="4" t="s">
        <v>1939</v>
      </c>
      <c r="R620" s="4" t="str">
        <f t="array" ref="R620">XLOOKUP(Q620,Store_Dim!A:A,Store_Dim!B:B)</f>
        <v>Frederick-Wright</v>
      </c>
      <c r="S620" s="4" t="str">
        <f t="array" ref="S620">XLOOKUP(Q620,Store_Dim!A:A,Store_Dim!E:E)</f>
        <v>Flagship</v>
      </c>
      <c r="T620" s="4">
        <v>1.0</v>
      </c>
      <c r="U620" s="13">
        <v>703.16</v>
      </c>
      <c r="V620" s="14">
        <v>0.29</v>
      </c>
      <c r="W620" s="15">
        <v>57.0</v>
      </c>
      <c r="X620" s="4" t="s">
        <v>1959</v>
      </c>
      <c r="Y620" s="16">
        <v>499.2436</v>
      </c>
      <c r="Z620" s="4" t="str">
        <f t="array" ref="Z620">XLOOKUP(M620,Product_Dim!A:A,Product_Dim!B:B)</f>
        <v>Stainless Steel Cutlery Set</v>
      </c>
    </row>
    <row r="621" ht="14.25" customHeight="1">
      <c r="A621" s="4" t="s">
        <v>2580</v>
      </c>
      <c r="B621" s="5">
        <v>45765.0</v>
      </c>
      <c r="C621" s="12" t="s">
        <v>3978</v>
      </c>
      <c r="D621" s="4">
        <f t="shared" si="1"/>
        <v>2025</v>
      </c>
      <c r="E621" s="4" t="s">
        <v>1473</v>
      </c>
      <c r="F621" s="4">
        <v>42.0</v>
      </c>
      <c r="G621" s="4" t="str">
        <f t="shared" si="2"/>
        <v>36-45</v>
      </c>
      <c r="H621" s="4" t="str">
        <f t="array" ref="H621">XLOOKUP(E621,Customer_Dim!A:A,Customer_Dim!D:D)</f>
        <v>Male</v>
      </c>
      <c r="I621" s="4" t="str">
        <f t="array" ref="I621">XLOOKUP(E621,Customer_Dim!A:A,Customer_Dim!H:H)</f>
        <v>Platinum</v>
      </c>
      <c r="J621" s="4" t="str">
        <f t="array" ref="J621">XLOOKUP(E621,Customer_Dim!A:A,Customer_Dim!E:E)</f>
        <v>Mcdanielfurt</v>
      </c>
      <c r="K621" s="4" t="str">
        <f t="array" ref="K621">XLOOKUP(E621,Customer_Dim!A:A,Customer_Dim!F:F)</f>
        <v>Montana</v>
      </c>
      <c r="L621" s="4" t="str">
        <f t="array" ref="L621">XLOOKUP(Q621,Store_Dim!A:A,Store_Dim!C:C)</f>
        <v>East</v>
      </c>
      <c r="M621" s="4" t="s">
        <v>1874</v>
      </c>
      <c r="N621" s="4" t="str">
        <f t="array" ref="N621">XLOOKUP(M621,Product_Dim!A:A,Product_Dim!C:C)</f>
        <v>Sports</v>
      </c>
      <c r="O621" s="4" t="str">
        <f t="array" ref="O621">XLOOKUP(M621,Product_Dim!A:A,Product_Dim!D:D)</f>
        <v>Team Sports</v>
      </c>
      <c r="P621" s="4" t="s">
        <v>1876</v>
      </c>
      <c r="Q621" s="4" t="s">
        <v>1932</v>
      </c>
      <c r="R621" s="4" t="str">
        <f t="array" ref="R621">XLOOKUP(Q621,Store_Dim!A:A,Store_Dim!B:B)</f>
        <v>Gardner, Humphrey and Contreras</v>
      </c>
      <c r="S621" s="4" t="str">
        <f t="array" ref="S621">XLOOKUP(Q621,Store_Dim!A:A,Store_Dim!E:E)</f>
        <v>Flagship</v>
      </c>
      <c r="T621" s="4">
        <v>2.0</v>
      </c>
      <c r="U621" s="13">
        <v>394.5</v>
      </c>
      <c r="V621" s="14">
        <v>0.29</v>
      </c>
      <c r="W621" s="15">
        <v>471.0</v>
      </c>
      <c r="X621" s="4" t="s">
        <v>1964</v>
      </c>
      <c r="Y621" s="16">
        <v>560.1899999999999</v>
      </c>
      <c r="Z621" s="4" t="str">
        <f t="array" ref="Z621">XLOOKUP(M621,Product_Dim!A:A,Product_Dim!B:B)</f>
        <v>Cricket Bat</v>
      </c>
    </row>
    <row r="622" ht="14.25" customHeight="1">
      <c r="A622" s="4" t="s">
        <v>2581</v>
      </c>
      <c r="B622" s="5">
        <v>45882.0</v>
      </c>
      <c r="C622" s="12" t="s">
        <v>3975</v>
      </c>
      <c r="D622" s="4">
        <f t="shared" si="1"/>
        <v>2025</v>
      </c>
      <c r="E622" s="4" t="s">
        <v>424</v>
      </c>
      <c r="F622" s="4">
        <v>21.0</v>
      </c>
      <c r="G622" s="4" t="str">
        <f t="shared" si="2"/>
        <v>18-25</v>
      </c>
      <c r="H622" s="4" t="str">
        <f t="array" ref="H622">XLOOKUP(E622,Customer_Dim!A:A,Customer_Dim!D:D)</f>
        <v>Female</v>
      </c>
      <c r="I622" s="4" t="str">
        <f t="array" ref="I622">XLOOKUP(E622,Customer_Dim!A:A,Customer_Dim!H:H)</f>
        <v>Platinum</v>
      </c>
      <c r="J622" s="4" t="str">
        <f t="array" ref="J622">XLOOKUP(E622,Customer_Dim!A:A,Customer_Dim!E:E)</f>
        <v>North Katherine</v>
      </c>
      <c r="K622" s="4" t="str">
        <f t="array" ref="K622">XLOOKUP(E622,Customer_Dim!A:A,Customer_Dim!F:F)</f>
        <v>Washington</v>
      </c>
      <c r="L622" s="4" t="str">
        <f t="array" ref="L622">XLOOKUP(Q622,Store_Dim!A:A,Store_Dim!C:C)</f>
        <v>South</v>
      </c>
      <c r="M622" s="4" t="s">
        <v>1874</v>
      </c>
      <c r="N622" s="4" t="str">
        <f t="array" ref="N622">XLOOKUP(M622,Product_Dim!A:A,Product_Dim!C:C)</f>
        <v>Sports</v>
      </c>
      <c r="O622" s="4" t="str">
        <f t="array" ref="O622">XLOOKUP(M622,Product_Dim!A:A,Product_Dim!D:D)</f>
        <v>Team Sports</v>
      </c>
      <c r="P622" s="4" t="s">
        <v>1876</v>
      </c>
      <c r="Q622" s="4" t="s">
        <v>1914</v>
      </c>
      <c r="R622" s="4" t="str">
        <f t="array" ref="R622">XLOOKUP(Q622,Store_Dim!A:A,Store_Dim!B:B)</f>
        <v>Martinez-Mullins</v>
      </c>
      <c r="S622" s="4" t="str">
        <f t="array" ref="S622">XLOOKUP(Q622,Store_Dim!A:A,Store_Dim!E:E)</f>
        <v>Online</v>
      </c>
      <c r="T622" s="4">
        <v>3.0</v>
      </c>
      <c r="U622" s="13">
        <v>411.25</v>
      </c>
      <c r="V622" s="14">
        <v>0.05</v>
      </c>
      <c r="W622" s="15">
        <v>471.0</v>
      </c>
      <c r="X622" s="4" t="s">
        <v>1959</v>
      </c>
      <c r="Y622" s="16">
        <v>1172.0625</v>
      </c>
      <c r="Z622" s="4" t="str">
        <f t="array" ref="Z622">XLOOKUP(M622,Product_Dim!A:A,Product_Dim!B:B)</f>
        <v>Cricket Bat</v>
      </c>
    </row>
    <row r="623" ht="14.25" customHeight="1">
      <c r="A623" s="4" t="s">
        <v>2582</v>
      </c>
      <c r="B623" s="5">
        <v>45923.0</v>
      </c>
      <c r="C623" s="12" t="s">
        <v>3976</v>
      </c>
      <c r="D623" s="4">
        <f t="shared" si="1"/>
        <v>2025</v>
      </c>
      <c r="E623" s="4" t="s">
        <v>1130</v>
      </c>
      <c r="F623" s="4">
        <v>56.0</v>
      </c>
      <c r="G623" s="4" t="str">
        <f t="shared" si="2"/>
        <v>56-65</v>
      </c>
      <c r="H623" s="4" t="str">
        <f t="array" ref="H623">XLOOKUP(E623,Customer_Dim!A:A,Customer_Dim!D:D)</f>
        <v>Female</v>
      </c>
      <c r="I623" s="4" t="str">
        <f t="array" ref="I623">XLOOKUP(E623,Customer_Dim!A:A,Customer_Dim!H:H)</f>
        <v>Platinum</v>
      </c>
      <c r="J623" s="4" t="str">
        <f t="array" ref="J623">XLOOKUP(E623,Customer_Dim!A:A,Customer_Dim!E:E)</f>
        <v>Westbury</v>
      </c>
      <c r="K623" s="4" t="str">
        <f t="array" ref="K623">XLOOKUP(E623,Customer_Dim!A:A,Customer_Dim!F:F)</f>
        <v>Oregon</v>
      </c>
      <c r="L623" s="4" t="str">
        <f t="array" ref="L623">XLOOKUP(Q623,Store_Dim!A:A,Store_Dim!C:C)</f>
        <v>South</v>
      </c>
      <c r="M623" s="4" t="s">
        <v>1725</v>
      </c>
      <c r="N623" s="4" t="str">
        <f t="array" ref="N623">XLOOKUP(M623,Product_Dim!A:A,Product_Dim!C:C)</f>
        <v>Electronics</v>
      </c>
      <c r="O623" s="4" t="str">
        <f t="array" ref="O623">XLOOKUP(M623,Product_Dim!A:A,Product_Dim!D:D)</f>
        <v>Accessories</v>
      </c>
      <c r="P623" s="4" t="s">
        <v>1727</v>
      </c>
      <c r="Q623" s="4" t="s">
        <v>1896</v>
      </c>
      <c r="R623" s="4" t="str">
        <f t="array" ref="R623">XLOOKUP(Q623,Store_Dim!A:A,Store_Dim!B:B)</f>
        <v>Black-Horn</v>
      </c>
      <c r="S623" s="4" t="str">
        <f t="array" ref="S623">XLOOKUP(Q623,Store_Dim!A:A,Store_Dim!E:E)</f>
        <v>Outlet</v>
      </c>
      <c r="T623" s="4">
        <v>4.0</v>
      </c>
      <c r="U623" s="13">
        <v>395.45</v>
      </c>
      <c r="V623" s="14">
        <v>0.01</v>
      </c>
      <c r="W623" s="15">
        <v>103.0</v>
      </c>
      <c r="X623" s="4" t="s">
        <v>1959</v>
      </c>
      <c r="Y623" s="16">
        <v>1565.982</v>
      </c>
      <c r="Z623" s="4" t="str">
        <f t="array" ref="Z623">XLOOKUP(M623,Product_Dim!A:A,Product_Dim!B:B)</f>
        <v>Car Dashboard Phone Holder</v>
      </c>
    </row>
    <row r="624" ht="14.25" customHeight="1">
      <c r="A624" s="4" t="s">
        <v>2583</v>
      </c>
      <c r="B624" s="5">
        <v>45421.0</v>
      </c>
      <c r="C624" s="12" t="s">
        <v>3973</v>
      </c>
      <c r="D624" s="4">
        <f t="shared" si="1"/>
        <v>2024</v>
      </c>
      <c r="E624" s="4" t="s">
        <v>161</v>
      </c>
      <c r="F624" s="4">
        <v>20.0</v>
      </c>
      <c r="G624" s="4" t="str">
        <f t="shared" si="2"/>
        <v>18-25</v>
      </c>
      <c r="H624" s="4" t="str">
        <f t="array" ref="H624">XLOOKUP(E624,Customer_Dim!A:A,Customer_Dim!D:D)</f>
        <v>Female</v>
      </c>
      <c r="I624" s="4" t="str">
        <f t="array" ref="I624">XLOOKUP(E624,Customer_Dim!A:A,Customer_Dim!H:H)</f>
        <v>Gold</v>
      </c>
      <c r="J624" s="4" t="str">
        <f t="array" ref="J624">XLOOKUP(E624,Customer_Dim!A:A,Customer_Dim!E:E)</f>
        <v>Luisfurt</v>
      </c>
      <c r="K624" s="4" t="str">
        <f t="array" ref="K624">XLOOKUP(E624,Customer_Dim!A:A,Customer_Dim!F:F)</f>
        <v>Georgia</v>
      </c>
      <c r="L624" s="4" t="str">
        <f t="array" ref="L624">XLOOKUP(Q624,Store_Dim!A:A,Store_Dim!C:C)</f>
        <v>North</v>
      </c>
      <c r="M624" s="4" t="s">
        <v>1853</v>
      </c>
      <c r="N624" s="4" t="str">
        <f t="array" ref="N624">XLOOKUP(M624,Product_Dim!A:A,Product_Dim!C:C)</f>
        <v>Electronics</v>
      </c>
      <c r="O624" s="4" t="str">
        <f t="array" ref="O624">XLOOKUP(M624,Product_Dim!A:A,Product_Dim!D:D)</f>
        <v>Accessories</v>
      </c>
      <c r="P624" s="4" t="s">
        <v>1855</v>
      </c>
      <c r="Q624" s="4" t="s">
        <v>1908</v>
      </c>
      <c r="R624" s="4" t="str">
        <f t="array" ref="R624">XLOOKUP(Q624,Store_Dim!A:A,Store_Dim!B:B)</f>
        <v>Gray Ltd</v>
      </c>
      <c r="S624" s="4" t="str">
        <f t="array" ref="S624">XLOOKUP(Q624,Store_Dim!A:A,Store_Dim!E:E)</f>
        <v>Outlet</v>
      </c>
      <c r="T624" s="4">
        <v>2.0</v>
      </c>
      <c r="U624" s="13">
        <v>678.98</v>
      </c>
      <c r="V624" s="14">
        <v>0.23</v>
      </c>
      <c r="W624" s="15">
        <v>361.0</v>
      </c>
      <c r="X624" s="4" t="s">
        <v>1959</v>
      </c>
      <c r="Y624" s="16">
        <v>1045.6292</v>
      </c>
      <c r="Z624" s="4" t="str">
        <f t="array" ref="Z624">XLOOKUP(M624,Product_Dim!A:A,Product_Dim!B:B)</f>
        <v>Gaming Mouse Pad XL</v>
      </c>
    </row>
    <row r="625" ht="14.25" customHeight="1">
      <c r="A625" s="4" t="s">
        <v>2584</v>
      </c>
      <c r="B625" s="5">
        <v>45608.0</v>
      </c>
      <c r="C625" s="12" t="s">
        <v>3971</v>
      </c>
      <c r="D625" s="4">
        <f t="shared" si="1"/>
        <v>2024</v>
      </c>
      <c r="E625" s="4" t="s">
        <v>280</v>
      </c>
      <c r="F625" s="4">
        <v>39.0</v>
      </c>
      <c r="G625" s="4" t="str">
        <f t="shared" si="2"/>
        <v>36-45</v>
      </c>
      <c r="H625" s="4" t="str">
        <f t="array" ref="H625">XLOOKUP(E625,Customer_Dim!A:A,Customer_Dim!D:D)</f>
        <v>Female</v>
      </c>
      <c r="I625" s="4" t="str">
        <f t="array" ref="I625">XLOOKUP(E625,Customer_Dim!A:A,Customer_Dim!H:H)</f>
        <v>Gold</v>
      </c>
      <c r="J625" s="4" t="str">
        <f t="array" ref="J625">XLOOKUP(E625,Customer_Dim!A:A,Customer_Dim!E:E)</f>
        <v>Olsonhaven</v>
      </c>
      <c r="K625" s="4" t="str">
        <f t="array" ref="K625">XLOOKUP(E625,Customer_Dim!A:A,Customer_Dim!F:F)</f>
        <v>Iowa</v>
      </c>
      <c r="L625" s="4" t="str">
        <f t="array" ref="L625">XLOOKUP(Q625,Store_Dim!A:A,Store_Dim!C:C)</f>
        <v>South</v>
      </c>
      <c r="M625" s="4" t="s">
        <v>1658</v>
      </c>
      <c r="N625" s="4" t="str">
        <f t="array" ref="N625">XLOOKUP(M625,Product_Dim!A:A,Product_Dim!C:C)</f>
        <v>Home</v>
      </c>
      <c r="O625" s="4" t="str">
        <f t="array" ref="O625">XLOOKUP(M625,Product_Dim!A:A,Product_Dim!D:D)</f>
        <v>Decor</v>
      </c>
      <c r="P625" s="4" t="s">
        <v>1660</v>
      </c>
      <c r="Q625" s="4" t="s">
        <v>1934</v>
      </c>
      <c r="R625" s="4" t="str">
        <f t="array" ref="R625">XLOOKUP(Q625,Store_Dim!A:A,Store_Dim!B:B)</f>
        <v>Mcdonald Inc</v>
      </c>
      <c r="S625" s="4" t="str">
        <f t="array" ref="S625">XLOOKUP(Q625,Store_Dim!A:A,Store_Dim!E:E)</f>
        <v>Outlet</v>
      </c>
      <c r="T625" s="4">
        <v>4.0</v>
      </c>
      <c r="U625" s="13">
        <v>757.71</v>
      </c>
      <c r="V625" s="14">
        <v>0.26</v>
      </c>
      <c r="W625" s="15">
        <v>378.0</v>
      </c>
      <c r="X625" s="4" t="s">
        <v>1964</v>
      </c>
      <c r="Y625" s="16">
        <v>2242.8216</v>
      </c>
      <c r="Z625" s="4" t="str">
        <f t="array" ref="Z625">XLOOKUP(M625,Product_Dim!A:A,Product_Dim!B:B)</f>
        <v>Decorative Floor Vase</v>
      </c>
    </row>
    <row r="626" ht="14.25" customHeight="1">
      <c r="A626" s="4" t="s">
        <v>2585</v>
      </c>
      <c r="B626" s="5">
        <v>45644.0</v>
      </c>
      <c r="C626" s="12" t="s">
        <v>3969</v>
      </c>
      <c r="D626" s="4">
        <f t="shared" si="1"/>
        <v>2024</v>
      </c>
      <c r="E626" s="4" t="s">
        <v>237</v>
      </c>
      <c r="F626" s="4">
        <v>53.0</v>
      </c>
      <c r="G626" s="4" t="str">
        <f t="shared" si="2"/>
        <v>46-55</v>
      </c>
      <c r="H626" s="4" t="str">
        <f t="array" ref="H626">XLOOKUP(E626,Customer_Dim!A:A,Customer_Dim!D:D)</f>
        <v>Male</v>
      </c>
      <c r="I626" s="4" t="str">
        <f t="array" ref="I626">XLOOKUP(E626,Customer_Dim!A:A,Customer_Dim!H:H)</f>
        <v>Platinum</v>
      </c>
      <c r="J626" s="4" t="str">
        <f t="array" ref="J626">XLOOKUP(E626,Customer_Dim!A:A,Customer_Dim!E:E)</f>
        <v>New Kathrynland</v>
      </c>
      <c r="K626" s="4" t="str">
        <f t="array" ref="K626">XLOOKUP(E626,Customer_Dim!A:A,Customer_Dim!F:F)</f>
        <v>Montana</v>
      </c>
      <c r="L626" s="4" t="str">
        <f t="array" ref="L626">XLOOKUP(Q626,Store_Dim!A:A,Store_Dim!C:C)</f>
        <v>South</v>
      </c>
      <c r="M626" s="4" t="s">
        <v>1865</v>
      </c>
      <c r="N626" s="4" t="str">
        <f t="array" ref="N626">XLOOKUP(M626,Product_Dim!A:A,Product_Dim!C:C)</f>
        <v>Beauty</v>
      </c>
      <c r="O626" s="4" t="str">
        <f t="array" ref="O626">XLOOKUP(M626,Product_Dim!A:A,Product_Dim!D:D)</f>
        <v>Skincare</v>
      </c>
      <c r="P626" s="4" t="s">
        <v>1867</v>
      </c>
      <c r="Q626" s="4" t="s">
        <v>1904</v>
      </c>
      <c r="R626" s="4" t="str">
        <f t="array" ref="R626">XLOOKUP(Q626,Store_Dim!A:A,Store_Dim!B:B)</f>
        <v>Alexander Group</v>
      </c>
      <c r="S626" s="4" t="str">
        <f t="array" ref="S626">XLOOKUP(Q626,Store_Dim!A:A,Store_Dim!E:E)</f>
        <v>Online</v>
      </c>
      <c r="T626" s="4">
        <v>1.0</v>
      </c>
      <c r="U626" s="13">
        <v>647.86</v>
      </c>
      <c r="V626" s="14">
        <v>0.05</v>
      </c>
      <c r="W626" s="15">
        <v>213.0</v>
      </c>
      <c r="X626" s="4" t="s">
        <v>1964</v>
      </c>
      <c r="Y626" s="16">
        <v>615.467</v>
      </c>
      <c r="Z626" s="4" t="str">
        <f t="array" ref="Z626">XLOOKUP(M626,Product_Dim!A:A,Product_Dim!B:B)</f>
        <v>Vitamin E Body Lotion</v>
      </c>
    </row>
    <row r="627" ht="14.25" customHeight="1">
      <c r="A627" s="4" t="s">
        <v>2586</v>
      </c>
      <c r="B627" s="5">
        <v>45517.0</v>
      </c>
      <c r="C627" s="12" t="s">
        <v>3975</v>
      </c>
      <c r="D627" s="4">
        <f t="shared" si="1"/>
        <v>2024</v>
      </c>
      <c r="E627" s="4" t="s">
        <v>480</v>
      </c>
      <c r="F627" s="4">
        <v>33.0</v>
      </c>
      <c r="G627" s="4" t="str">
        <f t="shared" si="2"/>
        <v>26-35</v>
      </c>
      <c r="H627" s="4" t="str">
        <f t="array" ref="H627">XLOOKUP(E627,Customer_Dim!A:A,Customer_Dim!D:D)</f>
        <v>Female</v>
      </c>
      <c r="I627" s="4" t="str">
        <f t="array" ref="I627">XLOOKUP(E627,Customer_Dim!A:A,Customer_Dim!H:H)</f>
        <v>Platinum</v>
      </c>
      <c r="J627" s="4" t="str">
        <f t="array" ref="J627">XLOOKUP(E627,Customer_Dim!A:A,Customer_Dim!E:E)</f>
        <v>Gonzalezbury</v>
      </c>
      <c r="K627" s="4" t="str">
        <f t="array" ref="K627">XLOOKUP(E627,Customer_Dim!A:A,Customer_Dim!F:F)</f>
        <v>Michigan</v>
      </c>
      <c r="L627" s="4" t="str">
        <f t="array" ref="L627">XLOOKUP(Q627,Store_Dim!A:A,Store_Dim!C:C)</f>
        <v>East</v>
      </c>
      <c r="M627" s="4" t="s">
        <v>1606</v>
      </c>
      <c r="N627" s="4" t="str">
        <f t="array" ref="N627">XLOOKUP(M627,Product_Dim!A:A,Product_Dim!C:C)</f>
        <v>Beauty</v>
      </c>
      <c r="O627" s="4" t="str">
        <f t="array" ref="O627">XLOOKUP(M627,Product_Dim!A:A,Product_Dim!D:D)</f>
        <v>Haircare</v>
      </c>
      <c r="P627" s="4" t="s">
        <v>1609</v>
      </c>
      <c r="Q627" s="4" t="s">
        <v>1911</v>
      </c>
      <c r="R627" s="4" t="str">
        <f t="array" ref="R627">XLOOKUP(Q627,Store_Dim!A:A,Store_Dim!B:B)</f>
        <v>Benson-Elliott</v>
      </c>
      <c r="S627" s="4" t="str">
        <f t="array" ref="S627">XLOOKUP(Q627,Store_Dim!A:A,Store_Dim!E:E)</f>
        <v>Online</v>
      </c>
      <c r="T627" s="4">
        <v>2.0</v>
      </c>
      <c r="U627" s="13">
        <v>179.64</v>
      </c>
      <c r="V627" s="14">
        <v>0.1</v>
      </c>
      <c r="W627" s="15">
        <v>460.0</v>
      </c>
      <c r="X627" s="4" t="s">
        <v>1961</v>
      </c>
      <c r="Y627" s="16">
        <v>323.352</v>
      </c>
      <c r="Z627" s="4" t="str">
        <f t="array" ref="Z627">XLOOKUP(M627,Product_Dim!A:A,Product_Dim!B:B)</f>
        <v>Hair Strengthening Shampoo</v>
      </c>
    </row>
    <row r="628" ht="14.25" customHeight="1">
      <c r="A628" s="4" t="s">
        <v>2587</v>
      </c>
      <c r="B628" s="5">
        <v>45545.0</v>
      </c>
      <c r="C628" s="12" t="s">
        <v>3976</v>
      </c>
      <c r="D628" s="4">
        <f t="shared" si="1"/>
        <v>2024</v>
      </c>
      <c r="E628" s="4" t="s">
        <v>1259</v>
      </c>
      <c r="F628" s="4">
        <v>25.0</v>
      </c>
      <c r="G628" s="4" t="str">
        <f t="shared" si="2"/>
        <v>18-25</v>
      </c>
      <c r="H628" s="4" t="str">
        <f t="array" ref="H628">XLOOKUP(E628,Customer_Dim!A:A,Customer_Dim!D:D)</f>
        <v>Female</v>
      </c>
      <c r="I628" s="4" t="str">
        <f t="array" ref="I628">XLOOKUP(E628,Customer_Dim!A:A,Customer_Dim!H:H)</f>
        <v>Silver</v>
      </c>
      <c r="J628" s="4" t="str">
        <f t="array" ref="J628">XLOOKUP(E628,Customer_Dim!A:A,Customer_Dim!E:E)</f>
        <v>Parkerview</v>
      </c>
      <c r="K628" s="4" t="str">
        <f t="array" ref="K628">XLOOKUP(E628,Customer_Dim!A:A,Customer_Dim!F:F)</f>
        <v>New York</v>
      </c>
      <c r="L628" s="4" t="str">
        <f t="array" ref="L628">XLOOKUP(Q628,Store_Dim!A:A,Store_Dim!C:C)</f>
        <v>South</v>
      </c>
      <c r="M628" s="4" t="s">
        <v>1768</v>
      </c>
      <c r="N628" s="4" t="str">
        <f t="array" ref="N628">XLOOKUP(M628,Product_Dim!A:A,Product_Dim!C:C)</f>
        <v>Electronics</v>
      </c>
      <c r="O628" s="4" t="str">
        <f t="array" ref="O628">XLOOKUP(M628,Product_Dim!A:A,Product_Dim!D:D)</f>
        <v>Computer</v>
      </c>
      <c r="P628" s="4" t="s">
        <v>1770</v>
      </c>
      <c r="Q628" s="4" t="s">
        <v>1904</v>
      </c>
      <c r="R628" s="4" t="str">
        <f t="array" ref="R628">XLOOKUP(Q628,Store_Dim!A:A,Store_Dim!B:B)</f>
        <v>Alexander Group</v>
      </c>
      <c r="S628" s="4" t="str">
        <f t="array" ref="S628">XLOOKUP(Q628,Store_Dim!A:A,Store_Dim!E:E)</f>
        <v>Online</v>
      </c>
      <c r="T628" s="4">
        <v>3.0</v>
      </c>
      <c r="U628" s="13">
        <v>392.65</v>
      </c>
      <c r="V628" s="14">
        <v>0.17</v>
      </c>
      <c r="W628" s="15">
        <v>222.0</v>
      </c>
      <c r="X628" s="4" t="s">
        <v>1961</v>
      </c>
      <c r="Y628" s="16">
        <v>977.6984999999999</v>
      </c>
      <c r="Z628" s="4" t="str">
        <f t="array" ref="Z628">XLOOKUP(M628,Product_Dim!A:A,Product_Dim!B:B)</f>
        <v>Laptop Cooling Pad</v>
      </c>
    </row>
    <row r="629" ht="14.25" customHeight="1">
      <c r="A629" s="4" t="s">
        <v>2588</v>
      </c>
      <c r="B629" s="5">
        <v>45547.0</v>
      </c>
      <c r="C629" s="12" t="s">
        <v>3976</v>
      </c>
      <c r="D629" s="4">
        <f t="shared" si="1"/>
        <v>2024</v>
      </c>
      <c r="E629" s="4" t="s">
        <v>602</v>
      </c>
      <c r="F629" s="4">
        <v>48.0</v>
      </c>
      <c r="G629" s="4" t="str">
        <f t="shared" si="2"/>
        <v>46-55</v>
      </c>
      <c r="H629" s="4" t="str">
        <f t="array" ref="H629">XLOOKUP(E629,Customer_Dim!A:A,Customer_Dim!D:D)</f>
        <v>Male</v>
      </c>
      <c r="I629" s="4" t="str">
        <f t="array" ref="I629">XLOOKUP(E629,Customer_Dim!A:A,Customer_Dim!H:H)</f>
        <v>Silver</v>
      </c>
      <c r="J629" s="4" t="str">
        <f t="array" ref="J629">XLOOKUP(E629,Customer_Dim!A:A,Customer_Dim!E:E)</f>
        <v>Anabury</v>
      </c>
      <c r="K629" s="4" t="str">
        <f t="array" ref="K629">XLOOKUP(E629,Customer_Dim!A:A,Customer_Dim!F:F)</f>
        <v>Vermont</v>
      </c>
      <c r="L629" s="4" t="str">
        <f t="array" ref="L629">XLOOKUP(Q629,Store_Dim!A:A,Store_Dim!C:C)</f>
        <v>West</v>
      </c>
      <c r="M629" s="4" t="s">
        <v>1856</v>
      </c>
      <c r="N629" s="4" t="str">
        <f t="array" ref="N629">XLOOKUP(M629,Product_Dim!A:A,Product_Dim!C:C)</f>
        <v>Clothing</v>
      </c>
      <c r="O629" s="4" t="str">
        <f t="array" ref="O629">XLOOKUP(M629,Product_Dim!A:A,Product_Dim!D:D)</f>
        <v>Footwear</v>
      </c>
      <c r="P629" s="4" t="s">
        <v>1858</v>
      </c>
      <c r="Q629" s="4" t="s">
        <v>1939</v>
      </c>
      <c r="R629" s="4" t="str">
        <f t="array" ref="R629">XLOOKUP(Q629,Store_Dim!A:A,Store_Dim!B:B)</f>
        <v>Frederick-Wright</v>
      </c>
      <c r="S629" s="4" t="str">
        <f t="array" ref="S629">XLOOKUP(Q629,Store_Dim!A:A,Store_Dim!E:E)</f>
        <v>Flagship</v>
      </c>
      <c r="T629" s="4">
        <v>4.0</v>
      </c>
      <c r="U629" s="13">
        <v>969.55</v>
      </c>
      <c r="V629" s="14">
        <v>0.09</v>
      </c>
      <c r="W629" s="15">
        <v>496.0</v>
      </c>
      <c r="X629" s="4" t="s">
        <v>1964</v>
      </c>
      <c r="Y629" s="16">
        <v>3529.162</v>
      </c>
      <c r="Z629" s="4" t="str">
        <f t="array" ref="Z629">XLOOKUP(M629,Product_Dim!A:A,Product_Dim!B:B)</f>
        <v>Women's High Heels</v>
      </c>
    </row>
    <row r="630" ht="14.25" customHeight="1">
      <c r="A630" s="4" t="s">
        <v>2589</v>
      </c>
      <c r="B630" s="5">
        <v>45433.0</v>
      </c>
      <c r="C630" s="12" t="s">
        <v>3973</v>
      </c>
      <c r="D630" s="4">
        <f t="shared" si="1"/>
        <v>2024</v>
      </c>
      <c r="E630" s="4" t="s">
        <v>1449</v>
      </c>
      <c r="F630" s="4">
        <v>34.0</v>
      </c>
      <c r="G630" s="4" t="str">
        <f t="shared" si="2"/>
        <v>26-35</v>
      </c>
      <c r="H630" s="4" t="str">
        <f t="array" ref="H630">XLOOKUP(E630,Customer_Dim!A:A,Customer_Dim!D:D)</f>
        <v>Female</v>
      </c>
      <c r="I630" s="4" t="str">
        <f t="array" ref="I630">XLOOKUP(E630,Customer_Dim!A:A,Customer_Dim!H:H)</f>
        <v>Silver</v>
      </c>
      <c r="J630" s="4" t="str">
        <f t="array" ref="J630">XLOOKUP(E630,Customer_Dim!A:A,Customer_Dim!E:E)</f>
        <v>Burkefurt</v>
      </c>
      <c r="K630" s="4" t="str">
        <f t="array" ref="K630">XLOOKUP(E630,Customer_Dim!A:A,Customer_Dim!F:F)</f>
        <v>West Virginia</v>
      </c>
      <c r="L630" s="4" t="str">
        <f t="array" ref="L630">XLOOKUP(Q630,Store_Dim!A:A,Store_Dim!C:C)</f>
        <v>North</v>
      </c>
      <c r="M630" s="4" t="s">
        <v>1805</v>
      </c>
      <c r="N630" s="4" t="str">
        <f t="array" ref="N630">XLOOKUP(M630,Product_Dim!A:A,Product_Dim!C:C)</f>
        <v>Electronics</v>
      </c>
      <c r="O630" s="4" t="str">
        <f t="array" ref="O630">XLOOKUP(M630,Product_Dim!A:A,Product_Dim!D:D)</f>
        <v>Audio</v>
      </c>
      <c r="P630" s="4" t="s">
        <v>1807</v>
      </c>
      <c r="Q630" s="4" t="s">
        <v>1929</v>
      </c>
      <c r="R630" s="4" t="str">
        <f t="array" ref="R630">XLOOKUP(Q630,Store_Dim!A:A,Store_Dim!B:B)</f>
        <v>Thomas, Bridges and Harris</v>
      </c>
      <c r="S630" s="4" t="str">
        <f t="array" ref="S630">XLOOKUP(Q630,Store_Dim!A:A,Store_Dim!E:E)</f>
        <v>Online</v>
      </c>
      <c r="T630" s="4">
        <v>3.0</v>
      </c>
      <c r="U630" s="13">
        <v>322.94</v>
      </c>
      <c r="V630" s="14">
        <v>0.01</v>
      </c>
      <c r="W630" s="15">
        <v>159.0</v>
      </c>
      <c r="X630" s="4" t="s">
        <v>1959</v>
      </c>
      <c r="Y630" s="16">
        <v>959.1317999999999</v>
      </c>
      <c r="Z630" s="4" t="str">
        <f t="array" ref="Z630">XLOOKUP(M630,Product_Dim!A:A,Product_Dim!B:B)</f>
        <v>Bluetooth Car Audio System</v>
      </c>
    </row>
    <row r="631" ht="14.25" customHeight="1">
      <c r="A631" s="4" t="s">
        <v>2590</v>
      </c>
      <c r="B631" s="5">
        <v>45792.0</v>
      </c>
      <c r="C631" s="12" t="s">
        <v>3973</v>
      </c>
      <c r="D631" s="4">
        <f t="shared" si="1"/>
        <v>2025</v>
      </c>
      <c r="E631" s="4" t="s">
        <v>1157</v>
      </c>
      <c r="F631" s="4">
        <v>60.0</v>
      </c>
      <c r="G631" s="4" t="str">
        <f t="shared" si="2"/>
        <v>56-65</v>
      </c>
      <c r="H631" s="4" t="str">
        <f t="array" ref="H631">XLOOKUP(E631,Customer_Dim!A:A,Customer_Dim!D:D)</f>
        <v>Male</v>
      </c>
      <c r="I631" s="4" t="str">
        <f t="array" ref="I631">XLOOKUP(E631,Customer_Dim!A:A,Customer_Dim!H:H)</f>
        <v>Gold</v>
      </c>
      <c r="J631" s="4" t="str">
        <f t="array" ref="J631">XLOOKUP(E631,Customer_Dim!A:A,Customer_Dim!E:E)</f>
        <v>Melvinton</v>
      </c>
      <c r="K631" s="4" t="str">
        <f t="array" ref="K631">XLOOKUP(E631,Customer_Dim!A:A,Customer_Dim!F:F)</f>
        <v>Alaska</v>
      </c>
      <c r="L631" s="4" t="str">
        <f t="array" ref="L631">XLOOKUP(Q631,Store_Dim!A:A,Store_Dim!C:C)</f>
        <v>East</v>
      </c>
      <c r="M631" s="4" t="s">
        <v>1832</v>
      </c>
      <c r="N631" s="4" t="str">
        <f t="array" ref="N631">XLOOKUP(M631,Product_Dim!A:A,Product_Dim!C:C)</f>
        <v>Beauty</v>
      </c>
      <c r="O631" s="4" t="str">
        <f t="array" ref="O631">XLOOKUP(M631,Product_Dim!A:A,Product_Dim!D:D)</f>
        <v>Skincare</v>
      </c>
      <c r="P631" s="4" t="s">
        <v>1834</v>
      </c>
      <c r="Q631" s="4" t="s">
        <v>1887</v>
      </c>
      <c r="R631" s="4" t="str">
        <f t="array" ref="R631">XLOOKUP(Q631,Store_Dim!A:A,Store_Dim!B:B)</f>
        <v>Rivera-Warner</v>
      </c>
      <c r="S631" s="4" t="str">
        <f t="array" ref="S631">XLOOKUP(Q631,Store_Dim!A:A,Store_Dim!E:E)</f>
        <v>Flagship</v>
      </c>
      <c r="T631" s="4">
        <v>1.0</v>
      </c>
      <c r="U631" s="13">
        <v>92.83</v>
      </c>
      <c r="V631" s="14">
        <v>0.26</v>
      </c>
      <c r="W631" s="15">
        <v>159.0</v>
      </c>
      <c r="X631" s="4" t="s">
        <v>1961</v>
      </c>
      <c r="Y631" s="16">
        <v>68.6942</v>
      </c>
      <c r="Z631" s="4" t="str">
        <f t="array" ref="Z631">XLOOKUP(M631,Product_Dim!A:A,Product_Dim!B:B)</f>
        <v>Hydrating Face Cleanser</v>
      </c>
    </row>
    <row r="632" ht="14.25" customHeight="1">
      <c r="A632" s="4" t="s">
        <v>2591</v>
      </c>
      <c r="B632" s="5">
        <v>45804.0</v>
      </c>
      <c r="C632" s="12" t="s">
        <v>3973</v>
      </c>
      <c r="D632" s="4">
        <f t="shared" si="1"/>
        <v>2025</v>
      </c>
      <c r="E632" s="4" t="s">
        <v>1328</v>
      </c>
      <c r="F632" s="4">
        <v>60.0</v>
      </c>
      <c r="G632" s="4" t="str">
        <f t="shared" si="2"/>
        <v>56-65</v>
      </c>
      <c r="H632" s="4" t="str">
        <f t="array" ref="H632">XLOOKUP(E632,Customer_Dim!A:A,Customer_Dim!D:D)</f>
        <v>Male</v>
      </c>
      <c r="I632" s="4" t="str">
        <f t="array" ref="I632">XLOOKUP(E632,Customer_Dim!A:A,Customer_Dim!H:H)</f>
        <v>Bronze</v>
      </c>
      <c r="J632" s="4" t="str">
        <f t="array" ref="J632">XLOOKUP(E632,Customer_Dim!A:A,Customer_Dim!E:E)</f>
        <v>New Benjamin</v>
      </c>
      <c r="K632" s="4" t="str">
        <f t="array" ref="K632">XLOOKUP(E632,Customer_Dim!A:A,Customer_Dim!F:F)</f>
        <v>North Carolina</v>
      </c>
      <c r="L632" s="4" t="str">
        <f t="array" ref="L632">XLOOKUP(Q632,Store_Dim!A:A,Store_Dim!C:C)</f>
        <v>North</v>
      </c>
      <c r="M632" s="4" t="s">
        <v>1590</v>
      </c>
      <c r="N632" s="4" t="str">
        <f t="array" ref="N632">XLOOKUP(M632,Product_Dim!A:A,Product_Dim!C:C)</f>
        <v>Electronics</v>
      </c>
      <c r="O632" s="4" t="str">
        <f t="array" ref="O632">XLOOKUP(M632,Product_Dim!A:A,Product_Dim!D:D)</f>
        <v>Audio</v>
      </c>
      <c r="P632" s="4" t="s">
        <v>1593</v>
      </c>
      <c r="Q632" s="4" t="s">
        <v>1901</v>
      </c>
      <c r="R632" s="4" t="str">
        <f t="array" ref="R632">XLOOKUP(Q632,Store_Dim!A:A,Store_Dim!B:B)</f>
        <v>Johnson-Wright</v>
      </c>
      <c r="S632" s="4" t="str">
        <f t="array" ref="S632">XLOOKUP(Q632,Store_Dim!A:A,Store_Dim!E:E)</f>
        <v>Outlet</v>
      </c>
      <c r="T632" s="4">
        <v>4.0</v>
      </c>
      <c r="U632" s="13">
        <v>432.29</v>
      </c>
      <c r="V632" s="14">
        <v>0.16</v>
      </c>
      <c r="W632" s="15">
        <v>142.0</v>
      </c>
      <c r="X632" s="4" t="s">
        <v>1964</v>
      </c>
      <c r="Y632" s="16">
        <v>1452.4944</v>
      </c>
      <c r="Z632" s="4" t="str">
        <f t="array" ref="Z632">XLOOKUP(M632,Product_Dim!A:A,Product_Dim!B:B)</f>
        <v>Wireless Bluetooth Earbuds</v>
      </c>
    </row>
    <row r="633" ht="14.25" customHeight="1">
      <c r="A633" s="4" t="s">
        <v>2592</v>
      </c>
      <c r="B633" s="5">
        <v>45311.0</v>
      </c>
      <c r="C633" s="12" t="s">
        <v>3972</v>
      </c>
      <c r="D633" s="4">
        <f t="shared" si="1"/>
        <v>2024</v>
      </c>
      <c r="E633" s="4" t="s">
        <v>308</v>
      </c>
      <c r="F633" s="4">
        <v>61.0</v>
      </c>
      <c r="G633" s="4" t="str">
        <f t="shared" si="2"/>
        <v>56-65</v>
      </c>
      <c r="H633" s="4" t="str">
        <f t="array" ref="H633">XLOOKUP(E633,Customer_Dim!A:A,Customer_Dim!D:D)</f>
        <v>Female</v>
      </c>
      <c r="I633" s="4" t="str">
        <f t="array" ref="I633">XLOOKUP(E633,Customer_Dim!A:A,Customer_Dim!H:H)</f>
        <v>Bronze</v>
      </c>
      <c r="J633" s="4" t="str">
        <f t="array" ref="J633">XLOOKUP(E633,Customer_Dim!A:A,Customer_Dim!E:E)</f>
        <v>New Sean</v>
      </c>
      <c r="K633" s="4" t="str">
        <f t="array" ref="K633">XLOOKUP(E633,Customer_Dim!A:A,Customer_Dim!F:F)</f>
        <v>New Mexico</v>
      </c>
      <c r="L633" s="4" t="str">
        <f t="array" ref="L633">XLOOKUP(Q633,Store_Dim!A:A,Store_Dim!C:C)</f>
        <v>East</v>
      </c>
      <c r="M633" s="4" t="s">
        <v>1696</v>
      </c>
      <c r="N633" s="4" t="str">
        <f t="array" ref="N633">XLOOKUP(M633,Product_Dim!A:A,Product_Dim!C:C)</f>
        <v>Electronics</v>
      </c>
      <c r="O633" s="4" t="str">
        <f t="array" ref="O633">XLOOKUP(M633,Product_Dim!A:A,Product_Dim!D:D)</f>
        <v>Mobile</v>
      </c>
      <c r="P633" s="4" t="s">
        <v>1699</v>
      </c>
      <c r="Q633" s="4" t="s">
        <v>1932</v>
      </c>
      <c r="R633" s="4" t="str">
        <f t="array" ref="R633">XLOOKUP(Q633,Store_Dim!A:A,Store_Dim!B:B)</f>
        <v>Gardner, Humphrey and Contreras</v>
      </c>
      <c r="S633" s="4" t="str">
        <f t="array" ref="S633">XLOOKUP(Q633,Store_Dim!A:A,Store_Dim!E:E)</f>
        <v>Flagship</v>
      </c>
      <c r="T633" s="4">
        <v>2.0</v>
      </c>
      <c r="U633" s="13">
        <v>925.78</v>
      </c>
      <c r="V633" s="14">
        <v>0.14</v>
      </c>
      <c r="W633" s="15">
        <v>301.0</v>
      </c>
      <c r="X633" s="4" t="s">
        <v>1964</v>
      </c>
      <c r="Y633" s="16">
        <v>1592.3416</v>
      </c>
      <c r="Z633" s="4" t="str">
        <f t="array" ref="Z633">XLOOKUP(M633,Product_Dim!A:A,Product_Dim!B:B)</f>
        <v>Portable Power Bank</v>
      </c>
    </row>
    <row r="634" ht="14.25" customHeight="1">
      <c r="A634" s="4" t="s">
        <v>2593</v>
      </c>
      <c r="B634" s="5">
        <v>45605.0</v>
      </c>
      <c r="C634" s="12" t="s">
        <v>3971</v>
      </c>
      <c r="D634" s="4">
        <f t="shared" si="1"/>
        <v>2024</v>
      </c>
      <c r="E634" s="4" t="s">
        <v>1490</v>
      </c>
      <c r="F634" s="4">
        <v>41.0</v>
      </c>
      <c r="G634" s="4" t="str">
        <f t="shared" si="2"/>
        <v>36-45</v>
      </c>
      <c r="H634" s="4" t="str">
        <f t="array" ref="H634">XLOOKUP(E634,Customer_Dim!A:A,Customer_Dim!D:D)</f>
        <v>Female</v>
      </c>
      <c r="I634" s="4" t="str">
        <f t="array" ref="I634">XLOOKUP(E634,Customer_Dim!A:A,Customer_Dim!H:H)</f>
        <v>Platinum</v>
      </c>
      <c r="J634" s="4" t="str">
        <f t="array" ref="J634">XLOOKUP(E634,Customer_Dim!A:A,Customer_Dim!E:E)</f>
        <v>West Kelseyberg</v>
      </c>
      <c r="K634" s="4" t="str">
        <f t="array" ref="K634">XLOOKUP(E634,Customer_Dim!A:A,Customer_Dim!F:F)</f>
        <v>Kansas</v>
      </c>
      <c r="L634" s="4" t="str">
        <f t="array" ref="L634">XLOOKUP(Q634,Store_Dim!A:A,Store_Dim!C:C)</f>
        <v>South</v>
      </c>
      <c r="M634" s="4" t="s">
        <v>1652</v>
      </c>
      <c r="N634" s="4" t="str">
        <f t="array" ref="N634">XLOOKUP(M634,Product_Dim!A:A,Product_Dim!C:C)</f>
        <v>Clothing</v>
      </c>
      <c r="O634" s="4" t="str">
        <f t="array" ref="O634">XLOOKUP(M634,Product_Dim!A:A,Product_Dim!D:D)</f>
        <v>Accessories</v>
      </c>
      <c r="P634" s="4" t="s">
        <v>1654</v>
      </c>
      <c r="Q634" s="4" t="s">
        <v>1927</v>
      </c>
      <c r="R634" s="4" t="str">
        <f t="array" ref="R634">XLOOKUP(Q634,Store_Dim!A:A,Store_Dim!B:B)</f>
        <v>Aguirre-Keller</v>
      </c>
      <c r="S634" s="4" t="str">
        <f t="array" ref="S634">XLOOKUP(Q634,Store_Dim!A:A,Store_Dim!E:E)</f>
        <v>Online</v>
      </c>
      <c r="T634" s="4">
        <v>2.0</v>
      </c>
      <c r="U634" s="13">
        <v>151.47</v>
      </c>
      <c r="V634" s="14">
        <v>0.21</v>
      </c>
      <c r="W634" s="15">
        <v>268.0</v>
      </c>
      <c r="X634" s="4" t="s">
        <v>1961</v>
      </c>
      <c r="Y634" s="16">
        <v>239.3226</v>
      </c>
      <c r="Z634" s="4" t="str">
        <f t="array" ref="Z634">XLOOKUP(M634,Product_Dim!A:A,Product_Dim!B:B)</f>
        <v>Women's Scarf Set</v>
      </c>
    </row>
    <row r="635" ht="14.25" customHeight="1">
      <c r="A635" s="4" t="s">
        <v>2594</v>
      </c>
      <c r="B635" s="5">
        <v>45338.0</v>
      </c>
      <c r="C635" s="12" t="s">
        <v>3974</v>
      </c>
      <c r="D635" s="4">
        <f t="shared" si="1"/>
        <v>2024</v>
      </c>
      <c r="E635" s="4" t="s">
        <v>1413</v>
      </c>
      <c r="F635" s="4">
        <v>29.0</v>
      </c>
      <c r="G635" s="4" t="str">
        <f t="shared" si="2"/>
        <v>26-35</v>
      </c>
      <c r="H635" s="4" t="str">
        <f t="array" ref="H635">XLOOKUP(E635,Customer_Dim!A:A,Customer_Dim!D:D)</f>
        <v>Male</v>
      </c>
      <c r="I635" s="4" t="str">
        <f t="array" ref="I635">XLOOKUP(E635,Customer_Dim!A:A,Customer_Dim!H:H)</f>
        <v>Bronze</v>
      </c>
      <c r="J635" s="4" t="str">
        <f t="array" ref="J635">XLOOKUP(E635,Customer_Dim!A:A,Customer_Dim!E:E)</f>
        <v>Port Hannahport</v>
      </c>
      <c r="K635" s="4" t="str">
        <f t="array" ref="K635">XLOOKUP(E635,Customer_Dim!A:A,Customer_Dim!F:F)</f>
        <v>Ohio</v>
      </c>
      <c r="L635" s="4" t="str">
        <f t="array" ref="L635">XLOOKUP(Q635,Store_Dim!A:A,Store_Dim!C:C)</f>
        <v>East</v>
      </c>
      <c r="M635" s="4" t="s">
        <v>1832</v>
      </c>
      <c r="N635" s="4" t="str">
        <f t="array" ref="N635">XLOOKUP(M635,Product_Dim!A:A,Product_Dim!C:C)</f>
        <v>Beauty</v>
      </c>
      <c r="O635" s="4" t="str">
        <f t="array" ref="O635">XLOOKUP(M635,Product_Dim!A:A,Product_Dim!D:D)</f>
        <v>Skincare</v>
      </c>
      <c r="P635" s="4" t="s">
        <v>1834</v>
      </c>
      <c r="Q635" s="4" t="s">
        <v>1924</v>
      </c>
      <c r="R635" s="4" t="str">
        <f t="array" ref="R635">XLOOKUP(Q635,Store_Dim!A:A,Store_Dim!B:B)</f>
        <v>Hill, Wagner and Ballard</v>
      </c>
      <c r="S635" s="4" t="str">
        <f t="array" ref="S635">XLOOKUP(Q635,Store_Dim!A:A,Store_Dim!E:E)</f>
        <v>Online</v>
      </c>
      <c r="T635" s="4">
        <v>1.0</v>
      </c>
      <c r="U635" s="13">
        <v>343.05</v>
      </c>
      <c r="V635" s="14">
        <v>0.28</v>
      </c>
      <c r="W635" s="15">
        <v>159.0</v>
      </c>
      <c r="X635" s="4" t="s">
        <v>1961</v>
      </c>
      <c r="Y635" s="16">
        <v>246.996</v>
      </c>
      <c r="Z635" s="4" t="str">
        <f t="array" ref="Z635">XLOOKUP(M635,Product_Dim!A:A,Product_Dim!B:B)</f>
        <v>Hydrating Face Cleanser</v>
      </c>
    </row>
    <row r="636" ht="14.25" customHeight="1">
      <c r="A636" s="4" t="s">
        <v>2595</v>
      </c>
      <c r="B636" s="5">
        <v>45642.0</v>
      </c>
      <c r="C636" s="12" t="s">
        <v>3969</v>
      </c>
      <c r="D636" s="4">
        <f t="shared" si="1"/>
        <v>2024</v>
      </c>
      <c r="E636" s="4" t="s">
        <v>260</v>
      </c>
      <c r="F636" s="4">
        <v>27.0</v>
      </c>
      <c r="G636" s="4" t="str">
        <f t="shared" si="2"/>
        <v>26-35</v>
      </c>
      <c r="H636" s="4" t="str">
        <f t="array" ref="H636">XLOOKUP(E636,Customer_Dim!A:A,Customer_Dim!D:D)</f>
        <v>Female</v>
      </c>
      <c r="I636" s="4" t="str">
        <f t="array" ref="I636">XLOOKUP(E636,Customer_Dim!A:A,Customer_Dim!H:H)</f>
        <v>Silver</v>
      </c>
      <c r="J636" s="4" t="str">
        <f t="array" ref="J636">XLOOKUP(E636,Customer_Dim!A:A,Customer_Dim!E:E)</f>
        <v>South Aaronside</v>
      </c>
      <c r="K636" s="4" t="str">
        <f t="array" ref="K636">XLOOKUP(E636,Customer_Dim!A:A,Customer_Dim!F:F)</f>
        <v>New Hampshire</v>
      </c>
      <c r="L636" s="4" t="str">
        <f t="array" ref="L636">XLOOKUP(Q636,Store_Dim!A:A,Store_Dim!C:C)</f>
        <v>South</v>
      </c>
      <c r="M636" s="4" t="s">
        <v>1625</v>
      </c>
      <c r="N636" s="4" t="str">
        <f t="array" ref="N636">XLOOKUP(M636,Product_Dim!A:A,Product_Dim!C:C)</f>
        <v>Sports</v>
      </c>
      <c r="O636" s="4" t="str">
        <f t="array" ref="O636">XLOOKUP(M636,Product_Dim!A:A,Product_Dim!D:D)</f>
        <v>Accessories</v>
      </c>
      <c r="P636" s="4" t="s">
        <v>1627</v>
      </c>
      <c r="Q636" s="4" t="s">
        <v>1904</v>
      </c>
      <c r="R636" s="4" t="str">
        <f t="array" ref="R636">XLOOKUP(Q636,Store_Dim!A:A,Store_Dim!B:B)</f>
        <v>Alexander Group</v>
      </c>
      <c r="S636" s="4" t="str">
        <f t="array" ref="S636">XLOOKUP(Q636,Store_Dim!A:A,Store_Dim!E:E)</f>
        <v>Online</v>
      </c>
      <c r="T636" s="4">
        <v>1.0</v>
      </c>
      <c r="U636" s="13">
        <v>373.06</v>
      </c>
      <c r="V636" s="14">
        <v>0.11</v>
      </c>
      <c r="W636" s="15">
        <v>367.0</v>
      </c>
      <c r="X636" s="4" t="s">
        <v>1961</v>
      </c>
      <c r="Y636" s="16">
        <v>332.0234</v>
      </c>
      <c r="Z636" s="4" t="str">
        <f t="array" ref="Z636">XLOOKUP(M636,Product_Dim!A:A,Product_Dim!B:B)</f>
        <v>Soccer Training Cone Set</v>
      </c>
    </row>
    <row r="637" ht="14.25" customHeight="1">
      <c r="A637" s="4" t="s">
        <v>2596</v>
      </c>
      <c r="B637" s="5">
        <v>45693.0</v>
      </c>
      <c r="C637" s="12" t="s">
        <v>3974</v>
      </c>
      <c r="D637" s="4">
        <f t="shared" si="1"/>
        <v>2025</v>
      </c>
      <c r="E637" s="4" t="s">
        <v>1302</v>
      </c>
      <c r="F637" s="4">
        <v>63.0</v>
      </c>
      <c r="G637" s="4" t="str">
        <f t="shared" si="2"/>
        <v>56-65</v>
      </c>
      <c r="H637" s="4" t="str">
        <f t="array" ref="H637">XLOOKUP(E637,Customer_Dim!A:A,Customer_Dim!D:D)</f>
        <v>Male</v>
      </c>
      <c r="I637" s="4" t="str">
        <f t="array" ref="I637">XLOOKUP(E637,Customer_Dim!A:A,Customer_Dim!H:H)</f>
        <v>Silver</v>
      </c>
      <c r="J637" s="4" t="str">
        <f t="array" ref="J637">XLOOKUP(E637,Customer_Dim!A:A,Customer_Dim!E:E)</f>
        <v>West Rebecca</v>
      </c>
      <c r="K637" s="4" t="str">
        <f t="array" ref="K637">XLOOKUP(E637,Customer_Dim!A:A,Customer_Dim!F:F)</f>
        <v>Ohio</v>
      </c>
      <c r="L637" s="4" t="str">
        <f t="array" ref="L637">XLOOKUP(Q637,Store_Dim!A:A,Store_Dim!C:C)</f>
        <v>North</v>
      </c>
      <c r="M637" s="4" t="s">
        <v>1628</v>
      </c>
      <c r="N637" s="4" t="str">
        <f t="array" ref="N637">XLOOKUP(M637,Product_Dim!A:A,Product_Dim!C:C)</f>
        <v>Clothing</v>
      </c>
      <c r="O637" s="4" t="str">
        <f t="array" ref="O637">XLOOKUP(M637,Product_Dim!A:A,Product_Dim!D:D)</f>
        <v>Bottoms</v>
      </c>
      <c r="P637" s="4" t="s">
        <v>1630</v>
      </c>
      <c r="Q637" s="4" t="s">
        <v>1936</v>
      </c>
      <c r="R637" s="4" t="str">
        <f t="array" ref="R637">XLOOKUP(Q637,Store_Dim!A:A,Store_Dim!B:B)</f>
        <v>Shelton PLC</v>
      </c>
      <c r="S637" s="4" t="str">
        <f t="array" ref="S637">XLOOKUP(Q637,Store_Dim!A:A,Store_Dim!E:E)</f>
        <v>Flagship</v>
      </c>
      <c r="T637" s="4">
        <v>1.0</v>
      </c>
      <c r="U637" s="13">
        <v>124.98</v>
      </c>
      <c r="V637" s="14">
        <v>0.07</v>
      </c>
      <c r="W637" s="15">
        <v>343.0</v>
      </c>
      <c r="X637" s="4" t="s">
        <v>1964</v>
      </c>
      <c r="Y637" s="16">
        <v>116.2314</v>
      </c>
      <c r="Z637" s="4" t="str">
        <f t="array" ref="Z637">XLOOKUP(M637,Product_Dim!A:A,Product_Dim!B:B)</f>
        <v>Women's Denim Jeans</v>
      </c>
    </row>
    <row r="638" ht="14.25" customHeight="1">
      <c r="A638" s="4" t="s">
        <v>2597</v>
      </c>
      <c r="B638" s="5">
        <v>45763.0</v>
      </c>
      <c r="C638" s="12" t="s">
        <v>3978</v>
      </c>
      <c r="D638" s="4">
        <f t="shared" si="1"/>
        <v>2025</v>
      </c>
      <c r="E638" s="4" t="s">
        <v>889</v>
      </c>
      <c r="F638" s="4">
        <v>48.0</v>
      </c>
      <c r="G638" s="4" t="str">
        <f t="shared" si="2"/>
        <v>46-55</v>
      </c>
      <c r="H638" s="4" t="str">
        <f t="array" ref="H638">XLOOKUP(E638,Customer_Dim!A:A,Customer_Dim!D:D)</f>
        <v>Female</v>
      </c>
      <c r="I638" s="4" t="str">
        <f t="array" ref="I638">XLOOKUP(E638,Customer_Dim!A:A,Customer_Dim!H:H)</f>
        <v>Gold</v>
      </c>
      <c r="J638" s="4" t="str">
        <f t="array" ref="J638">XLOOKUP(E638,Customer_Dim!A:A,Customer_Dim!E:E)</f>
        <v>Welchview</v>
      </c>
      <c r="K638" s="4" t="str">
        <f t="array" ref="K638">XLOOKUP(E638,Customer_Dim!A:A,Customer_Dim!F:F)</f>
        <v>California</v>
      </c>
      <c r="L638" s="4" t="str">
        <f t="array" ref="L638">XLOOKUP(Q638,Store_Dim!A:A,Store_Dim!C:C)</f>
        <v>East</v>
      </c>
      <c r="M638" s="4" t="s">
        <v>1802</v>
      </c>
      <c r="N638" s="4" t="str">
        <f t="array" ref="N638">XLOOKUP(M638,Product_Dim!A:A,Product_Dim!C:C)</f>
        <v>Sports</v>
      </c>
      <c r="O638" s="4" t="str">
        <f t="array" ref="O638">XLOOKUP(M638,Product_Dim!A:A,Product_Dim!D:D)</f>
        <v>Team Sports</v>
      </c>
      <c r="P638" s="4" t="s">
        <v>1804</v>
      </c>
      <c r="Q638" s="4" t="s">
        <v>1948</v>
      </c>
      <c r="R638" s="4" t="str">
        <f t="array" ref="R638">XLOOKUP(Q638,Store_Dim!A:A,Store_Dim!B:B)</f>
        <v>Mann-Austin</v>
      </c>
      <c r="S638" s="4" t="str">
        <f t="array" ref="S638">XLOOKUP(Q638,Store_Dim!A:A,Store_Dim!E:E)</f>
        <v>Online</v>
      </c>
      <c r="T638" s="4">
        <v>4.0</v>
      </c>
      <c r="U638" s="13">
        <v>221.49</v>
      </c>
      <c r="V638" s="14">
        <v>0.26</v>
      </c>
      <c r="W638" s="15">
        <v>359.0</v>
      </c>
      <c r="X638" s="4" t="s">
        <v>1961</v>
      </c>
      <c r="Y638" s="16">
        <v>655.6104</v>
      </c>
      <c r="Z638" s="4" t="str">
        <f t="array" ref="Z638">XLOOKUP(M638,Product_Dim!A:A,Product_Dim!B:B)</f>
        <v>Shin Guards – Adult</v>
      </c>
    </row>
    <row r="639" ht="14.25" customHeight="1">
      <c r="A639" s="4" t="s">
        <v>2598</v>
      </c>
      <c r="B639" s="5">
        <v>45572.0</v>
      </c>
      <c r="C639" s="12" t="s">
        <v>3979</v>
      </c>
      <c r="D639" s="4">
        <f t="shared" si="1"/>
        <v>2024</v>
      </c>
      <c r="E639" s="4" t="s">
        <v>584</v>
      </c>
      <c r="F639" s="4">
        <v>18.0</v>
      </c>
      <c r="G639" s="4" t="str">
        <f t="shared" si="2"/>
        <v>18-25</v>
      </c>
      <c r="H639" s="4" t="str">
        <f t="array" ref="H639">XLOOKUP(E639,Customer_Dim!A:A,Customer_Dim!D:D)</f>
        <v>Male</v>
      </c>
      <c r="I639" s="4" t="str">
        <f t="array" ref="I639">XLOOKUP(E639,Customer_Dim!A:A,Customer_Dim!H:H)</f>
        <v>Gold</v>
      </c>
      <c r="J639" s="4" t="str">
        <f t="array" ref="J639">XLOOKUP(E639,Customer_Dim!A:A,Customer_Dim!E:E)</f>
        <v>New Joseph</v>
      </c>
      <c r="K639" s="4" t="str">
        <f t="array" ref="K639">XLOOKUP(E639,Customer_Dim!A:A,Customer_Dim!F:F)</f>
        <v>Missouri</v>
      </c>
      <c r="L639" s="4" t="str">
        <f t="array" ref="L639">XLOOKUP(Q639,Store_Dim!A:A,Store_Dim!C:C)</f>
        <v>North</v>
      </c>
      <c r="M639" s="4" t="s">
        <v>1645</v>
      </c>
      <c r="N639" s="4" t="str">
        <f t="array" ref="N639">XLOOKUP(M639,Product_Dim!A:A,Product_Dim!C:C)</f>
        <v>Clothing</v>
      </c>
      <c r="O639" s="4" t="str">
        <f t="array" ref="O639">XLOOKUP(M639,Product_Dim!A:A,Product_Dim!D:D)</f>
        <v>Tops</v>
      </c>
      <c r="P639" s="4" t="s">
        <v>1647</v>
      </c>
      <c r="Q639" s="4" t="s">
        <v>1936</v>
      </c>
      <c r="R639" s="4" t="str">
        <f t="array" ref="R639">XLOOKUP(Q639,Store_Dim!A:A,Store_Dim!B:B)</f>
        <v>Shelton PLC</v>
      </c>
      <c r="S639" s="4" t="str">
        <f t="array" ref="S639">XLOOKUP(Q639,Store_Dim!A:A,Store_Dim!E:E)</f>
        <v>Flagship</v>
      </c>
      <c r="T639" s="4">
        <v>1.0</v>
      </c>
      <c r="U639" s="13">
        <v>563.32</v>
      </c>
      <c r="V639" s="14">
        <v>0.01</v>
      </c>
      <c r="W639" s="15">
        <v>360.0</v>
      </c>
      <c r="X639" s="4" t="s">
        <v>1961</v>
      </c>
      <c r="Y639" s="16">
        <v>557.6868000000001</v>
      </c>
      <c r="Z639" s="4" t="str">
        <f t="array" ref="Z639">XLOOKUP(M639,Product_Dim!A:A,Product_Dim!B:B)</f>
        <v>Men's Formal Shirt</v>
      </c>
    </row>
    <row r="640" ht="14.25" customHeight="1">
      <c r="A640" s="4" t="s">
        <v>2599</v>
      </c>
      <c r="B640" s="5">
        <v>45338.0</v>
      </c>
      <c r="C640" s="12" t="s">
        <v>3974</v>
      </c>
      <c r="D640" s="4">
        <f t="shared" si="1"/>
        <v>2024</v>
      </c>
      <c r="E640" s="4" t="s">
        <v>1241</v>
      </c>
      <c r="F640" s="4">
        <v>56.0</v>
      </c>
      <c r="G640" s="4" t="str">
        <f t="shared" si="2"/>
        <v>56-65</v>
      </c>
      <c r="H640" s="4" t="str">
        <f t="array" ref="H640">XLOOKUP(E640,Customer_Dim!A:A,Customer_Dim!D:D)</f>
        <v>Male</v>
      </c>
      <c r="I640" s="4" t="str">
        <f t="array" ref="I640">XLOOKUP(E640,Customer_Dim!A:A,Customer_Dim!H:H)</f>
        <v>Silver</v>
      </c>
      <c r="J640" s="4" t="str">
        <f t="array" ref="J640">XLOOKUP(E640,Customer_Dim!A:A,Customer_Dim!E:E)</f>
        <v>Deniseberg</v>
      </c>
      <c r="K640" s="4" t="str">
        <f t="array" ref="K640">XLOOKUP(E640,Customer_Dim!A:A,Customer_Dim!F:F)</f>
        <v>Arkansas</v>
      </c>
      <c r="L640" s="4" t="str">
        <f t="array" ref="L640">XLOOKUP(Q640,Store_Dim!A:A,Store_Dim!C:C)</f>
        <v>East</v>
      </c>
      <c r="M640" s="4" t="s">
        <v>1603</v>
      </c>
      <c r="N640" s="4" t="str">
        <f t="array" ref="N640">XLOOKUP(M640,Product_Dim!A:A,Product_Dim!C:C)</f>
        <v>Electronics</v>
      </c>
      <c r="O640" s="4" t="str">
        <f t="array" ref="O640">XLOOKUP(M640,Product_Dim!A:A,Product_Dim!D:D)</f>
        <v>Accessories</v>
      </c>
      <c r="P640" s="4" t="s">
        <v>1605</v>
      </c>
      <c r="Q640" s="4" t="s">
        <v>1887</v>
      </c>
      <c r="R640" s="4" t="str">
        <f t="array" ref="R640">XLOOKUP(Q640,Store_Dim!A:A,Store_Dim!B:B)</f>
        <v>Rivera-Warner</v>
      </c>
      <c r="S640" s="4" t="str">
        <f t="array" ref="S640">XLOOKUP(Q640,Store_Dim!A:A,Store_Dim!E:E)</f>
        <v>Flagship</v>
      </c>
      <c r="T640" s="4">
        <v>1.0</v>
      </c>
      <c r="U640" s="13">
        <v>362.93</v>
      </c>
      <c r="V640" s="14">
        <v>0.27</v>
      </c>
      <c r="W640" s="15">
        <v>273.86258363355637</v>
      </c>
      <c r="X640" s="4" t="s">
        <v>1959</v>
      </c>
      <c r="Y640" s="16">
        <v>264.9389</v>
      </c>
      <c r="Z640" s="4" t="str">
        <f t="array" ref="Z640">XLOOKUP(M640,Product_Dim!A:A,Product_Dim!B:B)</f>
        <v>HD Smart TV Stick</v>
      </c>
    </row>
    <row r="641" ht="14.25" customHeight="1">
      <c r="A641" s="4" t="s">
        <v>2600</v>
      </c>
      <c r="B641" s="5">
        <v>45373.0</v>
      </c>
      <c r="C641" s="12" t="s">
        <v>3977</v>
      </c>
      <c r="D641" s="4">
        <f t="shared" si="1"/>
        <v>2024</v>
      </c>
      <c r="E641" s="4" t="s">
        <v>1079</v>
      </c>
      <c r="F641" s="4">
        <v>58.0</v>
      </c>
      <c r="G641" s="4" t="str">
        <f t="shared" si="2"/>
        <v>56-65</v>
      </c>
      <c r="H641" s="4" t="str">
        <f t="array" ref="H641">XLOOKUP(E641,Customer_Dim!A:A,Customer_Dim!D:D)</f>
        <v>Female</v>
      </c>
      <c r="I641" s="4" t="str">
        <f t="array" ref="I641">XLOOKUP(E641,Customer_Dim!A:A,Customer_Dim!H:H)</f>
        <v>Silver</v>
      </c>
      <c r="J641" s="4" t="str">
        <f t="array" ref="J641">XLOOKUP(E641,Customer_Dim!A:A,Customer_Dim!E:E)</f>
        <v>North Michaelborough</v>
      </c>
      <c r="K641" s="4" t="str">
        <f t="array" ref="K641">XLOOKUP(E641,Customer_Dim!A:A,Customer_Dim!F:F)</f>
        <v>Oregon</v>
      </c>
      <c r="L641" s="4" t="str">
        <f t="array" ref="L641">XLOOKUP(Q641,Store_Dim!A:A,Store_Dim!C:C)</f>
        <v>North</v>
      </c>
      <c r="M641" s="4" t="s">
        <v>1603</v>
      </c>
      <c r="N641" s="4" t="str">
        <f t="array" ref="N641">XLOOKUP(M641,Product_Dim!A:A,Product_Dim!C:C)</f>
        <v>Electronics</v>
      </c>
      <c r="O641" s="4" t="str">
        <f t="array" ref="O641">XLOOKUP(M641,Product_Dim!A:A,Product_Dim!D:D)</f>
        <v>Accessories</v>
      </c>
      <c r="P641" s="4" t="s">
        <v>1605</v>
      </c>
      <c r="Q641" s="4" t="s">
        <v>1936</v>
      </c>
      <c r="R641" s="4" t="str">
        <f t="array" ref="R641">XLOOKUP(Q641,Store_Dim!A:A,Store_Dim!B:B)</f>
        <v>Shelton PLC</v>
      </c>
      <c r="S641" s="4" t="str">
        <f t="array" ref="S641">XLOOKUP(Q641,Store_Dim!A:A,Store_Dim!E:E)</f>
        <v>Flagship</v>
      </c>
      <c r="T641" s="4">
        <v>4.0</v>
      </c>
      <c r="U641" s="13">
        <v>369.22</v>
      </c>
      <c r="V641" s="14">
        <v>0.18</v>
      </c>
      <c r="W641" s="15">
        <v>273.86258363355637</v>
      </c>
      <c r="X641" s="4" t="s">
        <v>1964</v>
      </c>
      <c r="Y641" s="16">
        <v>1211.0416</v>
      </c>
      <c r="Z641" s="4" t="str">
        <f t="array" ref="Z641">XLOOKUP(M641,Product_Dim!A:A,Product_Dim!B:B)</f>
        <v>HD Smart TV Stick</v>
      </c>
    </row>
    <row r="642" ht="14.25" customHeight="1">
      <c r="A642" s="4" t="s">
        <v>2601</v>
      </c>
      <c r="B642" s="5">
        <v>45590.0</v>
      </c>
      <c r="C642" s="12" t="s">
        <v>3979</v>
      </c>
      <c r="D642" s="4">
        <f t="shared" si="1"/>
        <v>2024</v>
      </c>
      <c r="E642" s="4" t="s">
        <v>1299</v>
      </c>
      <c r="F642" s="4">
        <v>48.0</v>
      </c>
      <c r="G642" s="4" t="str">
        <f t="shared" si="2"/>
        <v>46-55</v>
      </c>
      <c r="H642" s="4" t="str">
        <f t="array" ref="H642">XLOOKUP(E642,Customer_Dim!A:A,Customer_Dim!D:D)</f>
        <v>Female</v>
      </c>
      <c r="I642" s="4" t="str">
        <f t="array" ref="I642">XLOOKUP(E642,Customer_Dim!A:A,Customer_Dim!H:H)</f>
        <v>Bronze</v>
      </c>
      <c r="J642" s="4" t="str">
        <f t="array" ref="J642">XLOOKUP(E642,Customer_Dim!A:A,Customer_Dim!E:E)</f>
        <v>South Edwin</v>
      </c>
      <c r="K642" s="4" t="str">
        <f t="array" ref="K642">XLOOKUP(E642,Customer_Dim!A:A,Customer_Dim!F:F)</f>
        <v>New Jersey</v>
      </c>
      <c r="L642" s="4" t="str">
        <f t="array" ref="L642">XLOOKUP(Q642,Store_Dim!A:A,Store_Dim!C:C)</f>
        <v>South</v>
      </c>
      <c r="M642" s="4" t="s">
        <v>1871</v>
      </c>
      <c r="N642" s="4" t="str">
        <f t="array" ref="N642">XLOOKUP(M642,Product_Dim!A:A,Product_Dim!C:C)</f>
        <v>Clothing</v>
      </c>
      <c r="O642" s="4" t="str">
        <f t="array" ref="O642">XLOOKUP(M642,Product_Dim!A:A,Product_Dim!D:D)</f>
        <v>Outerwear</v>
      </c>
      <c r="P642" s="4" t="s">
        <v>1873</v>
      </c>
      <c r="Q642" s="4" t="s">
        <v>1934</v>
      </c>
      <c r="R642" s="4" t="str">
        <f t="array" ref="R642">XLOOKUP(Q642,Store_Dim!A:A,Store_Dim!B:B)</f>
        <v>Mcdonald Inc</v>
      </c>
      <c r="S642" s="4" t="str">
        <f t="array" ref="S642">XLOOKUP(Q642,Store_Dim!A:A,Store_Dim!E:E)</f>
        <v>Outlet</v>
      </c>
      <c r="T642" s="4">
        <v>3.0</v>
      </c>
      <c r="U642" s="13">
        <v>950.83</v>
      </c>
      <c r="V642" s="14">
        <v>0.06</v>
      </c>
      <c r="W642" s="15">
        <v>143.0</v>
      </c>
      <c r="X642" s="4" t="s">
        <v>1961</v>
      </c>
      <c r="Y642" s="16">
        <v>2681.3406</v>
      </c>
      <c r="Z642" s="4" t="str">
        <f t="array" ref="Z642">XLOOKUP(M642,Product_Dim!A:A,Product_Dim!B:B)</f>
        <v>Women's Formal Blazer</v>
      </c>
    </row>
    <row r="643" ht="14.25" customHeight="1">
      <c r="A643" s="4" t="s">
        <v>2602</v>
      </c>
      <c r="B643" s="5">
        <v>45365.0</v>
      </c>
      <c r="C643" s="12" t="s">
        <v>3977</v>
      </c>
      <c r="D643" s="4">
        <f t="shared" si="1"/>
        <v>2024</v>
      </c>
      <c r="E643" s="4" t="s">
        <v>503</v>
      </c>
      <c r="F643" s="4">
        <v>46.0</v>
      </c>
      <c r="G643" s="4" t="str">
        <f t="shared" si="2"/>
        <v>46-55</v>
      </c>
      <c r="H643" s="4" t="str">
        <f t="array" ref="H643">XLOOKUP(E643,Customer_Dim!A:A,Customer_Dim!D:D)</f>
        <v>Male</v>
      </c>
      <c r="I643" s="4" t="str">
        <f t="array" ref="I643">XLOOKUP(E643,Customer_Dim!A:A,Customer_Dim!H:H)</f>
        <v>Bronze</v>
      </c>
      <c r="J643" s="4" t="str">
        <f t="array" ref="J643">XLOOKUP(E643,Customer_Dim!A:A,Customer_Dim!E:E)</f>
        <v>Dwaynemouth</v>
      </c>
      <c r="K643" s="4" t="str">
        <f t="array" ref="K643">XLOOKUP(E643,Customer_Dim!A:A,Customer_Dim!F:F)</f>
        <v>Alabama</v>
      </c>
      <c r="L643" s="4" t="str">
        <f t="array" ref="L643">XLOOKUP(Q643,Store_Dim!A:A,Store_Dim!C:C)</f>
        <v>East</v>
      </c>
      <c r="M643" s="4" t="s">
        <v>1689</v>
      </c>
      <c r="N643" s="4" t="str">
        <f t="array" ref="N643">XLOOKUP(M643,Product_Dim!A:A,Product_Dim!C:C)</f>
        <v>Clothing</v>
      </c>
      <c r="O643" s="4" t="str">
        <f t="array" ref="O643">XLOOKUP(M643,Product_Dim!A:A,Product_Dim!D:D)</f>
        <v>Footwear</v>
      </c>
      <c r="P643" s="4" t="s">
        <v>1692</v>
      </c>
      <c r="Q643" s="4" t="s">
        <v>1932</v>
      </c>
      <c r="R643" s="4" t="str">
        <f t="array" ref="R643">XLOOKUP(Q643,Store_Dim!A:A,Store_Dim!B:B)</f>
        <v>Gardner, Humphrey and Contreras</v>
      </c>
      <c r="S643" s="4" t="str">
        <f t="array" ref="S643">XLOOKUP(Q643,Store_Dim!A:A,Store_Dim!E:E)</f>
        <v>Flagship</v>
      </c>
      <c r="T643" s="4">
        <v>3.0</v>
      </c>
      <c r="U643" s="13">
        <v>338.79</v>
      </c>
      <c r="V643" s="14">
        <v>0.01</v>
      </c>
      <c r="W643" s="15">
        <v>214.0</v>
      </c>
      <c r="X643" s="4" t="s">
        <v>1959</v>
      </c>
      <c r="Y643" s="16">
        <v>1006.2063</v>
      </c>
      <c r="Z643" s="4" t="str">
        <f t="array" ref="Z643">XLOOKUP(M643,Product_Dim!A:A,Product_Dim!B:B)</f>
        <v>Men's Casual Sneakers</v>
      </c>
    </row>
    <row r="644" ht="14.25" customHeight="1">
      <c r="A644" s="4" t="s">
        <v>2603</v>
      </c>
      <c r="B644" s="5">
        <v>45711.0</v>
      </c>
      <c r="C644" s="12" t="s">
        <v>3974</v>
      </c>
      <c r="D644" s="4">
        <f t="shared" si="1"/>
        <v>2025</v>
      </c>
      <c r="E644" s="4" t="s">
        <v>512</v>
      </c>
      <c r="F644" s="4">
        <v>32.0</v>
      </c>
      <c r="G644" s="4" t="str">
        <f t="shared" si="2"/>
        <v>26-35</v>
      </c>
      <c r="H644" s="4" t="str">
        <f t="array" ref="H644">XLOOKUP(E644,Customer_Dim!A:A,Customer_Dim!D:D)</f>
        <v>Female</v>
      </c>
      <c r="I644" s="4" t="str">
        <f t="array" ref="I644">XLOOKUP(E644,Customer_Dim!A:A,Customer_Dim!H:H)</f>
        <v>Gold</v>
      </c>
      <c r="J644" s="4" t="str">
        <f t="array" ref="J644">XLOOKUP(E644,Customer_Dim!A:A,Customer_Dim!E:E)</f>
        <v>Chungmouth</v>
      </c>
      <c r="K644" s="4" t="str">
        <f t="array" ref="K644">XLOOKUP(E644,Customer_Dim!A:A,Customer_Dim!F:F)</f>
        <v>South Carolina</v>
      </c>
      <c r="L644" s="4" t="str">
        <f t="array" ref="L644">XLOOKUP(Q644,Store_Dim!A:A,Store_Dim!C:C)</f>
        <v>North</v>
      </c>
      <c r="M644" s="4" t="s">
        <v>1853</v>
      </c>
      <c r="N644" s="4" t="str">
        <f t="array" ref="N644">XLOOKUP(M644,Product_Dim!A:A,Product_Dim!C:C)</f>
        <v>Electronics</v>
      </c>
      <c r="O644" s="4" t="str">
        <f t="array" ref="O644">XLOOKUP(M644,Product_Dim!A:A,Product_Dim!D:D)</f>
        <v>Accessories</v>
      </c>
      <c r="P644" s="4" t="s">
        <v>1855</v>
      </c>
      <c r="Q644" s="4" t="s">
        <v>1892</v>
      </c>
      <c r="R644" s="4" t="str">
        <f t="array" ref="R644">XLOOKUP(Q644,Store_Dim!A:A,Store_Dim!B:B)</f>
        <v>Martinez, Adkins and Johnson</v>
      </c>
      <c r="S644" s="4" t="str">
        <f t="array" ref="S644">XLOOKUP(Q644,Store_Dim!A:A,Store_Dim!E:E)</f>
        <v>Flagship</v>
      </c>
      <c r="T644" s="4">
        <v>3.0</v>
      </c>
      <c r="U644" s="13">
        <v>853.32</v>
      </c>
      <c r="V644" s="14">
        <v>0.07</v>
      </c>
      <c r="W644" s="15">
        <v>361.0</v>
      </c>
      <c r="X644" s="4" t="s">
        <v>1964</v>
      </c>
      <c r="Y644" s="16">
        <v>2380.7628</v>
      </c>
      <c r="Z644" s="4" t="str">
        <f t="array" ref="Z644">XLOOKUP(M644,Product_Dim!A:A,Product_Dim!B:B)</f>
        <v>Gaming Mouse Pad XL</v>
      </c>
    </row>
    <row r="645" ht="14.25" customHeight="1">
      <c r="A645" s="4" t="s">
        <v>2604</v>
      </c>
      <c r="B645" s="5">
        <v>45586.0</v>
      </c>
      <c r="C645" s="12" t="s">
        <v>3979</v>
      </c>
      <c r="D645" s="4">
        <f t="shared" si="1"/>
        <v>2024</v>
      </c>
      <c r="E645" s="4" t="s">
        <v>521</v>
      </c>
      <c r="F645" s="4">
        <v>33.0</v>
      </c>
      <c r="G645" s="4" t="str">
        <f t="shared" si="2"/>
        <v>26-35</v>
      </c>
      <c r="H645" s="4" t="str">
        <f t="array" ref="H645">XLOOKUP(E645,Customer_Dim!A:A,Customer_Dim!D:D)</f>
        <v>Male</v>
      </c>
      <c r="I645" s="4" t="str">
        <f t="array" ref="I645">XLOOKUP(E645,Customer_Dim!A:A,Customer_Dim!H:H)</f>
        <v>Platinum</v>
      </c>
      <c r="J645" s="4" t="str">
        <f t="array" ref="J645">XLOOKUP(E645,Customer_Dim!A:A,Customer_Dim!E:E)</f>
        <v>West Markhaven</v>
      </c>
      <c r="K645" s="4" t="str">
        <f t="array" ref="K645">XLOOKUP(E645,Customer_Dim!A:A,Customer_Dim!F:F)</f>
        <v>Florida</v>
      </c>
      <c r="L645" s="4" t="str">
        <f t="array" ref="L645">XLOOKUP(Q645,Store_Dim!A:A,Store_Dim!C:C)</f>
        <v>East</v>
      </c>
      <c r="M645" s="4" t="s">
        <v>1811</v>
      </c>
      <c r="N645" s="4" t="str">
        <f t="array" ref="N645">XLOOKUP(M645,Product_Dim!A:A,Product_Dim!C:C)</f>
        <v>Electronics</v>
      </c>
      <c r="O645" s="4" t="str">
        <f t="array" ref="O645">XLOOKUP(M645,Product_Dim!A:A,Product_Dim!D:D)</f>
        <v>Computer</v>
      </c>
      <c r="P645" s="4" t="s">
        <v>1813</v>
      </c>
      <c r="Q645" s="4" t="s">
        <v>1911</v>
      </c>
      <c r="R645" s="4" t="str">
        <f t="array" ref="R645">XLOOKUP(Q645,Store_Dim!A:A,Store_Dim!B:B)</f>
        <v>Benson-Elliott</v>
      </c>
      <c r="S645" s="4" t="str">
        <f t="array" ref="S645">XLOOKUP(Q645,Store_Dim!A:A,Store_Dim!E:E)</f>
        <v>Online</v>
      </c>
      <c r="T645" s="4">
        <v>3.0</v>
      </c>
      <c r="U645" s="13">
        <v>89.78</v>
      </c>
      <c r="V645" s="14">
        <v>0.2</v>
      </c>
      <c r="W645" s="15">
        <v>320.0</v>
      </c>
      <c r="X645" s="4" t="s">
        <v>1964</v>
      </c>
      <c r="Y645" s="16">
        <v>215.472</v>
      </c>
      <c r="Z645" s="4" t="str">
        <f t="array" ref="Z645">XLOOKUP(M645,Product_Dim!A:A,Product_Dim!B:B)</f>
        <v>Wireless Mouse</v>
      </c>
    </row>
    <row r="646" ht="14.25" customHeight="1">
      <c r="A646" s="4" t="s">
        <v>2605</v>
      </c>
      <c r="B646" s="5">
        <v>45334.0</v>
      </c>
      <c r="C646" s="12" t="s">
        <v>3974</v>
      </c>
      <c r="D646" s="4">
        <f t="shared" si="1"/>
        <v>2024</v>
      </c>
      <c r="E646" s="4" t="s">
        <v>648</v>
      </c>
      <c r="F646" s="4">
        <v>29.0</v>
      </c>
      <c r="G646" s="4" t="str">
        <f t="shared" si="2"/>
        <v>26-35</v>
      </c>
      <c r="H646" s="4" t="str">
        <f t="array" ref="H646">XLOOKUP(E646,Customer_Dim!A:A,Customer_Dim!D:D)</f>
        <v>Female</v>
      </c>
      <c r="I646" s="4" t="str">
        <f t="array" ref="I646">XLOOKUP(E646,Customer_Dim!A:A,Customer_Dim!H:H)</f>
        <v>Bronze</v>
      </c>
      <c r="J646" s="4" t="str">
        <f t="array" ref="J646">XLOOKUP(E646,Customer_Dim!A:A,Customer_Dim!E:E)</f>
        <v>Johnsonshire</v>
      </c>
      <c r="K646" s="4" t="str">
        <f t="array" ref="K646">XLOOKUP(E646,Customer_Dim!A:A,Customer_Dim!F:F)</f>
        <v>Ohio</v>
      </c>
      <c r="L646" s="4" t="str">
        <f t="array" ref="L646">XLOOKUP(Q646,Store_Dim!A:A,Store_Dim!C:C)</f>
        <v>North</v>
      </c>
      <c r="M646" s="4" t="s">
        <v>1747</v>
      </c>
      <c r="N646" s="4" t="str">
        <f t="array" ref="N646">XLOOKUP(M646,Product_Dim!A:A,Product_Dim!C:C)</f>
        <v>Home</v>
      </c>
      <c r="O646" s="4" t="str">
        <f t="array" ref="O646">XLOOKUP(M646,Product_Dim!A:A,Product_Dim!D:D)</f>
        <v>Decor</v>
      </c>
      <c r="P646" s="4" t="s">
        <v>1749</v>
      </c>
      <c r="Q646" s="4" t="s">
        <v>1892</v>
      </c>
      <c r="R646" s="4" t="str">
        <f t="array" ref="R646">XLOOKUP(Q646,Store_Dim!A:A,Store_Dim!B:B)</f>
        <v>Martinez, Adkins and Johnson</v>
      </c>
      <c r="S646" s="4" t="str">
        <f t="array" ref="S646">XLOOKUP(Q646,Store_Dim!A:A,Store_Dim!E:E)</f>
        <v>Flagship</v>
      </c>
      <c r="T646" s="4">
        <v>1.0</v>
      </c>
      <c r="U646" s="13">
        <v>172.04</v>
      </c>
      <c r="V646" s="14">
        <v>0.04</v>
      </c>
      <c r="W646" s="15">
        <v>273.86258363355637</v>
      </c>
      <c r="X646" s="4" t="s">
        <v>1961</v>
      </c>
      <c r="Y646" s="16">
        <v>165.1584</v>
      </c>
      <c r="Z646" s="4" t="str">
        <f t="array" ref="Z646">XLOOKUP(M646,Product_Dim!A:A,Product_Dim!B:B)</f>
        <v>Ceramic Plant Pot</v>
      </c>
    </row>
    <row r="647" ht="14.25" customHeight="1">
      <c r="A647" s="4" t="s">
        <v>2606</v>
      </c>
      <c r="B647" s="5">
        <v>45333.0</v>
      </c>
      <c r="C647" s="12" t="s">
        <v>3974</v>
      </c>
      <c r="D647" s="4">
        <f t="shared" si="1"/>
        <v>2024</v>
      </c>
      <c r="E647" s="4" t="s">
        <v>1461</v>
      </c>
      <c r="F647" s="4">
        <v>63.0</v>
      </c>
      <c r="G647" s="4" t="str">
        <f t="shared" si="2"/>
        <v>56-65</v>
      </c>
      <c r="H647" s="4" t="str">
        <f t="array" ref="H647">XLOOKUP(E647,Customer_Dim!A:A,Customer_Dim!D:D)</f>
        <v>Female</v>
      </c>
      <c r="I647" s="4" t="str">
        <f t="array" ref="I647">XLOOKUP(E647,Customer_Dim!A:A,Customer_Dim!H:H)</f>
        <v>Gold</v>
      </c>
      <c r="J647" s="4" t="str">
        <f t="array" ref="J647">XLOOKUP(E647,Customer_Dim!A:A,Customer_Dim!E:E)</f>
        <v>Oneillfurt</v>
      </c>
      <c r="K647" s="4" t="str">
        <f t="array" ref="K647">XLOOKUP(E647,Customer_Dim!A:A,Customer_Dim!F:F)</f>
        <v>Vermont</v>
      </c>
      <c r="L647" s="4" t="str">
        <f t="array" ref="L647">XLOOKUP(Q647,Store_Dim!A:A,Store_Dim!C:C)</f>
        <v>North</v>
      </c>
      <c r="M647" s="4" t="s">
        <v>1744</v>
      </c>
      <c r="N647" s="4" t="str">
        <f t="array" ref="N647">XLOOKUP(M647,Product_Dim!A:A,Product_Dim!C:C)</f>
        <v>Sports</v>
      </c>
      <c r="O647" s="4" t="str">
        <f t="array" ref="O647">XLOOKUP(M647,Product_Dim!A:A,Product_Dim!D:D)</f>
        <v>Accessories</v>
      </c>
      <c r="P647" s="4" t="s">
        <v>1746</v>
      </c>
      <c r="Q647" s="4" t="s">
        <v>1892</v>
      </c>
      <c r="R647" s="4" t="str">
        <f t="array" ref="R647">XLOOKUP(Q647,Store_Dim!A:A,Store_Dim!B:B)</f>
        <v>Martinez, Adkins and Johnson</v>
      </c>
      <c r="S647" s="4" t="str">
        <f t="array" ref="S647">XLOOKUP(Q647,Store_Dim!A:A,Store_Dim!E:E)</f>
        <v>Flagship</v>
      </c>
      <c r="T647" s="4">
        <v>1.0</v>
      </c>
      <c r="U647" s="13">
        <v>389.2</v>
      </c>
      <c r="V647" s="14">
        <v>0.05</v>
      </c>
      <c r="W647" s="15">
        <v>185.0</v>
      </c>
      <c r="X647" s="4" t="s">
        <v>1959</v>
      </c>
      <c r="Y647" s="16">
        <v>369.74</v>
      </c>
      <c r="Z647" s="4" t="str">
        <f t="array" ref="Z647">XLOOKUP(M647,Product_Dim!A:A,Product_Dim!B:B)</f>
        <v>Sports Stopwatch Pro</v>
      </c>
    </row>
    <row r="648" ht="14.25" customHeight="1">
      <c r="A648" s="4" t="s">
        <v>2607</v>
      </c>
      <c r="B648" s="5">
        <v>45778.0</v>
      </c>
      <c r="C648" s="12" t="s">
        <v>3973</v>
      </c>
      <c r="D648" s="4">
        <f t="shared" si="1"/>
        <v>2025</v>
      </c>
      <c r="E648" s="4" t="s">
        <v>1446</v>
      </c>
      <c r="F648" s="4">
        <v>60.0</v>
      </c>
      <c r="G648" s="4" t="str">
        <f t="shared" si="2"/>
        <v>56-65</v>
      </c>
      <c r="H648" s="4" t="str">
        <f t="array" ref="H648">XLOOKUP(E648,Customer_Dim!A:A,Customer_Dim!D:D)</f>
        <v>Female</v>
      </c>
      <c r="I648" s="4" t="str">
        <f t="array" ref="I648">XLOOKUP(E648,Customer_Dim!A:A,Customer_Dim!H:H)</f>
        <v>Silver</v>
      </c>
      <c r="J648" s="4" t="str">
        <f t="array" ref="J648">XLOOKUP(E648,Customer_Dim!A:A,Customer_Dim!E:E)</f>
        <v>East Julie</v>
      </c>
      <c r="K648" s="4" t="str">
        <f t="array" ref="K648">XLOOKUP(E648,Customer_Dim!A:A,Customer_Dim!F:F)</f>
        <v>Kansas</v>
      </c>
      <c r="L648" s="4" t="str">
        <f t="array" ref="L648">XLOOKUP(Q648,Store_Dim!A:A,Store_Dim!C:C)</f>
        <v>East</v>
      </c>
      <c r="M648" s="4" t="s">
        <v>1814</v>
      </c>
      <c r="N648" s="4" t="str">
        <f t="array" ref="N648">XLOOKUP(M648,Product_Dim!A:A,Product_Dim!C:C)</f>
        <v>Electronics</v>
      </c>
      <c r="O648" s="4" t="str">
        <f t="array" ref="O648">XLOOKUP(M648,Product_Dim!A:A,Product_Dim!D:D)</f>
        <v>Appliances</v>
      </c>
      <c r="P648" s="4" t="s">
        <v>1816</v>
      </c>
      <c r="Q648" s="4" t="s">
        <v>1932</v>
      </c>
      <c r="R648" s="4" t="str">
        <f t="array" ref="R648">XLOOKUP(Q648,Store_Dim!A:A,Store_Dim!B:B)</f>
        <v>Gardner, Humphrey and Contreras</v>
      </c>
      <c r="S648" s="4" t="str">
        <f t="array" ref="S648">XLOOKUP(Q648,Store_Dim!A:A,Store_Dim!E:E)</f>
        <v>Flagship</v>
      </c>
      <c r="T648" s="4">
        <v>3.0</v>
      </c>
      <c r="U648" s="13">
        <v>865.96</v>
      </c>
      <c r="V648" s="14">
        <v>0.12</v>
      </c>
      <c r="W648" s="15">
        <v>104.0</v>
      </c>
      <c r="X648" s="4" t="s">
        <v>1961</v>
      </c>
      <c r="Y648" s="16">
        <v>2286.1344</v>
      </c>
      <c r="Z648" s="4" t="str">
        <f t="array" ref="Z648">XLOOKUP(M648,Product_Dim!A:A,Product_Dim!B:B)</f>
        <v>WiFi Mesh Router</v>
      </c>
    </row>
    <row r="649" ht="14.25" customHeight="1">
      <c r="A649" s="4" t="s">
        <v>2608</v>
      </c>
      <c r="B649" s="5">
        <v>45592.0</v>
      </c>
      <c r="C649" s="12" t="s">
        <v>3979</v>
      </c>
      <c r="D649" s="4">
        <f t="shared" si="1"/>
        <v>2024</v>
      </c>
      <c r="E649" s="4" t="s">
        <v>581</v>
      </c>
      <c r="F649" s="4">
        <v>64.0</v>
      </c>
      <c r="G649" s="4" t="str">
        <f t="shared" si="2"/>
        <v>56-65</v>
      </c>
      <c r="H649" s="4" t="str">
        <f t="array" ref="H649">XLOOKUP(E649,Customer_Dim!A:A,Customer_Dim!D:D)</f>
        <v>Male</v>
      </c>
      <c r="I649" s="4" t="str">
        <f t="array" ref="I649">XLOOKUP(E649,Customer_Dim!A:A,Customer_Dim!H:H)</f>
        <v>Bronze</v>
      </c>
      <c r="J649" s="4" t="str">
        <f t="array" ref="J649">XLOOKUP(E649,Customer_Dim!A:A,Customer_Dim!E:E)</f>
        <v>Josephmouth</v>
      </c>
      <c r="K649" s="4" t="str">
        <f t="array" ref="K649">XLOOKUP(E649,Customer_Dim!A:A,Customer_Dim!F:F)</f>
        <v>New Hampshire</v>
      </c>
      <c r="L649" s="4" t="str">
        <f t="array" ref="L649">XLOOKUP(Q649,Store_Dim!A:A,Store_Dim!C:C)</f>
        <v>North</v>
      </c>
      <c r="M649" s="4" t="s">
        <v>1631</v>
      </c>
      <c r="N649" s="4" t="str">
        <f t="array" ref="N649">XLOOKUP(M649,Product_Dim!A:A,Product_Dim!C:C)</f>
        <v>Sports</v>
      </c>
      <c r="O649" s="4" t="str">
        <f t="array" ref="O649">XLOOKUP(M649,Product_Dim!A:A,Product_Dim!D:D)</f>
        <v>Equipment</v>
      </c>
      <c r="P649" s="4" t="s">
        <v>1634</v>
      </c>
      <c r="Q649" s="4" t="s">
        <v>1892</v>
      </c>
      <c r="R649" s="4" t="str">
        <f t="array" ref="R649">XLOOKUP(Q649,Store_Dim!A:A,Store_Dim!B:B)</f>
        <v>Martinez, Adkins and Johnson</v>
      </c>
      <c r="S649" s="4" t="str">
        <f t="array" ref="S649">XLOOKUP(Q649,Store_Dim!A:A,Store_Dim!E:E)</f>
        <v>Flagship</v>
      </c>
      <c r="T649" s="4">
        <v>3.0</v>
      </c>
      <c r="U649" s="13">
        <v>79.95</v>
      </c>
      <c r="V649" s="14">
        <v>0.2</v>
      </c>
      <c r="W649" s="15">
        <v>65.0</v>
      </c>
      <c r="X649" s="4" t="s">
        <v>1964</v>
      </c>
      <c r="Y649" s="16">
        <v>191.88</v>
      </c>
      <c r="Z649" s="4" t="str">
        <f t="array" ref="Z649">XLOOKUP(M649,Product_Dim!A:A,Product_Dim!B:B)</f>
        <v>Knee Support Brace</v>
      </c>
    </row>
    <row r="650" ht="14.25" customHeight="1">
      <c r="A650" s="4" t="s">
        <v>2609</v>
      </c>
      <c r="B650" s="5">
        <v>45259.0</v>
      </c>
      <c r="C650" s="12" t="s">
        <v>3971</v>
      </c>
      <c r="D650" s="4">
        <f t="shared" si="1"/>
        <v>2023</v>
      </c>
      <c r="E650" s="4" t="s">
        <v>1214</v>
      </c>
      <c r="F650" s="4">
        <v>50.0</v>
      </c>
      <c r="G650" s="4" t="str">
        <f t="shared" si="2"/>
        <v>46-55</v>
      </c>
      <c r="H650" s="4" t="str">
        <f t="array" ref="H650">XLOOKUP(E650,Customer_Dim!A:A,Customer_Dim!D:D)</f>
        <v>Male</v>
      </c>
      <c r="I650" s="4" t="str">
        <f t="array" ref="I650">XLOOKUP(E650,Customer_Dim!A:A,Customer_Dim!H:H)</f>
        <v>Silver</v>
      </c>
      <c r="J650" s="4" t="str">
        <f t="array" ref="J650">XLOOKUP(E650,Customer_Dim!A:A,Customer_Dim!E:E)</f>
        <v>Andrewsland</v>
      </c>
      <c r="K650" s="4" t="str">
        <f t="array" ref="K650">XLOOKUP(E650,Customer_Dim!A:A,Customer_Dim!F:F)</f>
        <v>Alabama</v>
      </c>
      <c r="L650" s="4" t="str">
        <f t="array" ref="L650">XLOOKUP(Q650,Store_Dim!A:A,Store_Dim!C:C)</f>
        <v>South</v>
      </c>
      <c r="M650" s="4" t="s">
        <v>1655</v>
      </c>
      <c r="N650" s="4" t="str">
        <f t="array" ref="N650">XLOOKUP(M650,Product_Dim!A:A,Product_Dim!C:C)</f>
        <v>Electronics</v>
      </c>
      <c r="O650" s="4" t="str">
        <f t="array" ref="O650">XLOOKUP(M650,Product_Dim!A:A,Product_Dim!D:D)</f>
        <v>Audio</v>
      </c>
      <c r="P650" s="4" t="s">
        <v>1657</v>
      </c>
      <c r="Q650" s="4" t="s">
        <v>1914</v>
      </c>
      <c r="R650" s="4" t="str">
        <f t="array" ref="R650">XLOOKUP(Q650,Store_Dim!A:A,Store_Dim!B:B)</f>
        <v>Martinez-Mullins</v>
      </c>
      <c r="S650" s="4" t="str">
        <f t="array" ref="S650">XLOOKUP(Q650,Store_Dim!A:A,Store_Dim!E:E)</f>
        <v>Online</v>
      </c>
      <c r="T650" s="4">
        <v>1.0</v>
      </c>
      <c r="U650" s="13">
        <v>566.5</v>
      </c>
      <c r="V650" s="14">
        <v>0.25</v>
      </c>
      <c r="W650" s="15">
        <v>213.0</v>
      </c>
      <c r="X650" s="4" t="s">
        <v>1964</v>
      </c>
      <c r="Y650" s="16">
        <v>424.875</v>
      </c>
      <c r="Z650" s="4" t="str">
        <f t="array" ref="Z650">XLOOKUP(M650,Product_Dim!A:A,Product_Dim!B:B)</f>
        <v>Wireless Bluetooth Speaker</v>
      </c>
    </row>
    <row r="651" ht="14.25" customHeight="1">
      <c r="A651" s="4" t="s">
        <v>2610</v>
      </c>
      <c r="B651" s="5">
        <v>45801.0</v>
      </c>
      <c r="C651" s="12" t="s">
        <v>3973</v>
      </c>
      <c r="D651" s="4">
        <f t="shared" si="1"/>
        <v>2025</v>
      </c>
      <c r="E651" s="4" t="s">
        <v>1276</v>
      </c>
      <c r="F651" s="4">
        <v>31.0</v>
      </c>
      <c r="G651" s="4" t="str">
        <f t="shared" si="2"/>
        <v>26-35</v>
      </c>
      <c r="H651" s="4" t="str">
        <f t="array" ref="H651">XLOOKUP(E651,Customer_Dim!A:A,Customer_Dim!D:D)</f>
        <v>Male</v>
      </c>
      <c r="I651" s="4" t="str">
        <f t="array" ref="I651">XLOOKUP(E651,Customer_Dim!A:A,Customer_Dim!H:H)</f>
        <v>Bronze</v>
      </c>
      <c r="J651" s="4" t="str">
        <f t="array" ref="J651">XLOOKUP(E651,Customer_Dim!A:A,Customer_Dim!E:E)</f>
        <v>Brandonville</v>
      </c>
      <c r="K651" s="4" t="str">
        <f t="array" ref="K651">XLOOKUP(E651,Customer_Dim!A:A,Customer_Dim!F:F)</f>
        <v>Mississippi</v>
      </c>
      <c r="L651" s="4" t="str">
        <f t="array" ref="L651">XLOOKUP(Q651,Store_Dim!A:A,Store_Dim!C:C)</f>
        <v>East</v>
      </c>
      <c r="M651" s="4" t="s">
        <v>1638</v>
      </c>
      <c r="N651" s="4" t="str">
        <f t="array" ref="N651">XLOOKUP(M651,Product_Dim!A:A,Product_Dim!C:C)</f>
        <v>Home</v>
      </c>
      <c r="O651" s="4" t="str">
        <f t="array" ref="O651">XLOOKUP(M651,Product_Dim!A:A,Product_Dim!D:D)</f>
        <v>Storage</v>
      </c>
      <c r="P651" s="4" t="s">
        <v>1641</v>
      </c>
      <c r="Q651" s="4" t="s">
        <v>1887</v>
      </c>
      <c r="R651" s="4" t="str">
        <f t="array" ref="R651">XLOOKUP(Q651,Store_Dim!A:A,Store_Dim!B:B)</f>
        <v>Rivera-Warner</v>
      </c>
      <c r="S651" s="4" t="str">
        <f t="array" ref="S651">XLOOKUP(Q651,Store_Dim!A:A,Store_Dim!E:E)</f>
        <v>Flagship</v>
      </c>
      <c r="T651" s="4">
        <v>2.0</v>
      </c>
      <c r="U651" s="13">
        <v>347.95</v>
      </c>
      <c r="V651" s="14">
        <v>0.13</v>
      </c>
      <c r="W651" s="15">
        <v>76.0</v>
      </c>
      <c r="X651" s="4" t="s">
        <v>1964</v>
      </c>
      <c r="Y651" s="16">
        <v>605.433</v>
      </c>
      <c r="Z651" s="4" t="str">
        <f t="array" ref="Z651">XLOOKUP(M651,Product_Dim!A:A,Product_Dim!B:B)</f>
        <v>Multi-Purpose Storage Box</v>
      </c>
    </row>
    <row r="652" ht="14.25" customHeight="1">
      <c r="A652" s="4" t="s">
        <v>2611</v>
      </c>
      <c r="B652" s="5">
        <v>45347.0</v>
      </c>
      <c r="C652" s="12" t="s">
        <v>3974</v>
      </c>
      <c r="D652" s="4">
        <f t="shared" si="1"/>
        <v>2024</v>
      </c>
      <c r="E652" s="4" t="s">
        <v>701</v>
      </c>
      <c r="F652" s="4">
        <v>50.0</v>
      </c>
      <c r="G652" s="4" t="str">
        <f t="shared" si="2"/>
        <v>46-55</v>
      </c>
      <c r="H652" s="4" t="str">
        <f t="array" ref="H652">XLOOKUP(E652,Customer_Dim!A:A,Customer_Dim!D:D)</f>
        <v>Female</v>
      </c>
      <c r="I652" s="4" t="str">
        <f t="array" ref="I652">XLOOKUP(E652,Customer_Dim!A:A,Customer_Dim!H:H)</f>
        <v>Platinum</v>
      </c>
      <c r="J652" s="4" t="str">
        <f t="array" ref="J652">XLOOKUP(E652,Customer_Dim!A:A,Customer_Dim!E:E)</f>
        <v>Lake Josephport</v>
      </c>
      <c r="K652" s="4" t="str">
        <f t="array" ref="K652">XLOOKUP(E652,Customer_Dim!A:A,Customer_Dim!F:F)</f>
        <v>Maine</v>
      </c>
      <c r="L652" s="4" t="str">
        <f t="array" ref="L652">XLOOKUP(Q652,Store_Dim!A:A,Store_Dim!C:C)</f>
        <v>North</v>
      </c>
      <c r="M652" s="4" t="s">
        <v>1756</v>
      </c>
      <c r="N652" s="4" t="str">
        <f t="array" ref="N652">XLOOKUP(M652,Product_Dim!A:A,Product_Dim!C:C)</f>
        <v>Clothing</v>
      </c>
      <c r="O652" s="4" t="str">
        <f t="array" ref="O652">XLOOKUP(M652,Product_Dim!A:A,Product_Dim!D:D)</f>
        <v>Accessories</v>
      </c>
      <c r="P652" s="4" t="s">
        <v>1758</v>
      </c>
      <c r="Q652" s="4" t="s">
        <v>1901</v>
      </c>
      <c r="R652" s="4" t="str">
        <f t="array" ref="R652">XLOOKUP(Q652,Store_Dim!A:A,Store_Dim!B:B)</f>
        <v>Johnson-Wright</v>
      </c>
      <c r="S652" s="4" t="str">
        <f t="array" ref="S652">XLOOKUP(Q652,Store_Dim!A:A,Store_Dim!E:E)</f>
        <v>Outlet</v>
      </c>
      <c r="T652" s="4">
        <v>2.0</v>
      </c>
      <c r="U652" s="13">
        <v>250.83</v>
      </c>
      <c r="V652" s="14">
        <v>0.15</v>
      </c>
      <c r="W652" s="15">
        <v>485.0</v>
      </c>
      <c r="X652" s="4" t="s">
        <v>1961</v>
      </c>
      <c r="Y652" s="16">
        <v>426.411</v>
      </c>
      <c r="Z652" s="4" t="str">
        <f t="array" ref="Z652">XLOOKUP(M652,Product_Dim!A:A,Product_Dim!B:B)</f>
        <v>Womens Cotton Scarf</v>
      </c>
    </row>
    <row r="653" ht="14.25" customHeight="1">
      <c r="A653" s="4" t="s">
        <v>2612</v>
      </c>
      <c r="B653" s="5">
        <v>45721.0</v>
      </c>
      <c r="C653" s="12" t="s">
        <v>3977</v>
      </c>
      <c r="D653" s="4">
        <f t="shared" si="1"/>
        <v>2025</v>
      </c>
      <c r="E653" s="4" t="s">
        <v>521</v>
      </c>
      <c r="F653" s="4">
        <v>33.0</v>
      </c>
      <c r="G653" s="4" t="str">
        <f t="shared" si="2"/>
        <v>26-35</v>
      </c>
      <c r="H653" s="4" t="str">
        <f t="array" ref="H653">XLOOKUP(E653,Customer_Dim!A:A,Customer_Dim!D:D)</f>
        <v>Male</v>
      </c>
      <c r="I653" s="4" t="str">
        <f t="array" ref="I653">XLOOKUP(E653,Customer_Dim!A:A,Customer_Dim!H:H)</f>
        <v>Platinum</v>
      </c>
      <c r="J653" s="4" t="str">
        <f t="array" ref="J653">XLOOKUP(E653,Customer_Dim!A:A,Customer_Dim!E:E)</f>
        <v>West Markhaven</v>
      </c>
      <c r="K653" s="4" t="str">
        <f t="array" ref="K653">XLOOKUP(E653,Customer_Dim!A:A,Customer_Dim!F:F)</f>
        <v>Florida</v>
      </c>
      <c r="L653" s="4" t="str">
        <f t="array" ref="L653">XLOOKUP(Q653,Store_Dim!A:A,Store_Dim!C:C)</f>
        <v>North</v>
      </c>
      <c r="M653" s="4" t="s">
        <v>1796</v>
      </c>
      <c r="N653" s="4" t="str">
        <f t="array" ref="N653">XLOOKUP(M653,Product_Dim!A:A,Product_Dim!C:C)</f>
        <v>Beauty</v>
      </c>
      <c r="O653" s="4" t="str">
        <f t="array" ref="O653">XLOOKUP(M653,Product_Dim!A:A,Product_Dim!D:D)</f>
        <v>Haircare</v>
      </c>
      <c r="P653" s="4" t="s">
        <v>1798</v>
      </c>
      <c r="Q653" s="4" t="s">
        <v>1892</v>
      </c>
      <c r="R653" s="4" t="str">
        <f t="array" ref="R653">XLOOKUP(Q653,Store_Dim!A:A,Store_Dim!B:B)</f>
        <v>Martinez, Adkins and Johnson</v>
      </c>
      <c r="S653" s="4" t="str">
        <f t="array" ref="S653">XLOOKUP(Q653,Store_Dim!A:A,Store_Dim!E:E)</f>
        <v>Flagship</v>
      </c>
      <c r="T653" s="4">
        <v>1.0</v>
      </c>
      <c r="U653" s="13">
        <v>888.05</v>
      </c>
      <c r="V653" s="14">
        <v>0.2</v>
      </c>
      <c r="W653" s="15">
        <v>383.0</v>
      </c>
      <c r="X653" s="4" t="s">
        <v>1961</v>
      </c>
      <c r="Y653" s="16">
        <v>710.44</v>
      </c>
      <c r="Z653" s="4" t="str">
        <f t="array" ref="Z653">XLOOKUP(M653,Product_Dim!A:A,Product_Dim!B:B)</f>
        <v>Hair Repair Oil Treatment</v>
      </c>
    </row>
    <row r="654" ht="14.25" customHeight="1">
      <c r="A654" s="4" t="s">
        <v>2613</v>
      </c>
      <c r="B654" s="5">
        <v>45531.0</v>
      </c>
      <c r="C654" s="12" t="s">
        <v>3975</v>
      </c>
      <c r="D654" s="4">
        <f t="shared" si="1"/>
        <v>2024</v>
      </c>
      <c r="E654" s="4" t="s">
        <v>54</v>
      </c>
      <c r="F654" s="4">
        <v>29.0</v>
      </c>
      <c r="G654" s="4" t="str">
        <f t="shared" si="2"/>
        <v>26-35</v>
      </c>
      <c r="H654" s="4" t="str">
        <f t="array" ref="H654">XLOOKUP(E654,Customer_Dim!A:A,Customer_Dim!D:D)</f>
        <v>Female</v>
      </c>
      <c r="I654" s="4" t="str">
        <f t="array" ref="I654">XLOOKUP(E654,Customer_Dim!A:A,Customer_Dim!H:H)</f>
        <v>Platinum</v>
      </c>
      <c r="J654" s="4" t="str">
        <f t="array" ref="J654">XLOOKUP(E654,Customer_Dim!A:A,Customer_Dim!E:E)</f>
        <v>Deborahborough</v>
      </c>
      <c r="K654" s="4" t="str">
        <f t="array" ref="K654">XLOOKUP(E654,Customer_Dim!A:A,Customer_Dim!F:F)</f>
        <v>South Dakota</v>
      </c>
      <c r="L654" s="4" t="str">
        <f t="array" ref="L654">XLOOKUP(Q654,Store_Dim!A:A,Store_Dim!C:C)</f>
        <v>East</v>
      </c>
      <c r="M654" s="4" t="s">
        <v>1696</v>
      </c>
      <c r="N654" s="4" t="str">
        <f t="array" ref="N654">XLOOKUP(M654,Product_Dim!A:A,Product_Dim!C:C)</f>
        <v>Electronics</v>
      </c>
      <c r="O654" s="4" t="str">
        <f t="array" ref="O654">XLOOKUP(M654,Product_Dim!A:A,Product_Dim!D:D)</f>
        <v>Mobile</v>
      </c>
      <c r="P654" s="4" t="s">
        <v>1699</v>
      </c>
      <c r="Q654" s="4" t="s">
        <v>1945</v>
      </c>
      <c r="R654" s="4" t="str">
        <f t="array" ref="R654">XLOOKUP(Q654,Store_Dim!A:A,Store_Dim!B:B)</f>
        <v>Guerrero-Schmitt</v>
      </c>
      <c r="S654" s="4" t="str">
        <f t="array" ref="S654">XLOOKUP(Q654,Store_Dim!A:A,Store_Dim!E:E)</f>
        <v>Flagship</v>
      </c>
      <c r="T654" s="4">
        <v>2.0</v>
      </c>
      <c r="U654" s="13">
        <v>673.02</v>
      </c>
      <c r="V654" s="14">
        <v>0.11</v>
      </c>
      <c r="W654" s="15">
        <v>301.0</v>
      </c>
      <c r="X654" s="4" t="s">
        <v>1961</v>
      </c>
      <c r="Y654" s="16">
        <v>1197.9756</v>
      </c>
      <c r="Z654" s="4" t="str">
        <f t="array" ref="Z654">XLOOKUP(M654,Product_Dim!A:A,Product_Dim!B:B)</f>
        <v>Portable Power Bank</v>
      </c>
    </row>
    <row r="655" ht="14.25" customHeight="1">
      <c r="A655" s="4" t="s">
        <v>2614</v>
      </c>
      <c r="B655" s="5">
        <v>45332.0</v>
      </c>
      <c r="C655" s="12" t="s">
        <v>3974</v>
      </c>
      <c r="D655" s="4">
        <f t="shared" si="1"/>
        <v>2024</v>
      </c>
      <c r="E655" s="4" t="s">
        <v>1386</v>
      </c>
      <c r="F655" s="4">
        <v>60.0</v>
      </c>
      <c r="G655" s="4" t="str">
        <f t="shared" si="2"/>
        <v>56-65</v>
      </c>
      <c r="H655" s="4" t="str">
        <f t="array" ref="H655">XLOOKUP(E655,Customer_Dim!A:A,Customer_Dim!D:D)</f>
        <v>Male</v>
      </c>
      <c r="I655" s="4" t="str">
        <f t="array" ref="I655">XLOOKUP(E655,Customer_Dim!A:A,Customer_Dim!H:H)</f>
        <v>Silver</v>
      </c>
      <c r="J655" s="4" t="str">
        <f t="array" ref="J655">XLOOKUP(E655,Customer_Dim!A:A,Customer_Dim!E:E)</f>
        <v>Justinberg</v>
      </c>
      <c r="K655" s="4" t="str">
        <f t="array" ref="K655">XLOOKUP(E655,Customer_Dim!A:A,Customer_Dim!F:F)</f>
        <v>North Dakota</v>
      </c>
      <c r="L655" s="4" t="str">
        <f t="array" ref="L655">XLOOKUP(Q655,Store_Dim!A:A,Store_Dim!C:C)</f>
        <v>North</v>
      </c>
      <c r="M655" s="4" t="s">
        <v>1774</v>
      </c>
      <c r="N655" s="4" t="str">
        <f t="array" ref="N655">XLOOKUP(M655,Product_Dim!A:A,Product_Dim!C:C)</f>
        <v>Beauty</v>
      </c>
      <c r="O655" s="4" t="str">
        <f t="array" ref="O655">XLOOKUP(M655,Product_Dim!A:A,Product_Dim!D:D)</f>
        <v>Makeup</v>
      </c>
      <c r="P655" s="4" t="s">
        <v>1776</v>
      </c>
      <c r="Q655" s="4" t="s">
        <v>1901</v>
      </c>
      <c r="R655" s="4" t="str">
        <f t="array" ref="R655">XLOOKUP(Q655,Store_Dim!A:A,Store_Dim!B:B)</f>
        <v>Johnson-Wright</v>
      </c>
      <c r="S655" s="4" t="str">
        <f t="array" ref="S655">XLOOKUP(Q655,Store_Dim!A:A,Store_Dim!E:E)</f>
        <v>Outlet</v>
      </c>
      <c r="T655" s="4">
        <v>2.0</v>
      </c>
      <c r="U655" s="13">
        <v>492.62</v>
      </c>
      <c r="V655" s="14">
        <v>0.26</v>
      </c>
      <c r="W655" s="15">
        <v>118.0</v>
      </c>
      <c r="X655" s="4" t="s">
        <v>1964</v>
      </c>
      <c r="Y655" s="16">
        <v>729.0776</v>
      </c>
      <c r="Z655" s="4" t="str">
        <f t="array" ref="Z655">XLOOKUP(M655,Product_Dim!A:A,Product_Dim!B:B)</f>
        <v>Matte Lipstick Set</v>
      </c>
    </row>
    <row r="656" ht="14.25" customHeight="1">
      <c r="A656" s="4" t="s">
        <v>2615</v>
      </c>
      <c r="B656" s="5">
        <v>45344.0</v>
      </c>
      <c r="C656" s="12" t="s">
        <v>3974</v>
      </c>
      <c r="D656" s="4">
        <f t="shared" si="1"/>
        <v>2024</v>
      </c>
      <c r="E656" s="4" t="s">
        <v>1199</v>
      </c>
      <c r="F656" s="4">
        <v>30.0</v>
      </c>
      <c r="G656" s="4" t="str">
        <f t="shared" si="2"/>
        <v>26-35</v>
      </c>
      <c r="H656" s="4" t="str">
        <f t="array" ref="H656">XLOOKUP(E656,Customer_Dim!A:A,Customer_Dim!D:D)</f>
        <v>Male</v>
      </c>
      <c r="I656" s="4" t="str">
        <f t="array" ref="I656">XLOOKUP(E656,Customer_Dim!A:A,Customer_Dim!H:H)</f>
        <v>Bronze</v>
      </c>
      <c r="J656" s="4" t="str">
        <f t="array" ref="J656">XLOOKUP(E656,Customer_Dim!A:A,Customer_Dim!E:E)</f>
        <v>Chambersberg</v>
      </c>
      <c r="K656" s="4" t="str">
        <f t="array" ref="K656">XLOOKUP(E656,Customer_Dim!A:A,Customer_Dim!F:F)</f>
        <v>Connecticut</v>
      </c>
      <c r="L656" s="4" t="str">
        <f t="array" ref="L656">XLOOKUP(Q656,Store_Dim!A:A,Store_Dim!C:C)</f>
        <v>North</v>
      </c>
      <c r="M656" s="4" t="s">
        <v>1838</v>
      </c>
      <c r="N656" s="4" t="str">
        <f t="array" ref="N656">XLOOKUP(M656,Product_Dim!A:A,Product_Dim!C:C)</f>
        <v>Clothing</v>
      </c>
      <c r="O656" s="4" t="str">
        <f t="array" ref="O656">XLOOKUP(M656,Product_Dim!A:A,Product_Dim!D:D)</f>
        <v>Accessories</v>
      </c>
      <c r="P656" s="4" t="s">
        <v>1840</v>
      </c>
      <c r="Q656" s="4" t="s">
        <v>1901</v>
      </c>
      <c r="R656" s="4" t="str">
        <f t="array" ref="R656">XLOOKUP(Q656,Store_Dim!A:A,Store_Dim!B:B)</f>
        <v>Johnson-Wright</v>
      </c>
      <c r="S656" s="4" t="str">
        <f t="array" ref="S656">XLOOKUP(Q656,Store_Dim!A:A,Store_Dim!E:E)</f>
        <v>Outlet</v>
      </c>
      <c r="T656" s="4">
        <v>4.0</v>
      </c>
      <c r="U656" s="13">
        <v>986.93</v>
      </c>
      <c r="V656" s="14">
        <v>0.01</v>
      </c>
      <c r="W656" s="15">
        <v>210.0</v>
      </c>
      <c r="X656" s="4" t="s">
        <v>1959</v>
      </c>
      <c r="Y656" s="16">
        <v>3908.2428</v>
      </c>
      <c r="Z656" s="4" t="str">
        <f t="array" ref="Z656">XLOOKUP(M656,Product_Dim!A:A,Product_Dim!B:B)</f>
        <v>Women's Beanie Hat</v>
      </c>
    </row>
    <row r="657" ht="14.25" customHeight="1">
      <c r="A657" s="4" t="s">
        <v>2616</v>
      </c>
      <c r="B657" s="5">
        <v>45388.0</v>
      </c>
      <c r="C657" s="12" t="s">
        <v>3978</v>
      </c>
      <c r="D657" s="4">
        <f t="shared" si="1"/>
        <v>2024</v>
      </c>
      <c r="E657" s="4" t="s">
        <v>1496</v>
      </c>
      <c r="F657" s="4">
        <v>40.0</v>
      </c>
      <c r="G657" s="4" t="str">
        <f t="shared" si="2"/>
        <v>36-45</v>
      </c>
      <c r="H657" s="4" t="str">
        <f t="array" ref="H657">XLOOKUP(E657,Customer_Dim!A:A,Customer_Dim!D:D)</f>
        <v>Male</v>
      </c>
      <c r="I657" s="4" t="str">
        <f t="array" ref="I657">XLOOKUP(E657,Customer_Dim!A:A,Customer_Dim!H:H)</f>
        <v>Bronze</v>
      </c>
      <c r="J657" s="4" t="str">
        <f t="array" ref="J657">XLOOKUP(E657,Customer_Dim!A:A,Customer_Dim!E:E)</f>
        <v>New Jamesview</v>
      </c>
      <c r="K657" s="4" t="str">
        <f t="array" ref="K657">XLOOKUP(E657,Customer_Dim!A:A,Customer_Dim!F:F)</f>
        <v>West Virginia</v>
      </c>
      <c r="L657" s="4" t="str">
        <f t="array" ref="L657">XLOOKUP(Q657,Store_Dim!A:A,Store_Dim!C:C)</f>
        <v>North</v>
      </c>
      <c r="M657" s="4" t="s">
        <v>1642</v>
      </c>
      <c r="N657" s="4" t="str">
        <f t="array" ref="N657">XLOOKUP(M657,Product_Dim!A:A,Product_Dim!C:C)</f>
        <v>Sports</v>
      </c>
      <c r="O657" s="4" t="str">
        <f t="array" ref="O657">XLOOKUP(M657,Product_Dim!A:A,Product_Dim!D:D)</f>
        <v>Equipment</v>
      </c>
      <c r="P657" s="4" t="s">
        <v>1644</v>
      </c>
      <c r="Q657" s="4" t="s">
        <v>1929</v>
      </c>
      <c r="R657" s="4" t="str">
        <f t="array" ref="R657">XLOOKUP(Q657,Store_Dim!A:A,Store_Dim!B:B)</f>
        <v>Thomas, Bridges and Harris</v>
      </c>
      <c r="S657" s="4" t="str">
        <f t="array" ref="S657">XLOOKUP(Q657,Store_Dim!A:A,Store_Dim!E:E)</f>
        <v>Online</v>
      </c>
      <c r="T657" s="4">
        <v>4.0</v>
      </c>
      <c r="U657" s="13">
        <v>411.68</v>
      </c>
      <c r="V657" s="14">
        <v>0.06</v>
      </c>
      <c r="W657" s="15">
        <v>432.0</v>
      </c>
      <c r="X657" s="4" t="s">
        <v>1961</v>
      </c>
      <c r="Y657" s="16">
        <v>1547.9168</v>
      </c>
      <c r="Z657" s="4" t="str">
        <f t="array" ref="Z657">XLOOKUP(M657,Product_Dim!A:A,Product_Dim!B:B)</f>
        <v>Carbon Fiber Tennis Racket</v>
      </c>
    </row>
    <row r="658" ht="14.25" customHeight="1">
      <c r="A658" s="4" t="s">
        <v>2617</v>
      </c>
      <c r="B658" s="5">
        <v>45397.0</v>
      </c>
      <c r="C658" s="12" t="s">
        <v>3978</v>
      </c>
      <c r="D658" s="4">
        <f t="shared" si="1"/>
        <v>2024</v>
      </c>
      <c r="E658" s="4" t="s">
        <v>731</v>
      </c>
      <c r="F658" s="4">
        <v>47.0</v>
      </c>
      <c r="G658" s="4" t="str">
        <f t="shared" si="2"/>
        <v>46-55</v>
      </c>
      <c r="H658" s="4" t="str">
        <f t="array" ref="H658">XLOOKUP(E658,Customer_Dim!A:A,Customer_Dim!D:D)</f>
        <v>Female</v>
      </c>
      <c r="I658" s="4" t="str">
        <f t="array" ref="I658">XLOOKUP(E658,Customer_Dim!A:A,Customer_Dim!H:H)</f>
        <v>Gold</v>
      </c>
      <c r="J658" s="4" t="str">
        <f t="array" ref="J658">XLOOKUP(E658,Customer_Dim!A:A,Customer_Dim!E:E)</f>
        <v>Phillipschester   </v>
      </c>
      <c r="K658" s="4" t="str">
        <f t="array" ref="K658">XLOOKUP(E658,Customer_Dim!A:A,Customer_Dim!F:F)</f>
        <v>New Jersey</v>
      </c>
      <c r="L658" s="4" t="str">
        <f t="array" ref="L658">XLOOKUP(Q658,Store_Dim!A:A,Store_Dim!C:C)</f>
        <v>North</v>
      </c>
      <c r="M658" s="4" t="s">
        <v>1686</v>
      </c>
      <c r="N658" s="4" t="str">
        <f t="array" ref="N658">XLOOKUP(M658,Product_Dim!A:A,Product_Dim!C:C)</f>
        <v>Clothing</v>
      </c>
      <c r="O658" s="4" t="str">
        <f t="array" ref="O658">XLOOKUP(M658,Product_Dim!A:A,Product_Dim!D:D)</f>
        <v>Tops</v>
      </c>
      <c r="P658" s="4" t="s">
        <v>1688</v>
      </c>
      <c r="Q658" s="4" t="s">
        <v>1942</v>
      </c>
      <c r="R658" s="4" t="str">
        <f t="array" ref="R658">XLOOKUP(Q658,Store_Dim!A:A,Store_Dim!B:B)</f>
        <v>Holloway Ltd</v>
      </c>
      <c r="S658" s="4" t="str">
        <f t="array" ref="S658">XLOOKUP(Q658,Store_Dim!A:A,Store_Dim!E:E)</f>
        <v>Flagship</v>
      </c>
      <c r="T658" s="4">
        <v>2.0</v>
      </c>
      <c r="U658" s="13">
        <v>637.56</v>
      </c>
      <c r="V658" s="14">
        <v>0.05</v>
      </c>
      <c r="W658" s="15">
        <v>154.0</v>
      </c>
      <c r="X658" s="4" t="s">
        <v>1964</v>
      </c>
      <c r="Y658" s="16">
        <v>1211.364</v>
      </c>
      <c r="Z658" s="4" t="str">
        <f t="array" ref="Z658">XLOOKUP(M658,Product_Dim!A:A,Product_Dim!B:B)</f>
        <v>Women's Summer Dress</v>
      </c>
    </row>
    <row r="659" ht="14.25" customHeight="1">
      <c r="A659" s="4" t="s">
        <v>2618</v>
      </c>
      <c r="B659" s="5">
        <v>45633.0</v>
      </c>
      <c r="C659" s="12" t="s">
        <v>3969</v>
      </c>
      <c r="D659" s="4">
        <f t="shared" si="1"/>
        <v>2024</v>
      </c>
      <c r="E659" s="4" t="s">
        <v>84</v>
      </c>
      <c r="F659" s="4">
        <v>53.0</v>
      </c>
      <c r="G659" s="4" t="str">
        <f t="shared" si="2"/>
        <v>46-55</v>
      </c>
      <c r="H659" s="4" t="str">
        <f t="array" ref="H659">XLOOKUP(E659,Customer_Dim!A:A,Customer_Dim!D:D)</f>
        <v>Female</v>
      </c>
      <c r="I659" s="4" t="str">
        <f t="array" ref="I659">XLOOKUP(E659,Customer_Dim!A:A,Customer_Dim!H:H)</f>
        <v>Silver</v>
      </c>
      <c r="J659" s="4" t="str">
        <f t="array" ref="J659">XLOOKUP(E659,Customer_Dim!A:A,Customer_Dim!E:E)</f>
        <v>Lake Kristamouth</v>
      </c>
      <c r="K659" s="4" t="str">
        <f t="array" ref="K659">XLOOKUP(E659,Customer_Dim!A:A,Customer_Dim!F:F)</f>
        <v>Nebraska</v>
      </c>
      <c r="L659" s="4" t="str">
        <f t="array" ref="L659">XLOOKUP(Q659,Store_Dim!A:A,Store_Dim!C:C)</f>
        <v>North</v>
      </c>
      <c r="M659" s="4" t="s">
        <v>1610</v>
      </c>
      <c r="N659" s="4" t="str">
        <f t="array" ref="N659">XLOOKUP(M659,Product_Dim!A:A,Product_Dim!C:C)</f>
        <v>Electronics</v>
      </c>
      <c r="O659" s="4" t="str">
        <f t="array" ref="O659">XLOOKUP(M659,Product_Dim!A:A,Product_Dim!D:D)</f>
        <v>Accessories</v>
      </c>
      <c r="P659" s="4" t="s">
        <v>1612</v>
      </c>
      <c r="Q659" s="4" t="s">
        <v>1901</v>
      </c>
      <c r="R659" s="4" t="str">
        <f t="array" ref="R659">XLOOKUP(Q659,Store_Dim!A:A,Store_Dim!B:B)</f>
        <v>Johnson-Wright</v>
      </c>
      <c r="S659" s="4" t="str">
        <f t="array" ref="S659">XLOOKUP(Q659,Store_Dim!A:A,Store_Dim!E:E)</f>
        <v>Outlet</v>
      </c>
      <c r="T659" s="4">
        <v>3.0</v>
      </c>
      <c r="U659" s="13">
        <v>706.87</v>
      </c>
      <c r="V659" s="14">
        <v>0.27</v>
      </c>
      <c r="W659" s="15">
        <v>453.0</v>
      </c>
      <c r="X659" s="4" t="s">
        <v>1959</v>
      </c>
      <c r="Y659" s="16">
        <v>1548.0453</v>
      </c>
      <c r="Z659" s="4" t="str">
        <f t="array" ref="Z659">XLOOKUP(M659,Product_Dim!A:A,Product_Dim!B:B)</f>
        <v>USB-C Fast Charger</v>
      </c>
    </row>
    <row r="660" ht="14.25" customHeight="1">
      <c r="A660" s="4" t="s">
        <v>2619</v>
      </c>
      <c r="B660" s="5">
        <v>45629.0</v>
      </c>
      <c r="C660" s="12" t="s">
        <v>3969</v>
      </c>
      <c r="D660" s="4">
        <f t="shared" si="1"/>
        <v>2024</v>
      </c>
      <c r="E660" s="4" t="s">
        <v>224</v>
      </c>
      <c r="F660" s="4">
        <v>56.0</v>
      </c>
      <c r="G660" s="4" t="str">
        <f t="shared" si="2"/>
        <v>56-65</v>
      </c>
      <c r="H660" s="4" t="str">
        <f t="array" ref="H660">XLOOKUP(E660,Customer_Dim!A:A,Customer_Dim!D:D)</f>
        <v>Female</v>
      </c>
      <c r="I660" s="4" t="str">
        <f t="array" ref="I660">XLOOKUP(E660,Customer_Dim!A:A,Customer_Dim!H:H)</f>
        <v>Bronze</v>
      </c>
      <c r="J660" s="4" t="str">
        <f t="array" ref="J660">XLOOKUP(E660,Customer_Dim!A:A,Customer_Dim!E:E)</f>
        <v>Edwardsfort</v>
      </c>
      <c r="K660" s="4" t="str">
        <f t="array" ref="K660">XLOOKUP(E660,Customer_Dim!A:A,Customer_Dim!F:F)</f>
        <v>Minnesota</v>
      </c>
      <c r="L660" s="4" t="str">
        <f t="array" ref="L660">XLOOKUP(Q660,Store_Dim!A:A,Store_Dim!C:C)</f>
        <v>East</v>
      </c>
      <c r="M660" s="4" t="s">
        <v>1617</v>
      </c>
      <c r="N660" s="4" t="str">
        <f t="array" ref="N660">XLOOKUP(M660,Product_Dim!A:A,Product_Dim!C:C)</f>
        <v>Electronics</v>
      </c>
      <c r="O660" s="4" t="str">
        <f t="array" ref="O660">XLOOKUP(M660,Product_Dim!A:A,Product_Dim!D:D)</f>
        <v>Appliances</v>
      </c>
      <c r="P660" s="4" t="s">
        <v>1620</v>
      </c>
      <c r="Q660" s="4" t="s">
        <v>1911</v>
      </c>
      <c r="R660" s="4" t="str">
        <f t="array" ref="R660">XLOOKUP(Q660,Store_Dim!A:A,Store_Dim!B:B)</f>
        <v>Benson-Elliott</v>
      </c>
      <c r="S660" s="4" t="str">
        <f t="array" ref="S660">XLOOKUP(Q660,Store_Dim!A:A,Store_Dim!E:E)</f>
        <v>Online</v>
      </c>
      <c r="T660" s="4">
        <v>2.0</v>
      </c>
      <c r="U660" s="13">
        <v>884.48</v>
      </c>
      <c r="V660" s="14">
        <v>0.0</v>
      </c>
      <c r="W660" s="15">
        <v>301.0</v>
      </c>
      <c r="X660" s="4" t="s">
        <v>1964</v>
      </c>
      <c r="Y660" s="16">
        <v>1768.96</v>
      </c>
      <c r="Z660" s="4" t="str">
        <f t="array" ref="Z660">XLOOKUP(M660,Product_Dim!A:A,Product_Dim!B:B)</f>
        <v>4K Home Projector</v>
      </c>
    </row>
    <row r="661" ht="14.25" customHeight="1">
      <c r="A661" s="4" t="s">
        <v>2620</v>
      </c>
      <c r="B661" s="5">
        <v>45291.0</v>
      </c>
      <c r="C661" s="12" t="s">
        <v>3969</v>
      </c>
      <c r="D661" s="4">
        <f t="shared" si="1"/>
        <v>2023</v>
      </c>
      <c r="E661" s="4" t="s">
        <v>197</v>
      </c>
      <c r="F661" s="4">
        <v>54.0</v>
      </c>
      <c r="G661" s="4" t="str">
        <f t="shared" si="2"/>
        <v>46-55</v>
      </c>
      <c r="H661" s="4" t="str">
        <f t="array" ref="H661">XLOOKUP(E661,Customer_Dim!A:A,Customer_Dim!D:D)</f>
        <v>Female</v>
      </c>
      <c r="I661" s="4" t="str">
        <f t="array" ref="I661">XLOOKUP(E661,Customer_Dim!A:A,Customer_Dim!H:H)</f>
        <v>Silver</v>
      </c>
      <c r="J661" s="4" t="str">
        <f t="array" ref="J661">XLOOKUP(E661,Customer_Dim!A:A,Customer_Dim!E:E)</f>
        <v>Lake Roberthaven</v>
      </c>
      <c r="K661" s="4" t="str">
        <f t="array" ref="K661">XLOOKUP(E661,Customer_Dim!A:A,Customer_Dim!F:F)</f>
        <v>Nevada</v>
      </c>
      <c r="L661" s="4" t="str">
        <f t="array" ref="L661">XLOOKUP(Q661,Store_Dim!A:A,Store_Dim!C:C)</f>
        <v>South</v>
      </c>
      <c r="M661" s="4" t="s">
        <v>1859</v>
      </c>
      <c r="N661" s="4" t="str">
        <f t="array" ref="N661">XLOOKUP(M661,Product_Dim!A:A,Product_Dim!C:C)</f>
        <v>Home</v>
      </c>
      <c r="O661" s="4" t="str">
        <f t="array" ref="O661">XLOOKUP(M661,Product_Dim!A:A,Product_Dim!D:D)</f>
        <v>Appliances</v>
      </c>
      <c r="P661" s="4" t="s">
        <v>1861</v>
      </c>
      <c r="Q661" s="4" t="s">
        <v>1904</v>
      </c>
      <c r="R661" s="4" t="str">
        <f t="array" ref="R661">XLOOKUP(Q661,Store_Dim!A:A,Store_Dim!B:B)</f>
        <v>Alexander Group</v>
      </c>
      <c r="S661" s="4" t="str">
        <f t="array" ref="S661">XLOOKUP(Q661,Store_Dim!A:A,Store_Dim!E:E)</f>
        <v>Online</v>
      </c>
      <c r="T661" s="4">
        <v>3.0</v>
      </c>
      <c r="U661" s="13">
        <v>718.23</v>
      </c>
      <c r="V661" s="14">
        <v>0.19</v>
      </c>
      <c r="W661" s="15">
        <v>191.0</v>
      </c>
      <c r="X661" s="4" t="s">
        <v>1961</v>
      </c>
      <c r="Y661" s="16">
        <v>1745.2989</v>
      </c>
      <c r="Z661" s="4" t="str">
        <f t="array" ref="Z661">XLOOKUP(M661,Product_Dim!A:A,Product_Dim!B:B)</f>
        <v>Microwave Oven</v>
      </c>
    </row>
    <row r="662" ht="14.25" customHeight="1">
      <c r="A662" s="4" t="s">
        <v>2621</v>
      </c>
      <c r="B662" s="5">
        <v>45914.0</v>
      </c>
      <c r="C662" s="12" t="s">
        <v>3976</v>
      </c>
      <c r="D662" s="4">
        <f t="shared" si="1"/>
        <v>2025</v>
      </c>
      <c r="E662" s="4" t="s">
        <v>615</v>
      </c>
      <c r="F662" s="4">
        <v>38.0</v>
      </c>
      <c r="G662" s="4" t="str">
        <f t="shared" si="2"/>
        <v>36-45</v>
      </c>
      <c r="H662" s="4" t="str">
        <f t="array" ref="H662">XLOOKUP(E662,Customer_Dim!A:A,Customer_Dim!D:D)</f>
        <v>Male</v>
      </c>
      <c r="I662" s="4" t="str">
        <f t="array" ref="I662">XLOOKUP(E662,Customer_Dim!A:A,Customer_Dim!H:H)</f>
        <v>Bronze</v>
      </c>
      <c r="J662" s="4" t="str">
        <f t="array" ref="J662">XLOOKUP(E662,Customer_Dim!A:A,Customer_Dim!E:E)</f>
        <v>East Davidmouth</v>
      </c>
      <c r="K662" s="4" t="str">
        <f t="array" ref="K662">XLOOKUP(E662,Customer_Dim!A:A,Customer_Dim!F:F)</f>
        <v>Maine</v>
      </c>
      <c r="L662" s="4" t="str">
        <f t="array" ref="L662">XLOOKUP(Q662,Store_Dim!A:A,Store_Dim!C:C)</f>
        <v>East</v>
      </c>
      <c r="M662" s="4" t="s">
        <v>1853</v>
      </c>
      <c r="N662" s="4" t="str">
        <f t="array" ref="N662">XLOOKUP(M662,Product_Dim!A:A,Product_Dim!C:C)</f>
        <v>Electronics</v>
      </c>
      <c r="O662" s="4" t="str">
        <f t="array" ref="O662">XLOOKUP(M662,Product_Dim!A:A,Product_Dim!D:D)</f>
        <v>Accessories</v>
      </c>
      <c r="P662" s="4" t="s">
        <v>1855</v>
      </c>
      <c r="Q662" s="4" t="s">
        <v>1945</v>
      </c>
      <c r="R662" s="4" t="str">
        <f t="array" ref="R662">XLOOKUP(Q662,Store_Dim!A:A,Store_Dim!B:B)</f>
        <v>Guerrero-Schmitt</v>
      </c>
      <c r="S662" s="4" t="str">
        <f t="array" ref="S662">XLOOKUP(Q662,Store_Dim!A:A,Store_Dim!E:E)</f>
        <v>Flagship</v>
      </c>
      <c r="T662" s="4">
        <v>3.0</v>
      </c>
      <c r="U662" s="13">
        <v>107.44</v>
      </c>
      <c r="V662" s="14">
        <v>0.27</v>
      </c>
      <c r="W662" s="15">
        <v>361.0</v>
      </c>
      <c r="X662" s="4" t="s">
        <v>1961</v>
      </c>
      <c r="Y662" s="16">
        <v>235.2936</v>
      </c>
      <c r="Z662" s="4" t="str">
        <f t="array" ref="Z662">XLOOKUP(M662,Product_Dim!A:A,Product_Dim!B:B)</f>
        <v>Gaming Mouse Pad XL</v>
      </c>
    </row>
    <row r="663" ht="14.25" customHeight="1">
      <c r="A663" s="4" t="s">
        <v>2622</v>
      </c>
      <c r="B663" s="5">
        <v>45673.0</v>
      </c>
      <c r="C663" s="12" t="s">
        <v>3972</v>
      </c>
      <c r="D663" s="4">
        <f t="shared" si="1"/>
        <v>2025</v>
      </c>
      <c r="E663" s="4" t="s">
        <v>227</v>
      </c>
      <c r="F663" s="4">
        <v>49.0</v>
      </c>
      <c r="G663" s="4" t="str">
        <f t="shared" si="2"/>
        <v>46-55</v>
      </c>
      <c r="H663" s="4" t="str">
        <f t="array" ref="H663">XLOOKUP(E663,Customer_Dim!A:A,Customer_Dim!D:D)</f>
        <v>Female</v>
      </c>
      <c r="I663" s="4" t="str">
        <f t="array" ref="I663">XLOOKUP(E663,Customer_Dim!A:A,Customer_Dim!H:H)</f>
        <v>Gold</v>
      </c>
      <c r="J663" s="4" t="str">
        <f t="array" ref="J663">XLOOKUP(E663,Customer_Dim!A:A,Customer_Dim!E:E)</f>
        <v>Deborahberg</v>
      </c>
      <c r="K663" s="4" t="str">
        <f t="array" ref="K663">XLOOKUP(E663,Customer_Dim!A:A,Customer_Dim!F:F)</f>
        <v>Pennsylvania</v>
      </c>
      <c r="L663" s="4" t="str">
        <f t="array" ref="L663">XLOOKUP(Q663,Store_Dim!A:A,Store_Dim!C:C)</f>
        <v>North</v>
      </c>
      <c r="M663" s="4" t="s">
        <v>1718</v>
      </c>
      <c r="N663" s="4" t="str">
        <f t="array" ref="N663">XLOOKUP(M663,Product_Dim!A:A,Product_Dim!C:C)</f>
        <v>Clothing</v>
      </c>
      <c r="O663" s="4" t="str">
        <f t="array" ref="O663">XLOOKUP(M663,Product_Dim!A:A,Product_Dim!D:D)</f>
        <v>Outerwear</v>
      </c>
      <c r="P663" s="4" t="s">
        <v>1720</v>
      </c>
      <c r="Q663" s="4" t="s">
        <v>1901</v>
      </c>
      <c r="R663" s="4" t="str">
        <f t="array" ref="R663">XLOOKUP(Q663,Store_Dim!A:A,Store_Dim!B:B)</f>
        <v>Johnson-Wright</v>
      </c>
      <c r="S663" s="4" t="str">
        <f t="array" ref="S663">XLOOKUP(Q663,Store_Dim!A:A,Store_Dim!E:E)</f>
        <v>Outlet</v>
      </c>
      <c r="T663" s="4">
        <v>4.0</v>
      </c>
      <c r="U663" s="13">
        <v>608.97</v>
      </c>
      <c r="V663" s="14">
        <v>0.14</v>
      </c>
      <c r="W663" s="15">
        <v>296.0</v>
      </c>
      <c r="X663" s="4" t="s">
        <v>1964</v>
      </c>
      <c r="Y663" s="16">
        <v>2094.8568</v>
      </c>
      <c r="Z663" s="4" t="str">
        <f t="array" ref="Z663">XLOOKUP(M663,Product_Dim!A:A,Product_Dim!B:B)</f>
        <v>Men's Winter Jacket</v>
      </c>
    </row>
    <row r="664" ht="14.25" customHeight="1">
      <c r="A664" s="4" t="s">
        <v>2623</v>
      </c>
      <c r="B664" s="5">
        <v>45689.0</v>
      </c>
      <c r="C664" s="12" t="s">
        <v>3974</v>
      </c>
      <c r="D664" s="4">
        <f t="shared" si="1"/>
        <v>2025</v>
      </c>
      <c r="E664" s="4" t="s">
        <v>1133</v>
      </c>
      <c r="F664" s="4">
        <v>38.0</v>
      </c>
      <c r="G664" s="4" t="str">
        <f t="shared" si="2"/>
        <v>36-45</v>
      </c>
      <c r="H664" s="4" t="str">
        <f t="array" ref="H664">XLOOKUP(E664,Customer_Dim!A:A,Customer_Dim!D:D)</f>
        <v>Male</v>
      </c>
      <c r="I664" s="4" t="str">
        <f t="array" ref="I664">XLOOKUP(E664,Customer_Dim!A:A,Customer_Dim!H:H)</f>
        <v>Silver</v>
      </c>
      <c r="J664" s="4" t="str">
        <f t="array" ref="J664">XLOOKUP(E664,Customer_Dim!A:A,Customer_Dim!E:E)</f>
        <v>Guerreroport</v>
      </c>
      <c r="K664" s="4" t="str">
        <f t="array" ref="K664">XLOOKUP(E664,Customer_Dim!A:A,Customer_Dim!F:F)</f>
        <v>Connecticut</v>
      </c>
      <c r="L664" s="4" t="str">
        <f t="array" ref="L664">XLOOKUP(Q664,Store_Dim!A:A,Store_Dim!C:C)</f>
        <v>East</v>
      </c>
      <c r="M664" s="4" t="s">
        <v>1765</v>
      </c>
      <c r="N664" s="4" t="str">
        <f t="array" ref="N664">XLOOKUP(M664,Product_Dim!A:A,Product_Dim!C:C)</f>
        <v>Sports</v>
      </c>
      <c r="O664" s="4" t="str">
        <f t="array" ref="O664">XLOOKUP(M664,Product_Dim!A:A,Product_Dim!D:D)</f>
        <v>Equipment</v>
      </c>
      <c r="P664" s="4" t="s">
        <v>1767</v>
      </c>
      <c r="Q664" s="4" t="s">
        <v>1911</v>
      </c>
      <c r="R664" s="4" t="str">
        <f t="array" ref="R664">XLOOKUP(Q664,Store_Dim!A:A,Store_Dim!B:B)</f>
        <v>Benson-Elliott</v>
      </c>
      <c r="S664" s="4" t="str">
        <f t="array" ref="S664">XLOOKUP(Q664,Store_Dim!A:A,Store_Dim!E:E)</f>
        <v>Online</v>
      </c>
      <c r="T664" s="4">
        <v>3.0</v>
      </c>
      <c r="U664" s="13">
        <v>260.46</v>
      </c>
      <c r="V664" s="14">
        <v>0.09</v>
      </c>
      <c r="W664" s="15">
        <v>465.0</v>
      </c>
      <c r="X664" s="4" t="s">
        <v>1959</v>
      </c>
      <c r="Y664" s="16">
        <v>711.0557999999999</v>
      </c>
      <c r="Z664" s="4" t="str">
        <f t="array" ref="Z664">XLOOKUP(M664,Product_Dim!A:A,Product_Dim!B:B)</f>
        <v>Tennis Ball 3-Pack</v>
      </c>
    </row>
    <row r="665" ht="14.25" customHeight="1">
      <c r="A665" s="4" t="s">
        <v>2624</v>
      </c>
      <c r="B665" s="5">
        <v>45646.0</v>
      </c>
      <c r="C665" s="12" t="s">
        <v>3969</v>
      </c>
      <c r="D665" s="4">
        <f t="shared" si="1"/>
        <v>2024</v>
      </c>
      <c r="E665" s="4" t="s">
        <v>442</v>
      </c>
      <c r="F665" s="4">
        <v>40.0</v>
      </c>
      <c r="G665" s="4" t="str">
        <f t="shared" si="2"/>
        <v>36-45</v>
      </c>
      <c r="H665" s="4" t="str">
        <f t="array" ref="H665">XLOOKUP(E665,Customer_Dim!A:A,Customer_Dim!D:D)</f>
        <v>Male</v>
      </c>
      <c r="I665" s="4" t="str">
        <f t="array" ref="I665">XLOOKUP(E665,Customer_Dim!A:A,Customer_Dim!H:H)</f>
        <v>Silver</v>
      </c>
      <c r="J665" s="4" t="str">
        <f t="array" ref="J665">XLOOKUP(E665,Customer_Dim!A:A,Customer_Dim!E:E)</f>
        <v>North Sabrina</v>
      </c>
      <c r="K665" s="4" t="str">
        <f t="array" ref="K665">XLOOKUP(E665,Customer_Dim!A:A,Customer_Dim!F:F)</f>
        <v>Iowa</v>
      </c>
      <c r="L665" s="4" t="str">
        <f t="array" ref="L665">XLOOKUP(Q665,Store_Dim!A:A,Store_Dim!C:C)</f>
        <v>East</v>
      </c>
      <c r="M665" s="4" t="s">
        <v>1642</v>
      </c>
      <c r="N665" s="4" t="str">
        <f t="array" ref="N665">XLOOKUP(M665,Product_Dim!A:A,Product_Dim!C:C)</f>
        <v>Sports</v>
      </c>
      <c r="O665" s="4" t="str">
        <f t="array" ref="O665">XLOOKUP(M665,Product_Dim!A:A,Product_Dim!D:D)</f>
        <v>Equipment</v>
      </c>
      <c r="P665" s="4" t="s">
        <v>1644</v>
      </c>
      <c r="Q665" s="4" t="s">
        <v>1911</v>
      </c>
      <c r="R665" s="4" t="str">
        <f t="array" ref="R665">XLOOKUP(Q665,Store_Dim!A:A,Store_Dim!B:B)</f>
        <v>Benson-Elliott</v>
      </c>
      <c r="S665" s="4" t="str">
        <f t="array" ref="S665">XLOOKUP(Q665,Store_Dim!A:A,Store_Dim!E:E)</f>
        <v>Online</v>
      </c>
      <c r="T665" s="4">
        <v>1.0</v>
      </c>
      <c r="U665" s="13">
        <v>747.03</v>
      </c>
      <c r="V665" s="14">
        <v>0.01</v>
      </c>
      <c r="W665" s="15">
        <v>432.0</v>
      </c>
      <c r="X665" s="4" t="s">
        <v>1959</v>
      </c>
      <c r="Y665" s="16">
        <v>739.5597</v>
      </c>
      <c r="Z665" s="4" t="str">
        <f t="array" ref="Z665">XLOOKUP(M665,Product_Dim!A:A,Product_Dim!B:B)</f>
        <v>Carbon Fiber Tennis Racket</v>
      </c>
    </row>
    <row r="666" ht="14.25" customHeight="1">
      <c r="A666" s="4" t="s">
        <v>2625</v>
      </c>
      <c r="B666" s="5">
        <v>45475.0</v>
      </c>
      <c r="C666" s="12" t="s">
        <v>3968</v>
      </c>
      <c r="D666" s="4">
        <f t="shared" si="1"/>
        <v>2024</v>
      </c>
      <c r="E666" s="4" t="s">
        <v>1281</v>
      </c>
      <c r="F666" s="4">
        <v>22.0</v>
      </c>
      <c r="G666" s="4" t="str">
        <f t="shared" si="2"/>
        <v>18-25</v>
      </c>
      <c r="H666" s="4" t="str">
        <f t="array" ref="H666">XLOOKUP(E666,Customer_Dim!A:A,Customer_Dim!D:D)</f>
        <v>Female</v>
      </c>
      <c r="I666" s="4" t="str">
        <f t="array" ref="I666">XLOOKUP(E666,Customer_Dim!A:A,Customer_Dim!H:H)</f>
        <v>Silver</v>
      </c>
      <c r="J666" s="4" t="str">
        <f t="array" ref="J666">XLOOKUP(E666,Customer_Dim!A:A,Customer_Dim!E:E)</f>
        <v>South Angela</v>
      </c>
      <c r="K666" s="4" t="str">
        <f t="array" ref="K666">XLOOKUP(E666,Customer_Dim!A:A,Customer_Dim!F:F)</f>
        <v>Arkansas</v>
      </c>
      <c r="L666" s="4" t="str">
        <f t="array" ref="L666">XLOOKUP(Q666,Store_Dim!A:A,Store_Dim!C:C)</f>
        <v>West</v>
      </c>
      <c r="M666" s="4" t="s">
        <v>1621</v>
      </c>
      <c r="N666" s="4" t="str">
        <f t="array" ref="N666">XLOOKUP(M666,Product_Dim!A:A,Product_Dim!C:C)</f>
        <v>Beauty</v>
      </c>
      <c r="O666" s="4" t="str">
        <f t="array" ref="O666">XLOOKUP(M666,Product_Dim!A:A,Product_Dim!D:D)</f>
        <v>Grooming</v>
      </c>
      <c r="P666" s="4" t="s">
        <v>1624</v>
      </c>
      <c r="Q666" s="4" t="s">
        <v>1917</v>
      </c>
      <c r="R666" s="4" t="str">
        <f t="array" ref="R666">XLOOKUP(Q666,Store_Dim!A:A,Store_Dim!B:B)</f>
        <v>Bean, Jones and Park</v>
      </c>
      <c r="S666" s="4" t="str">
        <f t="array" ref="S666">XLOOKUP(Q666,Store_Dim!A:A,Store_Dim!E:E)</f>
        <v>Online</v>
      </c>
      <c r="T666" s="4">
        <v>4.0</v>
      </c>
      <c r="U666" s="13">
        <v>700.88</v>
      </c>
      <c r="V666" s="14">
        <v>0.23</v>
      </c>
      <c r="W666" s="15">
        <v>256.0</v>
      </c>
      <c r="X666" s="4" t="s">
        <v>1961</v>
      </c>
      <c r="Y666" s="16">
        <v>2158.7104</v>
      </c>
      <c r="Z666" s="4" t="str">
        <f t="array" ref="Z666">XLOOKUP(M666,Product_Dim!A:A,Product_Dim!B:B)</f>
        <v>Beard Grooming Kit</v>
      </c>
    </row>
    <row r="667" ht="14.25" customHeight="1">
      <c r="A667" s="4" t="s">
        <v>2626</v>
      </c>
      <c r="B667" s="5">
        <v>45781.0</v>
      </c>
      <c r="C667" s="12" t="s">
        <v>3973</v>
      </c>
      <c r="D667" s="4">
        <f t="shared" si="1"/>
        <v>2025</v>
      </c>
      <c r="E667" s="4" t="s">
        <v>201</v>
      </c>
      <c r="F667" s="4">
        <v>54.0</v>
      </c>
      <c r="G667" s="4" t="str">
        <f t="shared" si="2"/>
        <v>46-55</v>
      </c>
      <c r="H667" s="4" t="str">
        <f t="array" ref="H667">XLOOKUP(E667,Customer_Dim!A:A,Customer_Dim!D:D)</f>
        <v>Male</v>
      </c>
      <c r="I667" s="4" t="str">
        <f t="array" ref="I667">XLOOKUP(E667,Customer_Dim!A:A,Customer_Dim!H:H)</f>
        <v>Platinum</v>
      </c>
      <c r="J667" s="4" t="str">
        <f t="array" ref="J667">XLOOKUP(E667,Customer_Dim!A:A,Customer_Dim!E:E)</f>
        <v>Dawsonbury</v>
      </c>
      <c r="K667" s="4" t="str">
        <f t="array" ref="K667">XLOOKUP(E667,Customer_Dim!A:A,Customer_Dim!F:F)</f>
        <v>North Carolina</v>
      </c>
      <c r="L667" s="4" t="str">
        <f t="array" ref="L667">XLOOKUP(Q667,Store_Dim!A:A,Store_Dim!C:C)</f>
        <v>South</v>
      </c>
      <c r="M667" s="4" t="s">
        <v>1868</v>
      </c>
      <c r="N667" s="4" t="str">
        <f t="array" ref="N667">XLOOKUP(M667,Product_Dim!A:A,Product_Dim!C:C)</f>
        <v>Sports</v>
      </c>
      <c r="O667" s="4" t="str">
        <f t="array" ref="O667">XLOOKUP(M667,Product_Dim!A:A,Product_Dim!D:D)</f>
        <v>Accessories</v>
      </c>
      <c r="P667" s="4" t="s">
        <v>1870</v>
      </c>
      <c r="Q667" s="4" t="s">
        <v>1934</v>
      </c>
      <c r="R667" s="4" t="str">
        <f t="array" ref="R667">XLOOKUP(Q667,Store_Dim!A:A,Store_Dim!B:B)</f>
        <v>Mcdonald Inc</v>
      </c>
      <c r="S667" s="4" t="str">
        <f t="array" ref="S667">XLOOKUP(Q667,Store_Dim!A:A,Store_Dim!E:E)</f>
        <v>Outlet</v>
      </c>
      <c r="T667" s="4">
        <v>4.0</v>
      </c>
      <c r="U667" s="13">
        <v>20.09</v>
      </c>
      <c r="V667" s="14">
        <v>0.16</v>
      </c>
      <c r="W667" s="15">
        <v>75.0</v>
      </c>
      <c r="X667" s="4" t="s">
        <v>1961</v>
      </c>
      <c r="Y667" s="16">
        <v>67.5024</v>
      </c>
      <c r="Z667" s="4" t="str">
        <f t="array" ref="Z667">XLOOKUP(M667,Product_Dim!A:A,Product_Dim!B:B)</f>
        <v>Sports Stopwatch Basic</v>
      </c>
    </row>
    <row r="668" ht="14.25" customHeight="1">
      <c r="A668" s="4" t="s">
        <v>2627</v>
      </c>
      <c r="B668" s="5">
        <v>45654.0</v>
      </c>
      <c r="C668" s="12" t="s">
        <v>3969</v>
      </c>
      <c r="D668" s="4">
        <f t="shared" si="1"/>
        <v>2024</v>
      </c>
      <c r="E668" s="4" t="s">
        <v>246</v>
      </c>
      <c r="F668" s="4">
        <v>50.0</v>
      </c>
      <c r="G668" s="4" t="str">
        <f t="shared" si="2"/>
        <v>46-55</v>
      </c>
      <c r="H668" s="4" t="str">
        <f t="array" ref="H668">XLOOKUP(E668,Customer_Dim!A:A,Customer_Dim!D:D)</f>
        <v>Male</v>
      </c>
      <c r="I668" s="4" t="str">
        <f t="array" ref="I668">XLOOKUP(E668,Customer_Dim!A:A,Customer_Dim!H:H)</f>
        <v>Bronze</v>
      </c>
      <c r="J668" s="4" t="str">
        <f t="array" ref="J668">XLOOKUP(E668,Customer_Dim!A:A,Customer_Dim!E:E)</f>
        <v>Stevensonton</v>
      </c>
      <c r="K668" s="4" t="str">
        <f t="array" ref="K668">XLOOKUP(E668,Customer_Dim!A:A,Customer_Dim!F:F)</f>
        <v>New Mexico</v>
      </c>
      <c r="L668" s="4" t="str">
        <f t="array" ref="L668">XLOOKUP(Q668,Store_Dim!A:A,Store_Dim!C:C)</f>
        <v>South</v>
      </c>
      <c r="M668" s="4" t="s">
        <v>1689</v>
      </c>
      <c r="N668" s="4" t="str">
        <f t="array" ref="N668">XLOOKUP(M668,Product_Dim!A:A,Product_Dim!C:C)</f>
        <v>Clothing</v>
      </c>
      <c r="O668" s="4" t="str">
        <f t="array" ref="O668">XLOOKUP(M668,Product_Dim!A:A,Product_Dim!D:D)</f>
        <v>Footwear</v>
      </c>
      <c r="P668" s="4" t="s">
        <v>1692</v>
      </c>
      <c r="Q668" s="4" t="s">
        <v>1927</v>
      </c>
      <c r="R668" s="4" t="str">
        <f t="array" ref="R668">XLOOKUP(Q668,Store_Dim!A:A,Store_Dim!B:B)</f>
        <v>Aguirre-Keller</v>
      </c>
      <c r="S668" s="4" t="str">
        <f t="array" ref="S668">XLOOKUP(Q668,Store_Dim!A:A,Store_Dim!E:E)</f>
        <v>Online</v>
      </c>
      <c r="T668" s="4">
        <v>3.0</v>
      </c>
      <c r="U668" s="13">
        <v>917.64</v>
      </c>
      <c r="V668" s="14">
        <v>0.24</v>
      </c>
      <c r="W668" s="15">
        <v>214.0</v>
      </c>
      <c r="X668" s="4" t="s">
        <v>1961</v>
      </c>
      <c r="Y668" s="16">
        <v>2092.2192</v>
      </c>
      <c r="Z668" s="4" t="str">
        <f t="array" ref="Z668">XLOOKUP(M668,Product_Dim!A:A,Product_Dim!B:B)</f>
        <v>Men's Casual Sneakers</v>
      </c>
    </row>
    <row r="669" ht="14.25" customHeight="1">
      <c r="A669" s="4" t="s">
        <v>2628</v>
      </c>
      <c r="B669" s="5">
        <v>45594.0</v>
      </c>
      <c r="C669" s="12" t="s">
        <v>3979</v>
      </c>
      <c r="D669" s="4">
        <f t="shared" si="1"/>
        <v>2024</v>
      </c>
      <c r="E669" s="4" t="s">
        <v>211</v>
      </c>
      <c r="F669" s="4">
        <v>23.0</v>
      </c>
      <c r="G669" s="4" t="str">
        <f t="shared" si="2"/>
        <v>18-25</v>
      </c>
      <c r="H669" s="4" t="str">
        <f t="array" ref="H669">XLOOKUP(E669,Customer_Dim!A:A,Customer_Dim!D:D)</f>
        <v>Female</v>
      </c>
      <c r="I669" s="4" t="str">
        <f t="array" ref="I669">XLOOKUP(E669,Customer_Dim!A:A,Customer_Dim!H:H)</f>
        <v>Gold</v>
      </c>
      <c r="J669" s="4" t="str">
        <f t="array" ref="J669">XLOOKUP(E669,Customer_Dim!A:A,Customer_Dim!E:E)</f>
        <v>New Julia</v>
      </c>
      <c r="K669" s="4" t="str">
        <f t="array" ref="K669">XLOOKUP(E669,Customer_Dim!A:A,Customer_Dim!F:F)</f>
        <v>West Virginia</v>
      </c>
      <c r="L669" s="4" t="str">
        <f t="array" ref="L669">XLOOKUP(Q669,Store_Dim!A:A,Store_Dim!C:C)</f>
        <v>East</v>
      </c>
      <c r="M669" s="4" t="s">
        <v>1638</v>
      </c>
      <c r="N669" s="4" t="str">
        <f t="array" ref="N669">XLOOKUP(M669,Product_Dim!A:A,Product_Dim!C:C)</f>
        <v>Home</v>
      </c>
      <c r="O669" s="4" t="str">
        <f t="array" ref="O669">XLOOKUP(M669,Product_Dim!A:A,Product_Dim!D:D)</f>
        <v>Storage</v>
      </c>
      <c r="P669" s="4" t="s">
        <v>1641</v>
      </c>
      <c r="Q669" s="4" t="s">
        <v>1887</v>
      </c>
      <c r="R669" s="4" t="str">
        <f t="array" ref="R669">XLOOKUP(Q669,Store_Dim!A:A,Store_Dim!B:B)</f>
        <v>Rivera-Warner</v>
      </c>
      <c r="S669" s="4" t="str">
        <f t="array" ref="S669">XLOOKUP(Q669,Store_Dim!A:A,Store_Dim!E:E)</f>
        <v>Flagship</v>
      </c>
      <c r="T669" s="4">
        <v>1.0</v>
      </c>
      <c r="U669" s="13">
        <v>242.08</v>
      </c>
      <c r="V669" s="14">
        <v>0.18</v>
      </c>
      <c r="W669" s="15">
        <v>76.0</v>
      </c>
      <c r="X669" s="4" t="s">
        <v>1961</v>
      </c>
      <c r="Y669" s="16">
        <v>198.5056</v>
      </c>
      <c r="Z669" s="4" t="str">
        <f t="array" ref="Z669">XLOOKUP(M669,Product_Dim!A:A,Product_Dim!B:B)</f>
        <v>Multi-Purpose Storage Box</v>
      </c>
    </row>
    <row r="670" ht="14.25" customHeight="1">
      <c r="A670" s="4" t="s">
        <v>2629</v>
      </c>
      <c r="B670" s="5">
        <v>45581.0</v>
      </c>
      <c r="C670" s="12" t="s">
        <v>3979</v>
      </c>
      <c r="D670" s="4">
        <f t="shared" si="1"/>
        <v>2024</v>
      </c>
      <c r="E670" s="4" t="s">
        <v>230</v>
      </c>
      <c r="F670" s="4">
        <v>43.0</v>
      </c>
      <c r="G670" s="4" t="str">
        <f t="shared" si="2"/>
        <v>36-45</v>
      </c>
      <c r="H670" s="4" t="str">
        <f t="array" ref="H670">XLOOKUP(E670,Customer_Dim!A:A,Customer_Dim!D:D)</f>
        <v>Female</v>
      </c>
      <c r="I670" s="4" t="str">
        <f t="array" ref="I670">XLOOKUP(E670,Customer_Dim!A:A,Customer_Dim!H:H)</f>
        <v>Platinum</v>
      </c>
      <c r="J670" s="4" t="str">
        <f t="array" ref="J670">XLOOKUP(E670,Customer_Dim!A:A,Customer_Dim!E:E)</f>
        <v>Morrisbury</v>
      </c>
      <c r="K670" s="4" t="str">
        <f t="array" ref="K670">XLOOKUP(E670,Customer_Dim!A:A,Customer_Dim!F:F)</f>
        <v>Rhode Island</v>
      </c>
      <c r="L670" s="4" t="str">
        <f t="array" ref="L670">XLOOKUP(Q670,Store_Dim!A:A,Store_Dim!C:C)</f>
        <v>South</v>
      </c>
      <c r="M670" s="4" t="s">
        <v>1771</v>
      </c>
      <c r="N670" s="4" t="str">
        <f t="array" ref="N670">XLOOKUP(M670,Product_Dim!A:A,Product_Dim!C:C)</f>
        <v>Beauty</v>
      </c>
      <c r="O670" s="4" t="str">
        <f t="array" ref="O670">XLOOKUP(M670,Product_Dim!A:A,Product_Dim!D:D)</f>
        <v>Skincare</v>
      </c>
      <c r="P670" s="4" t="s">
        <v>1773</v>
      </c>
      <c r="Q670" s="4" t="s">
        <v>1914</v>
      </c>
      <c r="R670" s="4" t="str">
        <f t="array" ref="R670">XLOOKUP(Q670,Store_Dim!A:A,Store_Dim!B:B)</f>
        <v>Martinez-Mullins</v>
      </c>
      <c r="S670" s="4" t="str">
        <f t="array" ref="S670">XLOOKUP(Q670,Store_Dim!A:A,Store_Dim!E:E)</f>
        <v>Online</v>
      </c>
      <c r="T670" s="4">
        <v>1.0</v>
      </c>
      <c r="U670" s="13">
        <v>536.68</v>
      </c>
      <c r="V670" s="14">
        <v>0.27</v>
      </c>
      <c r="W670" s="15">
        <v>458.0</v>
      </c>
      <c r="X670" s="4" t="s">
        <v>1959</v>
      </c>
      <c r="Y670" s="16">
        <v>391.7764</v>
      </c>
      <c r="Z670" s="4" t="str">
        <f t="array" ref="Z670">XLOOKUP(M670,Product_Dim!A:A,Product_Dim!B:B)</f>
        <v>Organic Sunscreen Lotion</v>
      </c>
    </row>
    <row r="671" ht="14.25" customHeight="1">
      <c r="A671" s="4" t="s">
        <v>2630</v>
      </c>
      <c r="B671" s="5">
        <v>45748.0</v>
      </c>
      <c r="C671" s="12" t="s">
        <v>3978</v>
      </c>
      <c r="D671" s="4">
        <f t="shared" si="1"/>
        <v>2025</v>
      </c>
      <c r="E671" s="4" t="s">
        <v>354</v>
      </c>
      <c r="F671" s="4">
        <v>43.0</v>
      </c>
      <c r="G671" s="4" t="str">
        <f t="shared" si="2"/>
        <v>36-45</v>
      </c>
      <c r="H671" s="4" t="str">
        <f t="array" ref="H671">XLOOKUP(E671,Customer_Dim!A:A,Customer_Dim!D:D)</f>
        <v>Female</v>
      </c>
      <c r="I671" s="4" t="str">
        <f t="array" ref="I671">XLOOKUP(E671,Customer_Dim!A:A,Customer_Dim!H:H)</f>
        <v>Gold</v>
      </c>
      <c r="J671" s="4" t="str">
        <f t="array" ref="J671">XLOOKUP(E671,Customer_Dim!A:A,Customer_Dim!E:E)</f>
        <v>New Amyport</v>
      </c>
      <c r="K671" s="4" t="str">
        <f t="array" ref="K671">XLOOKUP(E671,Customer_Dim!A:A,Customer_Dim!F:F)</f>
        <v>Nevada</v>
      </c>
      <c r="L671" s="4" t="str">
        <f t="array" ref="L671">XLOOKUP(Q671,Store_Dim!A:A,Store_Dim!C:C)</f>
        <v>South</v>
      </c>
      <c r="M671" s="4" t="s">
        <v>1664</v>
      </c>
      <c r="N671" s="4" t="str">
        <f t="array" ref="N671">XLOOKUP(M671,Product_Dim!A:A,Product_Dim!C:C)</f>
        <v>Home</v>
      </c>
      <c r="O671" s="4" t="str">
        <f t="array" ref="O671">XLOOKUP(M671,Product_Dim!A:A,Product_Dim!D:D)</f>
        <v>Decor</v>
      </c>
      <c r="P671" s="4" t="s">
        <v>1666</v>
      </c>
      <c r="Q671" s="4" t="s">
        <v>1904</v>
      </c>
      <c r="R671" s="4" t="str">
        <f t="array" ref="R671">XLOOKUP(Q671,Store_Dim!A:A,Store_Dim!B:B)</f>
        <v>Alexander Group</v>
      </c>
      <c r="S671" s="4" t="str">
        <f t="array" ref="S671">XLOOKUP(Q671,Store_Dim!A:A,Store_Dim!E:E)</f>
        <v>Online</v>
      </c>
      <c r="T671" s="4">
        <v>2.0</v>
      </c>
      <c r="U671" s="13">
        <v>145.18</v>
      </c>
      <c r="V671" s="14">
        <v>0.26</v>
      </c>
      <c r="W671" s="15">
        <v>276.0</v>
      </c>
      <c r="X671" s="4" t="s">
        <v>1961</v>
      </c>
      <c r="Y671" s="16">
        <v>214.8664</v>
      </c>
      <c r="Z671" s="4" t="str">
        <f t="array" ref="Z671">XLOOKUP(M671,Product_Dim!A:A,Product_Dim!B:B)</f>
        <v>Fabric Sofa Throw Blanket</v>
      </c>
    </row>
    <row r="672" ht="14.25" customHeight="1">
      <c r="A672" s="4" t="s">
        <v>2631</v>
      </c>
      <c r="B672" s="5">
        <v>45369.0</v>
      </c>
      <c r="C672" s="12" t="s">
        <v>3977</v>
      </c>
      <c r="D672" s="4">
        <f t="shared" si="1"/>
        <v>2024</v>
      </c>
      <c r="E672" s="4" t="s">
        <v>738</v>
      </c>
      <c r="F672" s="4">
        <v>38.0</v>
      </c>
      <c r="G672" s="4" t="str">
        <f t="shared" si="2"/>
        <v>36-45</v>
      </c>
      <c r="H672" s="4" t="str">
        <f t="array" ref="H672">XLOOKUP(E672,Customer_Dim!A:A,Customer_Dim!D:D)</f>
        <v>Male</v>
      </c>
      <c r="I672" s="4" t="str">
        <f t="array" ref="I672">XLOOKUP(E672,Customer_Dim!A:A,Customer_Dim!H:H)</f>
        <v>Platinum</v>
      </c>
      <c r="J672" s="4" t="str">
        <f t="array" ref="J672">XLOOKUP(E672,Customer_Dim!A:A,Customer_Dim!E:E)</f>
        <v>Maybury</v>
      </c>
      <c r="K672" s="4" t="str">
        <f t="array" ref="K672">XLOOKUP(E672,Customer_Dim!A:A,Customer_Dim!F:F)</f>
        <v>Georgia</v>
      </c>
      <c r="L672" s="4" t="str">
        <f t="array" ref="L672">XLOOKUP(Q672,Store_Dim!A:A,Store_Dim!C:C)</f>
        <v>South</v>
      </c>
      <c r="M672" s="4" t="s">
        <v>1783</v>
      </c>
      <c r="N672" s="4" t="str">
        <f t="array" ref="N672">XLOOKUP(M672,Product_Dim!A:A,Product_Dim!C:C)</f>
        <v>Electronics</v>
      </c>
      <c r="O672" s="4" t="str">
        <f t="array" ref="O672">XLOOKUP(M672,Product_Dim!A:A,Product_Dim!D:D)</f>
        <v>Accessories</v>
      </c>
      <c r="P672" s="4" t="s">
        <v>1785</v>
      </c>
      <c r="Q672" s="4" t="s">
        <v>1904</v>
      </c>
      <c r="R672" s="4" t="str">
        <f t="array" ref="R672">XLOOKUP(Q672,Store_Dim!A:A,Store_Dim!B:B)</f>
        <v>Alexander Group</v>
      </c>
      <c r="S672" s="4" t="str">
        <f t="array" ref="S672">XLOOKUP(Q672,Store_Dim!A:A,Store_Dim!E:E)</f>
        <v>Online</v>
      </c>
      <c r="T672" s="4">
        <v>2.0</v>
      </c>
      <c r="U672" s="13">
        <v>132.77</v>
      </c>
      <c r="V672" s="14">
        <v>0.13</v>
      </c>
      <c r="W672" s="15">
        <v>476.0</v>
      </c>
      <c r="X672" s="4" t="s">
        <v>1964</v>
      </c>
      <c r="Y672" s="16">
        <v>231.0198</v>
      </c>
      <c r="Z672" s="4" t="str">
        <f t="array" ref="Z672">XLOOKUP(M672,Product_Dim!A:A,Product_Dim!B:B)</f>
        <v>Smart LED Light Strip</v>
      </c>
    </row>
    <row r="673" ht="14.25" customHeight="1">
      <c r="A673" s="4" t="s">
        <v>2632</v>
      </c>
      <c r="B673" s="5">
        <v>45701.0</v>
      </c>
      <c r="C673" s="12" t="s">
        <v>3974</v>
      </c>
      <c r="D673" s="4">
        <f t="shared" si="1"/>
        <v>2025</v>
      </c>
      <c r="E673" s="4" t="s">
        <v>80</v>
      </c>
      <c r="F673" s="4">
        <v>32.0</v>
      </c>
      <c r="G673" s="4" t="str">
        <f t="shared" si="2"/>
        <v>26-35</v>
      </c>
      <c r="H673" s="4" t="str">
        <f t="array" ref="H673">XLOOKUP(E673,Customer_Dim!A:A,Customer_Dim!D:D)</f>
        <v>Female</v>
      </c>
      <c r="I673" s="4" t="str">
        <f t="array" ref="I673">XLOOKUP(E673,Customer_Dim!A:A,Customer_Dim!H:H)</f>
        <v>Silver</v>
      </c>
      <c r="J673" s="4" t="str">
        <f t="array" ref="J673">XLOOKUP(E673,Customer_Dim!A:A,Customer_Dim!E:E)</f>
        <v>New Becky</v>
      </c>
      <c r="K673" s="4" t="str">
        <f t="array" ref="K673">XLOOKUP(E673,Customer_Dim!A:A,Customer_Dim!F:F)</f>
        <v>Montana</v>
      </c>
      <c r="L673" s="4" t="str">
        <f t="array" ref="L673">XLOOKUP(Q673,Store_Dim!A:A,Store_Dim!C:C)</f>
        <v>South</v>
      </c>
      <c r="M673" s="4" t="s">
        <v>1703</v>
      </c>
      <c r="N673" s="4" t="str">
        <f t="array" ref="N673">XLOOKUP(M673,Product_Dim!A:A,Product_Dim!C:C)</f>
        <v>Sports</v>
      </c>
      <c r="O673" s="4" t="str">
        <f t="array" ref="O673">XLOOKUP(M673,Product_Dim!A:A,Product_Dim!D:D)</f>
        <v>Fitness</v>
      </c>
      <c r="P673" s="4" t="s">
        <v>1705</v>
      </c>
      <c r="Q673" s="4" t="s">
        <v>1921</v>
      </c>
      <c r="R673" s="4" t="str">
        <f t="array" ref="R673">XLOOKUP(Q673,Store_Dim!A:A,Store_Dim!B:B)</f>
        <v>Moore, Padilla and Butler</v>
      </c>
      <c r="S673" s="4" t="str">
        <f t="array" ref="S673">XLOOKUP(Q673,Store_Dim!A:A,Store_Dim!E:E)</f>
        <v>Flagship</v>
      </c>
      <c r="T673" s="4">
        <v>4.0</v>
      </c>
      <c r="U673" s="13">
        <v>682.11</v>
      </c>
      <c r="V673" s="14">
        <v>0.14</v>
      </c>
      <c r="W673" s="15">
        <v>369.0</v>
      </c>
      <c r="X673" s="4" t="s">
        <v>1959</v>
      </c>
      <c r="Y673" s="16">
        <v>2346.4584</v>
      </c>
      <c r="Z673" s="4" t="str">
        <f t="array" ref="Z673">XLOOKUP(M673,Product_Dim!A:A,Product_Dim!B:B)</f>
        <v>Yoga Exercise Mat</v>
      </c>
    </row>
    <row r="674" ht="14.25" customHeight="1">
      <c r="A674" s="4" t="s">
        <v>2633</v>
      </c>
      <c r="B674" s="5">
        <v>45510.0</v>
      </c>
      <c r="C674" s="12" t="s">
        <v>3975</v>
      </c>
      <c r="D674" s="4">
        <f t="shared" si="1"/>
        <v>2024</v>
      </c>
      <c r="E674" s="4" t="s">
        <v>15</v>
      </c>
      <c r="F674" s="17">
        <v>41.57684529828109</v>
      </c>
      <c r="G674" s="4" t="str">
        <f t="shared" si="2"/>
        <v>36-45</v>
      </c>
      <c r="H674" s="4" t="str">
        <f t="array" ref="H674">XLOOKUP(E674,Customer_Dim!A:A,Customer_Dim!D:D)</f>
        <v>Female</v>
      </c>
      <c r="I674" s="4" t="str">
        <f t="array" ref="I674">XLOOKUP(E674,Customer_Dim!A:A,Customer_Dim!H:H)</f>
        <v>Bronze</v>
      </c>
      <c r="J674" s="4" t="str">
        <f t="array" ref="J674">XLOOKUP(E674,Customer_Dim!A:A,Customer_Dim!E:E)</f>
        <v>Lake April</v>
      </c>
      <c r="K674" s="4" t="str">
        <f t="array" ref="K674">XLOOKUP(E674,Customer_Dim!A:A,Customer_Dim!F:F)</f>
        <v>Vermont</v>
      </c>
      <c r="L674" s="4" t="str">
        <f t="array" ref="L674">XLOOKUP(Q674,Store_Dim!A:A,Store_Dim!C:C)</f>
        <v>North</v>
      </c>
      <c r="M674" s="4" t="s">
        <v>1700</v>
      </c>
      <c r="N674" s="4" t="str">
        <f t="array" ref="N674">XLOOKUP(M674,Product_Dim!A:A,Product_Dim!C:C)</f>
        <v>Electronics</v>
      </c>
      <c r="O674" s="4" t="str">
        <f t="array" ref="O674">XLOOKUP(M674,Product_Dim!A:A,Product_Dim!D:D)</f>
        <v>Audio</v>
      </c>
      <c r="P674" s="4" t="s">
        <v>1702</v>
      </c>
      <c r="Q674" s="4" t="s">
        <v>1942</v>
      </c>
      <c r="R674" s="4" t="str">
        <f t="array" ref="R674">XLOOKUP(Q674,Store_Dim!A:A,Store_Dim!B:B)</f>
        <v>Holloway Ltd</v>
      </c>
      <c r="S674" s="4" t="str">
        <f t="array" ref="S674">XLOOKUP(Q674,Store_Dim!A:A,Store_Dim!E:E)</f>
        <v>Flagship</v>
      </c>
      <c r="T674" s="4">
        <v>4.0</v>
      </c>
      <c r="U674" s="13">
        <v>502.95</v>
      </c>
      <c r="V674" s="14">
        <v>0.14</v>
      </c>
      <c r="W674" s="15">
        <v>378.0</v>
      </c>
      <c r="X674" s="4" t="s">
        <v>1964</v>
      </c>
      <c r="Y674" s="16">
        <v>1730.148</v>
      </c>
      <c r="Z674" s="4" t="str">
        <f t="array" ref="Z674">XLOOKUP(M674,Product_Dim!A:A,Product_Dim!B:B)</f>
        <v>Noise-Canceling Headphones</v>
      </c>
    </row>
    <row r="675" ht="14.25" customHeight="1">
      <c r="A675" s="4" t="s">
        <v>2634</v>
      </c>
      <c r="B675" s="5">
        <v>45538.0</v>
      </c>
      <c r="C675" s="12" t="s">
        <v>3976</v>
      </c>
      <c r="D675" s="4">
        <f t="shared" si="1"/>
        <v>2024</v>
      </c>
      <c r="E675" s="4" t="s">
        <v>775</v>
      </c>
      <c r="F675" s="4">
        <v>43.0</v>
      </c>
      <c r="G675" s="4" t="str">
        <f t="shared" si="2"/>
        <v>36-45</v>
      </c>
      <c r="H675" s="4" t="str">
        <f t="array" ref="H675">XLOOKUP(E675,Customer_Dim!A:A,Customer_Dim!D:D)</f>
        <v>Female</v>
      </c>
      <c r="I675" s="4" t="str">
        <f t="array" ref="I675">XLOOKUP(E675,Customer_Dim!A:A,Customer_Dim!H:H)</f>
        <v>Gold</v>
      </c>
      <c r="J675" s="4" t="str">
        <f t="array" ref="J675">XLOOKUP(E675,Customer_Dim!A:A,Customer_Dim!E:E)</f>
        <v>Lake Mark</v>
      </c>
      <c r="K675" s="4" t="str">
        <f t="array" ref="K675">XLOOKUP(E675,Customer_Dim!A:A,Customer_Dim!F:F)</f>
        <v>Kansas</v>
      </c>
      <c r="L675" s="4" t="str">
        <f t="array" ref="L675">XLOOKUP(Q675,Store_Dim!A:A,Store_Dim!C:C)</f>
        <v>West</v>
      </c>
      <c r="M675" s="4" t="s">
        <v>1689</v>
      </c>
      <c r="N675" s="4" t="str">
        <f t="array" ref="N675">XLOOKUP(M675,Product_Dim!A:A,Product_Dim!C:C)</f>
        <v>Clothing</v>
      </c>
      <c r="O675" s="4" t="str">
        <f t="array" ref="O675">XLOOKUP(M675,Product_Dim!A:A,Product_Dim!D:D)</f>
        <v>Footwear</v>
      </c>
      <c r="P675" s="4" t="s">
        <v>1692</v>
      </c>
      <c r="Q675" s="4" t="s">
        <v>1939</v>
      </c>
      <c r="R675" s="4" t="str">
        <f t="array" ref="R675">XLOOKUP(Q675,Store_Dim!A:A,Store_Dim!B:B)</f>
        <v>Frederick-Wright</v>
      </c>
      <c r="S675" s="4" t="str">
        <f t="array" ref="S675">XLOOKUP(Q675,Store_Dim!A:A,Store_Dim!E:E)</f>
        <v>Flagship</v>
      </c>
      <c r="T675" s="4">
        <v>2.0</v>
      </c>
      <c r="U675" s="13">
        <v>472.08</v>
      </c>
      <c r="V675" s="14">
        <v>0.07</v>
      </c>
      <c r="W675" s="15">
        <v>214.0</v>
      </c>
      <c r="X675" s="4" t="s">
        <v>1959</v>
      </c>
      <c r="Y675" s="16">
        <v>878.0687999999999</v>
      </c>
      <c r="Z675" s="4" t="str">
        <f t="array" ref="Z675">XLOOKUP(M675,Product_Dim!A:A,Product_Dim!B:B)</f>
        <v>Men's Casual Sneakers</v>
      </c>
    </row>
    <row r="676" ht="14.25" customHeight="1">
      <c r="A676" s="4" t="s">
        <v>2635</v>
      </c>
      <c r="B676" s="5">
        <v>45665.0</v>
      </c>
      <c r="C676" s="12" t="s">
        <v>3972</v>
      </c>
      <c r="D676" s="4">
        <f t="shared" si="1"/>
        <v>2025</v>
      </c>
      <c r="E676" s="4" t="s">
        <v>1479</v>
      </c>
      <c r="F676" s="4">
        <v>53.0</v>
      </c>
      <c r="G676" s="4" t="str">
        <f t="shared" si="2"/>
        <v>46-55</v>
      </c>
      <c r="H676" s="4" t="str">
        <f t="array" ref="H676">XLOOKUP(E676,Customer_Dim!A:A,Customer_Dim!D:D)</f>
        <v>Male</v>
      </c>
      <c r="I676" s="4" t="str">
        <f t="array" ref="I676">XLOOKUP(E676,Customer_Dim!A:A,Customer_Dim!H:H)</f>
        <v>Bronze</v>
      </c>
      <c r="J676" s="4" t="str">
        <f t="array" ref="J676">XLOOKUP(E676,Customer_Dim!A:A,Customer_Dim!E:E)</f>
        <v>Chambersfurt</v>
      </c>
      <c r="K676" s="4" t="str">
        <f t="array" ref="K676">XLOOKUP(E676,Customer_Dim!A:A,Customer_Dim!F:F)</f>
        <v>Wisconsin</v>
      </c>
      <c r="L676" s="4" t="str">
        <f t="array" ref="L676">XLOOKUP(Q676,Store_Dim!A:A,Store_Dim!C:C)</f>
        <v>North</v>
      </c>
      <c r="M676" s="4" t="s">
        <v>1753</v>
      </c>
      <c r="N676" s="4" t="str">
        <f t="array" ref="N676">XLOOKUP(M676,Product_Dim!A:A,Product_Dim!C:C)</f>
        <v>Sports</v>
      </c>
      <c r="O676" s="4" t="str">
        <f t="array" ref="O676">XLOOKUP(M676,Product_Dim!A:A,Product_Dim!D:D)</f>
        <v>Fitness</v>
      </c>
      <c r="P676" s="4" t="s">
        <v>1755</v>
      </c>
      <c r="Q676" s="4" t="s">
        <v>1942</v>
      </c>
      <c r="R676" s="4" t="str">
        <f t="array" ref="R676">XLOOKUP(Q676,Store_Dim!A:A,Store_Dim!B:B)</f>
        <v>Holloway Ltd</v>
      </c>
      <c r="S676" s="4" t="str">
        <f t="array" ref="S676">XLOOKUP(Q676,Store_Dim!A:A,Store_Dim!E:E)</f>
        <v>Flagship</v>
      </c>
      <c r="T676" s="4">
        <v>2.0</v>
      </c>
      <c r="U676" s="13">
        <v>218.11</v>
      </c>
      <c r="V676" s="14">
        <v>0.02</v>
      </c>
      <c r="W676" s="15">
        <v>138.0</v>
      </c>
      <c r="X676" s="4" t="s">
        <v>1964</v>
      </c>
      <c r="Y676" s="16">
        <v>427.4956</v>
      </c>
      <c r="Z676" s="4" t="str">
        <f t="array" ref="Z676">XLOOKUP(M676,Product_Dim!A:A,Product_Dim!B:B)</f>
        <v>Foam Roller</v>
      </c>
    </row>
    <row r="677" ht="14.25" customHeight="1">
      <c r="A677" s="4" t="s">
        <v>2636</v>
      </c>
      <c r="B677" s="5">
        <v>45859.0</v>
      </c>
      <c r="C677" s="12" t="s">
        <v>3968</v>
      </c>
      <c r="D677" s="4">
        <f t="shared" si="1"/>
        <v>2025</v>
      </c>
      <c r="E677" s="4" t="s">
        <v>230</v>
      </c>
      <c r="F677" s="4">
        <v>43.0</v>
      </c>
      <c r="G677" s="4" t="str">
        <f t="shared" si="2"/>
        <v>36-45</v>
      </c>
      <c r="H677" s="4" t="str">
        <f t="array" ref="H677">XLOOKUP(E677,Customer_Dim!A:A,Customer_Dim!D:D)</f>
        <v>Female</v>
      </c>
      <c r="I677" s="4" t="str">
        <f t="array" ref="I677">XLOOKUP(E677,Customer_Dim!A:A,Customer_Dim!H:H)</f>
        <v>Platinum</v>
      </c>
      <c r="J677" s="4" t="str">
        <f t="array" ref="J677">XLOOKUP(E677,Customer_Dim!A:A,Customer_Dim!E:E)</f>
        <v>Morrisbury</v>
      </c>
      <c r="K677" s="4" t="str">
        <f t="array" ref="K677">XLOOKUP(E677,Customer_Dim!A:A,Customer_Dim!F:F)</f>
        <v>Rhode Island</v>
      </c>
      <c r="L677" s="4" t="str">
        <f t="array" ref="L677">XLOOKUP(Q677,Store_Dim!A:A,Store_Dim!C:C)</f>
        <v>East</v>
      </c>
      <c r="M677" s="4" t="s">
        <v>1560</v>
      </c>
      <c r="N677" s="4" t="str">
        <f t="array" ref="N677">XLOOKUP(M677,Product_Dim!A:A,Product_Dim!C:C)</f>
        <v>Clothing</v>
      </c>
      <c r="O677" s="4" t="str">
        <f t="array" ref="O677">XLOOKUP(M677,Product_Dim!A:A,Product_Dim!D:D)</f>
        <v>Tops</v>
      </c>
      <c r="P677" s="4" t="s">
        <v>1564</v>
      </c>
      <c r="Q677" s="4" t="s">
        <v>1911</v>
      </c>
      <c r="R677" s="4" t="str">
        <f t="array" ref="R677">XLOOKUP(Q677,Store_Dim!A:A,Store_Dim!B:B)</f>
        <v>Benson-Elliott</v>
      </c>
      <c r="S677" s="4" t="str">
        <f t="array" ref="S677">XLOOKUP(Q677,Store_Dim!A:A,Store_Dim!E:E)</f>
        <v>Online</v>
      </c>
      <c r="T677" s="4">
        <v>4.0</v>
      </c>
      <c r="U677" s="13">
        <v>845.58</v>
      </c>
      <c r="V677" s="14">
        <v>0.06</v>
      </c>
      <c r="W677" s="15">
        <v>181.0</v>
      </c>
      <c r="X677" s="4" t="s">
        <v>1961</v>
      </c>
      <c r="Y677" s="16">
        <v>3179.3808</v>
      </c>
      <c r="Z677" s="4" t="str">
        <f t="array" ref="Z677">XLOOKUP(M677,Product_Dim!A:A,Product_Dim!B:B)</f>
        <v>Men's Graphic T-Shirt</v>
      </c>
    </row>
    <row r="678" ht="14.25" customHeight="1">
      <c r="A678" s="4" t="s">
        <v>2637</v>
      </c>
      <c r="B678" s="5">
        <v>45255.0</v>
      </c>
      <c r="C678" s="12" t="s">
        <v>3971</v>
      </c>
      <c r="D678" s="4">
        <f t="shared" si="1"/>
        <v>2023</v>
      </c>
      <c r="E678" s="4" t="s">
        <v>458</v>
      </c>
      <c r="F678" s="4">
        <v>45.0</v>
      </c>
      <c r="G678" s="4" t="str">
        <f t="shared" si="2"/>
        <v>36-45</v>
      </c>
      <c r="H678" s="4" t="str">
        <f t="array" ref="H678">XLOOKUP(E678,Customer_Dim!A:A,Customer_Dim!D:D)</f>
        <v>Male</v>
      </c>
      <c r="I678" s="4" t="str">
        <f t="array" ref="I678">XLOOKUP(E678,Customer_Dim!A:A,Customer_Dim!H:H)</f>
        <v>Silver</v>
      </c>
      <c r="J678" s="4" t="str">
        <f t="array" ref="J678">XLOOKUP(E678,Customer_Dim!A:A,Customer_Dim!E:E)</f>
        <v>East Ellen</v>
      </c>
      <c r="K678" s="4" t="str">
        <f t="array" ref="K678">XLOOKUP(E678,Customer_Dim!A:A,Customer_Dim!F:F)</f>
        <v>Arkansas</v>
      </c>
      <c r="L678" s="4" t="str">
        <f t="array" ref="L678">XLOOKUP(Q678,Store_Dim!A:A,Store_Dim!C:C)</f>
        <v>South</v>
      </c>
      <c r="M678" s="4" t="s">
        <v>1823</v>
      </c>
      <c r="N678" s="4" t="str">
        <f t="array" ref="N678">XLOOKUP(M678,Product_Dim!A:A,Product_Dim!C:C)</f>
        <v>Home</v>
      </c>
      <c r="O678" s="4" t="str">
        <f t="array" ref="O678">XLOOKUP(M678,Product_Dim!A:A,Product_Dim!D:D)</f>
        <v>Kitchen</v>
      </c>
      <c r="P678" s="4" t="s">
        <v>1825</v>
      </c>
      <c r="Q678" s="4" t="s">
        <v>1896</v>
      </c>
      <c r="R678" s="4" t="str">
        <f t="array" ref="R678">XLOOKUP(Q678,Store_Dim!A:A,Store_Dim!B:B)</f>
        <v>Black-Horn</v>
      </c>
      <c r="S678" s="4" t="str">
        <f t="array" ref="S678">XLOOKUP(Q678,Store_Dim!A:A,Store_Dim!E:E)</f>
        <v>Outlet</v>
      </c>
      <c r="T678" s="4">
        <v>2.0</v>
      </c>
      <c r="U678" s="13">
        <v>111.28</v>
      </c>
      <c r="V678" s="14">
        <v>0.14</v>
      </c>
      <c r="W678" s="15">
        <v>58.0</v>
      </c>
      <c r="X678" s="4" t="s">
        <v>1959</v>
      </c>
      <c r="Y678" s="16">
        <v>191.4016</v>
      </c>
      <c r="Z678" s="4" t="str">
        <f t="array" ref="Z678">XLOOKUP(M678,Product_Dim!A:A,Product_Dim!B:B)</f>
        <v>Wall-Mounted Spice Rack</v>
      </c>
    </row>
    <row r="679" ht="14.25" customHeight="1">
      <c r="A679" s="4" t="s">
        <v>2638</v>
      </c>
      <c r="B679" s="5">
        <v>45842.0</v>
      </c>
      <c r="C679" s="12" t="s">
        <v>3968</v>
      </c>
      <c r="D679" s="4">
        <f t="shared" si="1"/>
        <v>2025</v>
      </c>
      <c r="E679" s="4" t="s">
        <v>605</v>
      </c>
      <c r="F679" s="4">
        <v>55.0</v>
      </c>
      <c r="G679" s="4" t="str">
        <f t="shared" si="2"/>
        <v>46-55</v>
      </c>
      <c r="H679" s="4" t="str">
        <f t="array" ref="H679">XLOOKUP(E679,Customer_Dim!A:A,Customer_Dim!D:D)</f>
        <v>Male</v>
      </c>
      <c r="I679" s="4" t="str">
        <f t="array" ref="I679">XLOOKUP(E679,Customer_Dim!A:A,Customer_Dim!H:H)</f>
        <v>Platinum</v>
      </c>
      <c r="J679" s="4" t="str">
        <f t="array" ref="J679">XLOOKUP(E679,Customer_Dim!A:A,Customer_Dim!E:E)</f>
        <v>Butlerberg</v>
      </c>
      <c r="K679" s="4" t="str">
        <f t="array" ref="K679">XLOOKUP(E679,Customer_Dim!A:A,Customer_Dim!F:F)</f>
        <v>Kentucky</v>
      </c>
      <c r="L679" s="4" t="str">
        <f t="array" ref="L679">XLOOKUP(Q679,Store_Dim!A:A,Store_Dim!C:C)</f>
        <v>South</v>
      </c>
      <c r="M679" s="4" t="s">
        <v>1759</v>
      </c>
      <c r="N679" s="4" t="str">
        <f t="array" ref="N679">XLOOKUP(M679,Product_Dim!A:A,Product_Dim!C:C)</f>
        <v>Beauty</v>
      </c>
      <c r="O679" s="4" t="str">
        <f t="array" ref="O679">XLOOKUP(M679,Product_Dim!A:A,Product_Dim!D:D)</f>
        <v>Haircare</v>
      </c>
      <c r="P679" s="4" t="s">
        <v>1761</v>
      </c>
      <c r="Q679" s="4" t="s">
        <v>1934</v>
      </c>
      <c r="R679" s="4" t="str">
        <f t="array" ref="R679">XLOOKUP(Q679,Store_Dim!A:A,Store_Dim!B:B)</f>
        <v>Mcdonald Inc</v>
      </c>
      <c r="S679" s="4" t="str">
        <f t="array" ref="S679">XLOOKUP(Q679,Store_Dim!A:A,Store_Dim!E:E)</f>
        <v>Outlet</v>
      </c>
      <c r="T679" s="4">
        <v>2.0</v>
      </c>
      <c r="U679" s="13">
        <v>37.21</v>
      </c>
      <c r="V679" s="14">
        <v>0.19</v>
      </c>
      <c r="W679" s="15">
        <v>399.0</v>
      </c>
      <c r="X679" s="4" t="s">
        <v>1959</v>
      </c>
      <c r="Y679" s="16">
        <v>60.28020000000001</v>
      </c>
      <c r="Z679" s="4" t="str">
        <f t="array" ref="Z679">XLOOKUP(M679,Product_Dim!A:A,Product_Dim!B:B)</f>
        <v>Men's Hair Styling Gel</v>
      </c>
    </row>
    <row r="680" ht="14.25" customHeight="1">
      <c r="A680" s="4" t="s">
        <v>2639</v>
      </c>
      <c r="B680" s="5">
        <v>45220.0</v>
      </c>
      <c r="C680" s="12" t="s">
        <v>3979</v>
      </c>
      <c r="D680" s="4">
        <f t="shared" si="1"/>
        <v>2023</v>
      </c>
      <c r="E680" s="4" t="s">
        <v>1319</v>
      </c>
      <c r="F680" s="4">
        <v>64.0</v>
      </c>
      <c r="G680" s="4" t="str">
        <f t="shared" si="2"/>
        <v>56-65</v>
      </c>
      <c r="H680" s="4" t="str">
        <f t="array" ref="H680">XLOOKUP(E680,Customer_Dim!A:A,Customer_Dim!D:D)</f>
        <v>Female</v>
      </c>
      <c r="I680" s="4" t="str">
        <f t="array" ref="I680">XLOOKUP(E680,Customer_Dim!A:A,Customer_Dim!H:H)</f>
        <v>Bronze</v>
      </c>
      <c r="J680" s="4" t="str">
        <f t="array" ref="J680">XLOOKUP(E680,Customer_Dim!A:A,Customer_Dim!E:E)</f>
        <v>Kimburgh</v>
      </c>
      <c r="K680" s="4" t="str">
        <f t="array" ref="K680">XLOOKUP(E680,Customer_Dim!A:A,Customer_Dim!F:F)</f>
        <v>North Carolina</v>
      </c>
      <c r="L680" s="4" t="str">
        <f t="array" ref="L680">XLOOKUP(Q680,Store_Dim!A:A,Store_Dim!C:C)</f>
        <v>East</v>
      </c>
      <c r="M680" s="4" t="s">
        <v>1768</v>
      </c>
      <c r="N680" s="4" t="str">
        <f t="array" ref="N680">XLOOKUP(M680,Product_Dim!A:A,Product_Dim!C:C)</f>
        <v>Electronics</v>
      </c>
      <c r="O680" s="4" t="str">
        <f t="array" ref="O680">XLOOKUP(M680,Product_Dim!A:A,Product_Dim!D:D)</f>
        <v>Computer</v>
      </c>
      <c r="P680" s="4" t="s">
        <v>1770</v>
      </c>
      <c r="Q680" s="4" t="s">
        <v>1932</v>
      </c>
      <c r="R680" s="4" t="str">
        <f t="array" ref="R680">XLOOKUP(Q680,Store_Dim!A:A,Store_Dim!B:B)</f>
        <v>Gardner, Humphrey and Contreras</v>
      </c>
      <c r="S680" s="4" t="str">
        <f t="array" ref="S680">XLOOKUP(Q680,Store_Dim!A:A,Store_Dim!E:E)</f>
        <v>Flagship</v>
      </c>
      <c r="T680" s="4">
        <v>1.0</v>
      </c>
      <c r="U680" s="13">
        <v>331.73</v>
      </c>
      <c r="V680" s="14">
        <v>0.04</v>
      </c>
      <c r="W680" s="15">
        <v>222.0</v>
      </c>
      <c r="X680" s="4" t="s">
        <v>1959</v>
      </c>
      <c r="Y680" s="16">
        <v>318.4608</v>
      </c>
      <c r="Z680" s="4" t="str">
        <f t="array" ref="Z680">XLOOKUP(M680,Product_Dim!A:A,Product_Dim!B:B)</f>
        <v>Laptop Cooling Pad</v>
      </c>
    </row>
    <row r="681" ht="14.25" customHeight="1">
      <c r="A681" s="4" t="s">
        <v>2640</v>
      </c>
      <c r="B681" s="5">
        <v>45273.0</v>
      </c>
      <c r="C681" s="12" t="s">
        <v>3969</v>
      </c>
      <c r="D681" s="4">
        <f t="shared" si="1"/>
        <v>2023</v>
      </c>
      <c r="E681" s="4" t="s">
        <v>1163</v>
      </c>
      <c r="F681" s="4">
        <v>58.0</v>
      </c>
      <c r="G681" s="4" t="str">
        <f t="shared" si="2"/>
        <v>56-65</v>
      </c>
      <c r="H681" s="4" t="str">
        <f t="array" ref="H681">XLOOKUP(E681,Customer_Dim!A:A,Customer_Dim!D:D)</f>
        <v>Male</v>
      </c>
      <c r="I681" s="4" t="str">
        <f t="array" ref="I681">XLOOKUP(E681,Customer_Dim!A:A,Customer_Dim!H:H)</f>
        <v>Bronze</v>
      </c>
      <c r="J681" s="4" t="str">
        <f t="array" ref="J681">XLOOKUP(E681,Customer_Dim!A:A,Customer_Dim!E:E)</f>
        <v>Lake Johnside</v>
      </c>
      <c r="K681" s="4" t="str">
        <f t="array" ref="K681">XLOOKUP(E681,Customer_Dim!A:A,Customer_Dim!F:F)</f>
        <v>Arizona</v>
      </c>
      <c r="L681" s="4" t="str">
        <f t="array" ref="L681">XLOOKUP(Q681,Store_Dim!A:A,Store_Dim!C:C)</f>
        <v>North</v>
      </c>
      <c r="M681" s="4" t="s">
        <v>1793</v>
      </c>
      <c r="N681" s="4" t="str">
        <f t="array" ref="N681">XLOOKUP(M681,Product_Dim!A:A,Product_Dim!C:C)</f>
        <v>Home</v>
      </c>
      <c r="O681" s="4" t="str">
        <f t="array" ref="O681">XLOOKUP(M681,Product_Dim!A:A,Product_Dim!D:D)</f>
        <v>Storage</v>
      </c>
      <c r="P681" s="4" t="s">
        <v>1795</v>
      </c>
      <c r="Q681" s="4" t="s">
        <v>1929</v>
      </c>
      <c r="R681" s="4" t="str">
        <f t="array" ref="R681">XLOOKUP(Q681,Store_Dim!A:A,Store_Dim!B:B)</f>
        <v>Thomas, Bridges and Harris</v>
      </c>
      <c r="S681" s="4" t="str">
        <f t="array" ref="S681">XLOOKUP(Q681,Store_Dim!A:A,Store_Dim!E:E)</f>
        <v>Online</v>
      </c>
      <c r="T681" s="4">
        <v>3.0</v>
      </c>
      <c r="U681" s="13">
        <v>306.71</v>
      </c>
      <c r="V681" s="14">
        <v>0.09</v>
      </c>
      <c r="W681" s="15">
        <v>89.0</v>
      </c>
      <c r="X681" s="4" t="s">
        <v>1961</v>
      </c>
      <c r="Y681" s="16">
        <v>837.3182999999999</v>
      </c>
      <c r="Z681" s="4" t="str">
        <f t="array" ref="Z681">XLOOKUP(M681,Product_Dim!A:A,Product_Dim!B:B)</f>
        <v>Kitchen Storage Rack</v>
      </c>
    </row>
    <row r="682" ht="14.25" customHeight="1">
      <c r="A682" s="4" t="s">
        <v>2641</v>
      </c>
      <c r="B682" s="5">
        <v>45456.0</v>
      </c>
      <c r="C682" s="12" t="s">
        <v>3970</v>
      </c>
      <c r="D682" s="4">
        <f t="shared" si="1"/>
        <v>2024</v>
      </c>
      <c r="E682" s="4" t="s">
        <v>883</v>
      </c>
      <c r="F682" s="4">
        <v>31.0</v>
      </c>
      <c r="G682" s="4" t="str">
        <f t="shared" si="2"/>
        <v>26-35</v>
      </c>
      <c r="H682" s="4" t="str">
        <f t="array" ref="H682">XLOOKUP(E682,Customer_Dim!A:A,Customer_Dim!D:D)</f>
        <v>Female</v>
      </c>
      <c r="I682" s="4" t="str">
        <f t="array" ref="I682">XLOOKUP(E682,Customer_Dim!A:A,Customer_Dim!H:H)</f>
        <v>Gold</v>
      </c>
      <c r="J682" s="4" t="str">
        <f t="array" ref="J682">XLOOKUP(E682,Customer_Dim!A:A,Customer_Dim!E:E)</f>
        <v>Ramosmouth</v>
      </c>
      <c r="K682" s="4" t="str">
        <f t="array" ref="K682">XLOOKUP(E682,Customer_Dim!A:A,Customer_Dim!F:F)</f>
        <v>Louisiana</v>
      </c>
      <c r="L682" s="4" t="str">
        <f t="array" ref="L682">XLOOKUP(Q682,Store_Dim!A:A,Store_Dim!C:C)</f>
        <v>East</v>
      </c>
      <c r="M682" s="4" t="s">
        <v>1652</v>
      </c>
      <c r="N682" s="4" t="str">
        <f t="array" ref="N682">XLOOKUP(M682,Product_Dim!A:A,Product_Dim!C:C)</f>
        <v>Clothing</v>
      </c>
      <c r="O682" s="4" t="str">
        <f t="array" ref="O682">XLOOKUP(M682,Product_Dim!A:A,Product_Dim!D:D)</f>
        <v>Accessories</v>
      </c>
      <c r="P682" s="4" t="s">
        <v>1654</v>
      </c>
      <c r="Q682" s="4" t="s">
        <v>1911</v>
      </c>
      <c r="R682" s="4" t="str">
        <f t="array" ref="R682">XLOOKUP(Q682,Store_Dim!A:A,Store_Dim!B:B)</f>
        <v>Benson-Elliott</v>
      </c>
      <c r="S682" s="4" t="str">
        <f t="array" ref="S682">XLOOKUP(Q682,Store_Dim!A:A,Store_Dim!E:E)</f>
        <v>Online</v>
      </c>
      <c r="T682" s="4">
        <v>4.0</v>
      </c>
      <c r="U682" s="13">
        <v>484.92</v>
      </c>
      <c r="V682" s="14">
        <v>0.28</v>
      </c>
      <c r="W682" s="15">
        <v>268.0</v>
      </c>
      <c r="X682" s="4" t="s">
        <v>1961</v>
      </c>
      <c r="Y682" s="16">
        <v>1396.5696</v>
      </c>
      <c r="Z682" s="4" t="str">
        <f t="array" ref="Z682">XLOOKUP(M682,Product_Dim!A:A,Product_Dim!B:B)</f>
        <v>Women's Scarf Set</v>
      </c>
    </row>
    <row r="683" ht="14.25" customHeight="1">
      <c r="A683" s="4" t="s">
        <v>2642</v>
      </c>
      <c r="B683" s="5">
        <v>45292.0</v>
      </c>
      <c r="C683" s="12" t="s">
        <v>3972</v>
      </c>
      <c r="D683" s="4">
        <f t="shared" si="1"/>
        <v>2024</v>
      </c>
      <c r="E683" s="4" t="s">
        <v>185</v>
      </c>
      <c r="F683" s="4">
        <v>45.0</v>
      </c>
      <c r="G683" s="4" t="str">
        <f t="shared" si="2"/>
        <v>36-45</v>
      </c>
      <c r="H683" s="4" t="str">
        <f t="array" ref="H683">XLOOKUP(E683,Customer_Dim!A:A,Customer_Dim!D:D)</f>
        <v>Male</v>
      </c>
      <c r="I683" s="4" t="str">
        <f t="array" ref="I683">XLOOKUP(E683,Customer_Dim!A:A,Customer_Dim!H:H)</f>
        <v>Gold</v>
      </c>
      <c r="J683" s="4" t="str">
        <f t="array" ref="J683">XLOOKUP(E683,Customer_Dim!A:A,Customer_Dim!E:E)</f>
        <v>South Michaelfort</v>
      </c>
      <c r="K683" s="4" t="str">
        <f t="array" ref="K683">XLOOKUP(E683,Customer_Dim!A:A,Customer_Dim!F:F)</f>
        <v>Vermont</v>
      </c>
      <c r="L683" s="4" t="str">
        <f t="array" ref="L683">XLOOKUP(Q683,Store_Dim!A:A,Store_Dim!C:C)</f>
        <v>North</v>
      </c>
      <c r="M683" s="4" t="s">
        <v>1732</v>
      </c>
      <c r="N683" s="4" t="str">
        <f t="array" ref="N683">XLOOKUP(M683,Product_Dim!A:A,Product_Dim!C:C)</f>
        <v>Sports</v>
      </c>
      <c r="O683" s="4" t="str">
        <f t="array" ref="O683">XLOOKUP(M683,Product_Dim!A:A,Product_Dim!D:D)</f>
        <v>Fitness</v>
      </c>
      <c r="P683" s="4" t="s">
        <v>1734</v>
      </c>
      <c r="Q683" s="4" t="s">
        <v>1908</v>
      </c>
      <c r="R683" s="4" t="str">
        <f t="array" ref="R683">XLOOKUP(Q683,Store_Dim!A:A,Store_Dim!B:B)</f>
        <v>Gray Ltd</v>
      </c>
      <c r="S683" s="4" t="str">
        <f t="array" ref="S683">XLOOKUP(Q683,Store_Dim!A:A,Store_Dim!E:E)</f>
        <v>Outlet</v>
      </c>
      <c r="T683" s="4">
        <v>2.0</v>
      </c>
      <c r="U683" s="13">
        <v>42.04</v>
      </c>
      <c r="V683" s="14">
        <v>0.07</v>
      </c>
      <c r="W683" s="15">
        <v>260.0</v>
      </c>
      <c r="X683" s="4" t="s">
        <v>1959</v>
      </c>
      <c r="Y683" s="16">
        <v>78.19439999999999</v>
      </c>
      <c r="Z683" s="4" t="str">
        <f t="array" ref="Z683">XLOOKUP(M683,Product_Dim!A:A,Product_Dim!B:B)</f>
        <v>Boxing Hand Wraps</v>
      </c>
    </row>
    <row r="684" ht="14.25" customHeight="1">
      <c r="A684" s="4" t="s">
        <v>2643</v>
      </c>
      <c r="B684" s="5">
        <v>45278.0</v>
      </c>
      <c r="C684" s="12" t="s">
        <v>3969</v>
      </c>
      <c r="D684" s="4">
        <f t="shared" si="1"/>
        <v>2023</v>
      </c>
      <c r="E684" s="4" t="s">
        <v>916</v>
      </c>
      <c r="F684" s="4">
        <v>59.0</v>
      </c>
      <c r="G684" s="4" t="str">
        <f t="shared" si="2"/>
        <v>56-65</v>
      </c>
      <c r="H684" s="4" t="str">
        <f t="array" ref="H684">XLOOKUP(E684,Customer_Dim!A:A,Customer_Dim!D:D)</f>
        <v>Male</v>
      </c>
      <c r="I684" s="4" t="str">
        <f t="array" ref="I684">XLOOKUP(E684,Customer_Dim!A:A,Customer_Dim!H:H)</f>
        <v>Platinum</v>
      </c>
      <c r="J684" s="4" t="str">
        <f t="array" ref="J684">XLOOKUP(E684,Customer_Dim!A:A,Customer_Dim!E:E)</f>
        <v>North Joshualand</v>
      </c>
      <c r="K684" s="4" t="str">
        <f t="array" ref="K684">XLOOKUP(E684,Customer_Dim!A:A,Customer_Dim!F:F)</f>
        <v>Connecticut</v>
      </c>
      <c r="L684" s="4" t="str">
        <f t="array" ref="L684">XLOOKUP(Q684,Store_Dim!A:A,Store_Dim!C:C)</f>
        <v>East</v>
      </c>
      <c r="M684" s="4" t="s">
        <v>1747</v>
      </c>
      <c r="N684" s="4" t="str">
        <f t="array" ref="N684">XLOOKUP(M684,Product_Dim!A:A,Product_Dim!C:C)</f>
        <v>Home</v>
      </c>
      <c r="O684" s="4" t="str">
        <f t="array" ref="O684">XLOOKUP(M684,Product_Dim!A:A,Product_Dim!D:D)</f>
        <v>Decor</v>
      </c>
      <c r="P684" s="4" t="s">
        <v>1749</v>
      </c>
      <c r="Q684" s="4" t="s">
        <v>1911</v>
      </c>
      <c r="R684" s="4" t="str">
        <f t="array" ref="R684">XLOOKUP(Q684,Store_Dim!A:A,Store_Dim!B:B)</f>
        <v>Benson-Elliott</v>
      </c>
      <c r="S684" s="4" t="str">
        <f t="array" ref="S684">XLOOKUP(Q684,Store_Dim!A:A,Store_Dim!E:E)</f>
        <v>Online</v>
      </c>
      <c r="T684" s="4">
        <v>3.0</v>
      </c>
      <c r="U684" s="13">
        <v>599.48</v>
      </c>
      <c r="V684" s="14">
        <v>0.22</v>
      </c>
      <c r="W684" s="15">
        <v>273.86258363355637</v>
      </c>
      <c r="X684" s="4" t="s">
        <v>1961</v>
      </c>
      <c r="Y684" s="16">
        <v>1402.7832</v>
      </c>
      <c r="Z684" s="4" t="str">
        <f t="array" ref="Z684">XLOOKUP(M684,Product_Dim!A:A,Product_Dim!B:B)</f>
        <v>Ceramic Plant Pot</v>
      </c>
    </row>
    <row r="685" ht="14.25" customHeight="1">
      <c r="A685" s="4" t="s">
        <v>2644</v>
      </c>
      <c r="B685" s="5">
        <v>45232.0</v>
      </c>
      <c r="C685" s="12" t="s">
        <v>3971</v>
      </c>
      <c r="D685" s="4">
        <f t="shared" si="1"/>
        <v>2023</v>
      </c>
      <c r="E685" s="4" t="s">
        <v>1142</v>
      </c>
      <c r="F685" s="4">
        <v>41.0</v>
      </c>
      <c r="G685" s="4" t="str">
        <f t="shared" si="2"/>
        <v>36-45</v>
      </c>
      <c r="H685" s="4" t="str">
        <f t="array" ref="H685">XLOOKUP(E685,Customer_Dim!A:A,Customer_Dim!D:D)</f>
        <v>Male</v>
      </c>
      <c r="I685" s="4" t="str">
        <f t="array" ref="I685">XLOOKUP(E685,Customer_Dim!A:A,Customer_Dim!H:H)</f>
        <v>Gold</v>
      </c>
      <c r="J685" s="4" t="str">
        <f t="array" ref="J685">XLOOKUP(E685,Customer_Dim!A:A,Customer_Dim!E:E)</f>
        <v>Nealview</v>
      </c>
      <c r="K685" s="4" t="str">
        <f t="array" ref="K685">XLOOKUP(E685,Customer_Dim!A:A,Customer_Dim!F:F)</f>
        <v>Tennessee</v>
      </c>
      <c r="L685" s="4" t="str">
        <f t="array" ref="L685">XLOOKUP(Q685,Store_Dim!A:A,Store_Dim!C:C)</f>
        <v>North</v>
      </c>
      <c r="M685" s="4" t="s">
        <v>1625</v>
      </c>
      <c r="N685" s="4" t="str">
        <f t="array" ref="N685">XLOOKUP(M685,Product_Dim!A:A,Product_Dim!C:C)</f>
        <v>Sports</v>
      </c>
      <c r="O685" s="4" t="str">
        <f t="array" ref="O685">XLOOKUP(M685,Product_Dim!A:A,Product_Dim!D:D)</f>
        <v>Accessories</v>
      </c>
      <c r="P685" s="4" t="s">
        <v>1627</v>
      </c>
      <c r="Q685" s="4" t="s">
        <v>1892</v>
      </c>
      <c r="R685" s="4" t="str">
        <f t="array" ref="R685">XLOOKUP(Q685,Store_Dim!A:A,Store_Dim!B:B)</f>
        <v>Martinez, Adkins and Johnson</v>
      </c>
      <c r="S685" s="4" t="str">
        <f t="array" ref="S685">XLOOKUP(Q685,Store_Dim!A:A,Store_Dim!E:E)</f>
        <v>Flagship</v>
      </c>
      <c r="T685" s="4">
        <v>3.0</v>
      </c>
      <c r="U685" s="13">
        <v>401.42</v>
      </c>
      <c r="V685" s="14">
        <v>0.01</v>
      </c>
      <c r="W685" s="15">
        <v>367.0</v>
      </c>
      <c r="X685" s="4" t="s">
        <v>1964</v>
      </c>
      <c r="Y685" s="16">
        <v>1192.2174</v>
      </c>
      <c r="Z685" s="4" t="str">
        <f t="array" ref="Z685">XLOOKUP(M685,Product_Dim!A:A,Product_Dim!B:B)</f>
        <v>Soccer Training Cone Set</v>
      </c>
    </row>
    <row r="686" ht="14.25" customHeight="1">
      <c r="A686" s="4" t="s">
        <v>2645</v>
      </c>
      <c r="B686" s="5">
        <v>45907.0</v>
      </c>
      <c r="C686" s="12" t="s">
        <v>3976</v>
      </c>
      <c r="D686" s="4">
        <f t="shared" si="1"/>
        <v>2025</v>
      </c>
      <c r="E686" s="4" t="s">
        <v>651</v>
      </c>
      <c r="F686" s="4">
        <v>26.0</v>
      </c>
      <c r="G686" s="4" t="str">
        <f t="shared" si="2"/>
        <v>26-35</v>
      </c>
      <c r="H686" s="4" t="str">
        <f t="array" ref="H686">XLOOKUP(E686,Customer_Dim!A:A,Customer_Dim!D:D)</f>
        <v>Male</v>
      </c>
      <c r="I686" s="4" t="str">
        <f t="array" ref="I686">XLOOKUP(E686,Customer_Dim!A:A,Customer_Dim!H:H)</f>
        <v>Gold</v>
      </c>
      <c r="J686" s="4" t="str">
        <f t="array" ref="J686">XLOOKUP(E686,Customer_Dim!A:A,Customer_Dim!E:E)</f>
        <v>Lake Samanthafort</v>
      </c>
      <c r="K686" s="4" t="str">
        <f t="array" ref="K686">XLOOKUP(E686,Customer_Dim!A:A,Customer_Dim!F:F)</f>
        <v>Idaho</v>
      </c>
      <c r="L686" s="4" t="str">
        <f t="array" ref="L686">XLOOKUP(Q686,Store_Dim!A:A,Store_Dim!C:C)</f>
        <v>West</v>
      </c>
      <c r="M686" s="4" t="s">
        <v>1718</v>
      </c>
      <c r="N686" s="4" t="str">
        <f t="array" ref="N686">XLOOKUP(M686,Product_Dim!A:A,Product_Dim!C:C)</f>
        <v>Clothing</v>
      </c>
      <c r="O686" s="4" t="str">
        <f t="array" ref="O686">XLOOKUP(M686,Product_Dim!A:A,Product_Dim!D:D)</f>
        <v>Outerwear</v>
      </c>
      <c r="P686" s="4" t="s">
        <v>1720</v>
      </c>
      <c r="Q686" s="4" t="s">
        <v>1917</v>
      </c>
      <c r="R686" s="4" t="str">
        <f t="array" ref="R686">XLOOKUP(Q686,Store_Dim!A:A,Store_Dim!B:B)</f>
        <v>Bean, Jones and Park</v>
      </c>
      <c r="S686" s="4" t="str">
        <f t="array" ref="S686">XLOOKUP(Q686,Store_Dim!A:A,Store_Dim!E:E)</f>
        <v>Online</v>
      </c>
      <c r="T686" s="4">
        <v>4.0</v>
      </c>
      <c r="U686" s="13">
        <v>442.54</v>
      </c>
      <c r="V686" s="14">
        <v>0.06</v>
      </c>
      <c r="W686" s="15">
        <v>296.0</v>
      </c>
      <c r="X686" s="4" t="s">
        <v>1959</v>
      </c>
      <c r="Y686" s="16">
        <v>1663.9504</v>
      </c>
      <c r="Z686" s="4" t="str">
        <f t="array" ref="Z686">XLOOKUP(M686,Product_Dim!A:A,Product_Dim!B:B)</f>
        <v>Men's Winter Jacket</v>
      </c>
    </row>
    <row r="687" ht="14.25" customHeight="1">
      <c r="A687" s="4" t="s">
        <v>2646</v>
      </c>
      <c r="B687" s="5">
        <v>45270.0</v>
      </c>
      <c r="C687" s="12" t="s">
        <v>3969</v>
      </c>
      <c r="D687" s="4">
        <f t="shared" si="1"/>
        <v>2023</v>
      </c>
      <c r="E687" s="4" t="s">
        <v>1432</v>
      </c>
      <c r="F687" s="4">
        <v>59.0</v>
      </c>
      <c r="G687" s="4" t="str">
        <f t="shared" si="2"/>
        <v>56-65</v>
      </c>
      <c r="H687" s="4" t="str">
        <f t="array" ref="H687">XLOOKUP(E687,Customer_Dim!A:A,Customer_Dim!D:D)</f>
        <v>Female</v>
      </c>
      <c r="I687" s="4" t="str">
        <f t="array" ref="I687">XLOOKUP(E687,Customer_Dim!A:A,Customer_Dim!H:H)</f>
        <v>Gold</v>
      </c>
      <c r="J687" s="4" t="str">
        <f t="array" ref="J687">XLOOKUP(E687,Customer_Dim!A:A,Customer_Dim!E:E)</f>
        <v>South Barbara</v>
      </c>
      <c r="K687" s="4" t="str">
        <f t="array" ref="K687">XLOOKUP(E687,Customer_Dim!A:A,Customer_Dim!F:F)</f>
        <v>Arkansas</v>
      </c>
      <c r="L687" s="4" t="str">
        <f t="array" ref="L687">XLOOKUP(Q687,Store_Dim!A:A,Store_Dim!C:C)</f>
        <v>East</v>
      </c>
      <c r="M687" s="4" t="s">
        <v>1847</v>
      </c>
      <c r="N687" s="4" t="str">
        <f t="array" ref="N687">XLOOKUP(M687,Product_Dim!A:A,Product_Dim!C:C)</f>
        <v>Sports</v>
      </c>
      <c r="O687" s="4" t="str">
        <f t="array" ref="O687">XLOOKUP(M687,Product_Dim!A:A,Product_Dim!D:D)</f>
        <v>Accessories</v>
      </c>
      <c r="P687" s="4" t="s">
        <v>1849</v>
      </c>
      <c r="Q687" s="4" t="s">
        <v>1932</v>
      </c>
      <c r="R687" s="4" t="str">
        <f t="array" ref="R687">XLOOKUP(Q687,Store_Dim!A:A,Store_Dim!B:B)</f>
        <v>Gardner, Humphrey and Contreras</v>
      </c>
      <c r="S687" s="4" t="str">
        <f t="array" ref="S687">XLOOKUP(Q687,Store_Dim!A:A,Store_Dim!E:E)</f>
        <v>Flagship</v>
      </c>
      <c r="T687" s="4">
        <v>4.0</v>
      </c>
      <c r="U687" s="13">
        <v>451.41</v>
      </c>
      <c r="V687" s="14">
        <v>0.06</v>
      </c>
      <c r="W687" s="15">
        <v>232.0</v>
      </c>
      <c r="X687" s="4" t="s">
        <v>1961</v>
      </c>
      <c r="Y687" s="16">
        <v>1697.3016</v>
      </c>
      <c r="Z687" s="4" t="str">
        <f t="array" ref="Z687">XLOOKUP(M687,Product_Dim!A:A,Product_Dim!B:B)</f>
        <v>Sports Wrist Sweatbands</v>
      </c>
    </row>
    <row r="688" ht="14.25" customHeight="1">
      <c r="A688" s="4" t="s">
        <v>2647</v>
      </c>
      <c r="B688" s="5">
        <v>45942.0</v>
      </c>
      <c r="C688" s="12" t="s">
        <v>3979</v>
      </c>
      <c r="D688" s="4">
        <f t="shared" si="1"/>
        <v>2025</v>
      </c>
      <c r="E688" s="4" t="s">
        <v>869</v>
      </c>
      <c r="F688" s="4">
        <v>38.0</v>
      </c>
      <c r="G688" s="4" t="str">
        <f t="shared" si="2"/>
        <v>36-45</v>
      </c>
      <c r="H688" s="4" t="str">
        <f t="array" ref="H688">XLOOKUP(E688,Customer_Dim!A:A,Customer_Dim!D:D)</f>
        <v>Male</v>
      </c>
      <c r="I688" s="4" t="str">
        <f t="array" ref="I688">XLOOKUP(E688,Customer_Dim!A:A,Customer_Dim!H:H)</f>
        <v>Silver</v>
      </c>
      <c r="J688" s="4" t="str">
        <f t="array" ref="J688">XLOOKUP(E688,Customer_Dim!A:A,Customer_Dim!E:E)</f>
        <v>West Jamieport</v>
      </c>
      <c r="K688" s="4" t="str">
        <f t="array" ref="K688">XLOOKUP(E688,Customer_Dim!A:A,Customer_Dim!F:F)</f>
        <v>Tennessee</v>
      </c>
      <c r="L688" s="4" t="str">
        <f t="array" ref="L688">XLOOKUP(Q688,Store_Dim!A:A,Store_Dim!C:C)</f>
        <v>South</v>
      </c>
      <c r="M688" s="4" t="s">
        <v>1856</v>
      </c>
      <c r="N688" s="4" t="str">
        <f t="array" ref="N688">XLOOKUP(M688,Product_Dim!A:A,Product_Dim!C:C)</f>
        <v>Clothing</v>
      </c>
      <c r="O688" s="4" t="str">
        <f t="array" ref="O688">XLOOKUP(M688,Product_Dim!A:A,Product_Dim!D:D)</f>
        <v>Footwear</v>
      </c>
      <c r="P688" s="4" t="s">
        <v>1858</v>
      </c>
      <c r="Q688" s="4" t="s">
        <v>1921</v>
      </c>
      <c r="R688" s="4" t="str">
        <f t="array" ref="R688">XLOOKUP(Q688,Store_Dim!A:A,Store_Dim!B:B)</f>
        <v>Moore, Padilla and Butler</v>
      </c>
      <c r="S688" s="4" t="str">
        <f t="array" ref="S688">XLOOKUP(Q688,Store_Dim!A:A,Store_Dim!E:E)</f>
        <v>Flagship</v>
      </c>
      <c r="T688" s="4">
        <v>4.0</v>
      </c>
      <c r="U688" s="13">
        <v>547.21</v>
      </c>
      <c r="V688" s="14">
        <v>0.25</v>
      </c>
      <c r="W688" s="15">
        <v>496.0</v>
      </c>
      <c r="X688" s="4" t="s">
        <v>1959</v>
      </c>
      <c r="Y688" s="16">
        <v>1641.63</v>
      </c>
      <c r="Z688" s="4" t="str">
        <f t="array" ref="Z688">XLOOKUP(M688,Product_Dim!A:A,Product_Dim!B:B)</f>
        <v>Women's High Heels</v>
      </c>
    </row>
    <row r="689" ht="14.25" customHeight="1">
      <c r="A689" s="4" t="s">
        <v>2648</v>
      </c>
      <c r="B689" s="5">
        <v>45750.0</v>
      </c>
      <c r="C689" s="12" t="s">
        <v>3978</v>
      </c>
      <c r="D689" s="4">
        <f t="shared" si="1"/>
        <v>2025</v>
      </c>
      <c r="E689" s="4" t="s">
        <v>683</v>
      </c>
      <c r="F689" s="4">
        <v>47.0</v>
      </c>
      <c r="G689" s="4" t="str">
        <f t="shared" si="2"/>
        <v>46-55</v>
      </c>
      <c r="H689" s="4" t="str">
        <f t="array" ref="H689">XLOOKUP(E689,Customer_Dim!A:A,Customer_Dim!D:D)</f>
        <v>Male</v>
      </c>
      <c r="I689" s="4" t="str">
        <f t="array" ref="I689">XLOOKUP(E689,Customer_Dim!A:A,Customer_Dim!H:H)</f>
        <v>Platinum</v>
      </c>
      <c r="J689" s="4" t="str">
        <f t="array" ref="J689">XLOOKUP(E689,Customer_Dim!A:A,Customer_Dim!E:E)</f>
        <v>Johnsonland</v>
      </c>
      <c r="K689" s="4" t="str">
        <f t="array" ref="K689">XLOOKUP(E689,Customer_Dim!A:A,Customer_Dim!F:F)</f>
        <v>Iowa</v>
      </c>
      <c r="L689" s="4" t="str">
        <f t="array" ref="L689">XLOOKUP(Q689,Store_Dim!A:A,Store_Dim!C:C)</f>
        <v>South</v>
      </c>
      <c r="M689" s="4" t="s">
        <v>1844</v>
      </c>
      <c r="N689" s="4" t="str">
        <f t="array" ref="N689">XLOOKUP(M689,Product_Dim!A:A,Product_Dim!C:C)</f>
        <v>Home</v>
      </c>
      <c r="O689" s="4" t="str">
        <f t="array" ref="O689">XLOOKUP(M689,Product_Dim!A:A,Product_Dim!D:D)</f>
        <v>Lighting</v>
      </c>
      <c r="P689" s="4" t="s">
        <v>1846</v>
      </c>
      <c r="Q689" s="4" t="s">
        <v>1904</v>
      </c>
      <c r="R689" s="4" t="str">
        <f t="array" ref="R689">XLOOKUP(Q689,Store_Dim!A:A,Store_Dim!B:B)</f>
        <v>Alexander Group</v>
      </c>
      <c r="S689" s="4" t="str">
        <f t="array" ref="S689">XLOOKUP(Q689,Store_Dim!A:A,Store_Dim!E:E)</f>
        <v>Online</v>
      </c>
      <c r="T689" s="4">
        <v>1.0</v>
      </c>
      <c r="U689" s="13">
        <v>979.28</v>
      </c>
      <c r="V689" s="14">
        <v>0.2</v>
      </c>
      <c r="W689" s="15">
        <v>220.0</v>
      </c>
      <c r="X689" s="4" t="s">
        <v>1961</v>
      </c>
      <c r="Y689" s="16">
        <v>783.424</v>
      </c>
      <c r="Z689" s="4" t="str">
        <f t="array" ref="Z689">XLOOKUP(M689,Product_Dim!A:A,Product_Dim!B:B)</f>
        <v>LED Bedside Lamp</v>
      </c>
    </row>
    <row r="690" ht="14.25" customHeight="1">
      <c r="A690" s="4" t="s">
        <v>2649</v>
      </c>
      <c r="B690" s="5">
        <v>45300.0</v>
      </c>
      <c r="C690" s="12" t="s">
        <v>3972</v>
      </c>
      <c r="D690" s="4">
        <f t="shared" si="1"/>
        <v>2024</v>
      </c>
      <c r="E690" s="4" t="s">
        <v>8</v>
      </c>
      <c r="F690" s="17">
        <v>41.57684529828109</v>
      </c>
      <c r="G690" s="4" t="str">
        <f t="shared" si="2"/>
        <v>36-45</v>
      </c>
      <c r="H690" s="4" t="str">
        <f t="array" ref="H690">XLOOKUP(E690,Customer_Dim!A:A,Customer_Dim!D:D)</f>
        <v>Female</v>
      </c>
      <c r="I690" s="4" t="str">
        <f t="array" ref="I690">XLOOKUP(E690,Customer_Dim!A:A,Customer_Dim!H:H)</f>
        <v>Platinum</v>
      </c>
      <c r="J690" s="4" t="str">
        <f t="array" ref="J690">XLOOKUP(E690,Customer_Dim!A:A,Customer_Dim!E:E)</f>
        <v>Grayland</v>
      </c>
      <c r="K690" s="4" t="str">
        <f t="array" ref="K690">XLOOKUP(E690,Customer_Dim!A:A,Customer_Dim!F:F)</f>
        <v>Washington</v>
      </c>
      <c r="L690" s="4" t="str">
        <f t="array" ref="L690">XLOOKUP(Q690,Store_Dim!A:A,Store_Dim!C:C)</f>
        <v>South</v>
      </c>
      <c r="M690" s="4" t="s">
        <v>1750</v>
      </c>
      <c r="N690" s="4" t="str">
        <f t="array" ref="N690">XLOOKUP(M690,Product_Dim!A:A,Product_Dim!C:C)</f>
        <v>Home</v>
      </c>
      <c r="O690" s="4" t="str">
        <f t="array" ref="O690">XLOOKUP(M690,Product_Dim!A:A,Product_Dim!D:D)</f>
        <v>Decor</v>
      </c>
      <c r="P690" s="4" t="s">
        <v>1752</v>
      </c>
      <c r="Q690" s="4" t="s">
        <v>1914</v>
      </c>
      <c r="R690" s="4" t="str">
        <f t="array" ref="R690">XLOOKUP(Q690,Store_Dim!A:A,Store_Dim!B:B)</f>
        <v>Martinez-Mullins</v>
      </c>
      <c r="S690" s="4" t="str">
        <f t="array" ref="S690">XLOOKUP(Q690,Store_Dim!A:A,Store_Dim!E:E)</f>
        <v>Online</v>
      </c>
      <c r="T690" s="4">
        <v>4.0</v>
      </c>
      <c r="U690" s="13">
        <v>263.59</v>
      </c>
      <c r="V690" s="14">
        <v>0.04</v>
      </c>
      <c r="W690" s="15">
        <v>190.0</v>
      </c>
      <c r="X690" s="4" t="s">
        <v>1959</v>
      </c>
      <c r="Y690" s="16">
        <v>1012.1856</v>
      </c>
      <c r="Z690" s="4" t="str">
        <f t="array" ref="Z690">XLOOKUP(M690,Product_Dim!A:A,Product_Dim!B:B)</f>
        <v>Premium Blanket Throw</v>
      </c>
    </row>
    <row r="691" ht="14.25" customHeight="1">
      <c r="A691" s="4" t="s">
        <v>2650</v>
      </c>
      <c r="B691" s="5">
        <v>45876.0</v>
      </c>
      <c r="C691" s="12" t="s">
        <v>3975</v>
      </c>
      <c r="D691" s="4">
        <f t="shared" si="1"/>
        <v>2025</v>
      </c>
      <c r="E691" s="4" t="s">
        <v>38</v>
      </c>
      <c r="F691" s="4">
        <v>29.0</v>
      </c>
      <c r="G691" s="4" t="str">
        <f t="shared" si="2"/>
        <v>26-35</v>
      </c>
      <c r="H691" s="4" t="str">
        <f t="array" ref="H691">XLOOKUP(E691,Customer_Dim!A:A,Customer_Dim!D:D)</f>
        <v>Female</v>
      </c>
      <c r="I691" s="4" t="str">
        <f t="array" ref="I691">XLOOKUP(E691,Customer_Dim!A:A,Customer_Dim!H:H)</f>
        <v>Platinum</v>
      </c>
      <c r="J691" s="4" t="str">
        <f t="array" ref="J691">XLOOKUP(E691,Customer_Dim!A:A,Customer_Dim!E:E)</f>
        <v>Kylebury</v>
      </c>
      <c r="K691" s="4" t="str">
        <f t="array" ref="K691">XLOOKUP(E691,Customer_Dim!A:A,Customer_Dim!F:F)</f>
        <v>Alabama</v>
      </c>
      <c r="L691" s="4" t="str">
        <f t="array" ref="L691">XLOOKUP(Q691,Store_Dim!A:A,Store_Dim!C:C)</f>
        <v>North</v>
      </c>
      <c r="M691" s="4" t="s">
        <v>1744</v>
      </c>
      <c r="N691" s="4" t="str">
        <f t="array" ref="N691">XLOOKUP(M691,Product_Dim!A:A,Product_Dim!C:C)</f>
        <v>Sports</v>
      </c>
      <c r="O691" s="4" t="str">
        <f t="array" ref="O691">XLOOKUP(M691,Product_Dim!A:A,Product_Dim!D:D)</f>
        <v>Accessories</v>
      </c>
      <c r="P691" s="4" t="s">
        <v>1746</v>
      </c>
      <c r="Q691" s="4" t="s">
        <v>1908</v>
      </c>
      <c r="R691" s="4" t="str">
        <f t="array" ref="R691">XLOOKUP(Q691,Store_Dim!A:A,Store_Dim!B:B)</f>
        <v>Gray Ltd</v>
      </c>
      <c r="S691" s="4" t="str">
        <f t="array" ref="S691">XLOOKUP(Q691,Store_Dim!A:A,Store_Dim!E:E)</f>
        <v>Outlet</v>
      </c>
      <c r="T691" s="4">
        <v>1.0</v>
      </c>
      <c r="U691" s="13">
        <v>692.75</v>
      </c>
      <c r="V691" s="14">
        <v>0.11</v>
      </c>
      <c r="W691" s="15">
        <v>185.0</v>
      </c>
      <c r="X691" s="4" t="s">
        <v>1964</v>
      </c>
      <c r="Y691" s="16">
        <v>616.5475</v>
      </c>
      <c r="Z691" s="4" t="str">
        <f t="array" ref="Z691">XLOOKUP(M691,Product_Dim!A:A,Product_Dim!B:B)</f>
        <v>Sports Stopwatch Pro</v>
      </c>
    </row>
    <row r="692" ht="14.25" customHeight="1">
      <c r="A692" s="4" t="s">
        <v>2651</v>
      </c>
      <c r="B692" s="5">
        <v>45301.0</v>
      </c>
      <c r="C692" s="12" t="s">
        <v>3972</v>
      </c>
      <c r="D692" s="4">
        <f t="shared" si="1"/>
        <v>2024</v>
      </c>
      <c r="E692" s="4" t="s">
        <v>563</v>
      </c>
      <c r="F692" s="4">
        <v>21.0</v>
      </c>
      <c r="G692" s="4" t="str">
        <f t="shared" si="2"/>
        <v>18-25</v>
      </c>
      <c r="H692" s="4" t="str">
        <f t="array" ref="H692">XLOOKUP(E692,Customer_Dim!A:A,Customer_Dim!D:D)</f>
        <v>Male</v>
      </c>
      <c r="I692" s="4" t="str">
        <f t="array" ref="I692">XLOOKUP(E692,Customer_Dim!A:A,Customer_Dim!H:H)</f>
        <v>Bronze</v>
      </c>
      <c r="J692" s="4" t="str">
        <f t="array" ref="J692">XLOOKUP(E692,Customer_Dim!A:A,Customer_Dim!E:E)</f>
        <v>North Matthew</v>
      </c>
      <c r="K692" s="4" t="str">
        <f t="array" ref="K692">XLOOKUP(E692,Customer_Dim!A:A,Customer_Dim!F:F)</f>
        <v>Illinois</v>
      </c>
      <c r="L692" s="4" t="str">
        <f t="array" ref="L692">XLOOKUP(Q692,Store_Dim!A:A,Store_Dim!C:C)</f>
        <v>North</v>
      </c>
      <c r="M692" s="4" t="s">
        <v>1771</v>
      </c>
      <c r="N692" s="4" t="str">
        <f t="array" ref="N692">XLOOKUP(M692,Product_Dim!A:A,Product_Dim!C:C)</f>
        <v>Beauty</v>
      </c>
      <c r="O692" s="4" t="str">
        <f t="array" ref="O692">XLOOKUP(M692,Product_Dim!A:A,Product_Dim!D:D)</f>
        <v>Skincare</v>
      </c>
      <c r="P692" s="4" t="s">
        <v>1773</v>
      </c>
      <c r="Q692" s="4" t="s">
        <v>1901</v>
      </c>
      <c r="R692" s="4" t="str">
        <f t="array" ref="R692">XLOOKUP(Q692,Store_Dim!A:A,Store_Dim!B:B)</f>
        <v>Johnson-Wright</v>
      </c>
      <c r="S692" s="4" t="str">
        <f t="array" ref="S692">XLOOKUP(Q692,Store_Dim!A:A,Store_Dim!E:E)</f>
        <v>Outlet</v>
      </c>
      <c r="T692" s="4">
        <v>3.0</v>
      </c>
      <c r="U692" s="13">
        <v>142.83</v>
      </c>
      <c r="V692" s="14">
        <v>0.01</v>
      </c>
      <c r="W692" s="15">
        <v>458.0</v>
      </c>
      <c r="X692" s="4" t="s">
        <v>1959</v>
      </c>
      <c r="Y692" s="16">
        <v>424.2051</v>
      </c>
      <c r="Z692" s="4" t="str">
        <f t="array" ref="Z692">XLOOKUP(M692,Product_Dim!A:A,Product_Dim!B:B)</f>
        <v>Organic Sunscreen Lotion</v>
      </c>
    </row>
    <row r="693" ht="14.25" customHeight="1">
      <c r="A693" s="4" t="s">
        <v>2652</v>
      </c>
      <c r="B693" s="5">
        <v>45857.0</v>
      </c>
      <c r="C693" s="12" t="s">
        <v>3968</v>
      </c>
      <c r="D693" s="4">
        <f t="shared" si="1"/>
        <v>2025</v>
      </c>
      <c r="E693" s="4" t="s">
        <v>445</v>
      </c>
      <c r="F693" s="4">
        <v>26.0</v>
      </c>
      <c r="G693" s="4" t="str">
        <f t="shared" si="2"/>
        <v>26-35</v>
      </c>
      <c r="H693" s="4" t="str">
        <f t="array" ref="H693">XLOOKUP(E693,Customer_Dim!A:A,Customer_Dim!D:D)</f>
        <v>Male</v>
      </c>
      <c r="I693" s="4" t="str">
        <f t="array" ref="I693">XLOOKUP(E693,Customer_Dim!A:A,Customer_Dim!H:H)</f>
        <v>Bronze</v>
      </c>
      <c r="J693" s="4" t="str">
        <f t="array" ref="J693">XLOOKUP(E693,Customer_Dim!A:A,Customer_Dim!E:E)</f>
        <v>Wongberg</v>
      </c>
      <c r="K693" s="4" t="str">
        <f t="array" ref="K693">XLOOKUP(E693,Customer_Dim!A:A,Customer_Dim!F:F)</f>
        <v>Illinois</v>
      </c>
      <c r="L693" s="4" t="str">
        <f t="array" ref="L693">XLOOKUP(Q693,Store_Dim!A:A,Store_Dim!C:C)</f>
        <v>South</v>
      </c>
      <c r="M693" s="4" t="s">
        <v>1642</v>
      </c>
      <c r="N693" s="4" t="str">
        <f t="array" ref="N693">XLOOKUP(M693,Product_Dim!A:A,Product_Dim!C:C)</f>
        <v>Sports</v>
      </c>
      <c r="O693" s="4" t="str">
        <f t="array" ref="O693">XLOOKUP(M693,Product_Dim!A:A,Product_Dim!D:D)</f>
        <v>Equipment</v>
      </c>
      <c r="P693" s="4" t="s">
        <v>1644</v>
      </c>
      <c r="Q693" s="4" t="s">
        <v>1896</v>
      </c>
      <c r="R693" s="4" t="str">
        <f t="array" ref="R693">XLOOKUP(Q693,Store_Dim!A:A,Store_Dim!B:B)</f>
        <v>Black-Horn</v>
      </c>
      <c r="S693" s="4" t="str">
        <f t="array" ref="S693">XLOOKUP(Q693,Store_Dim!A:A,Store_Dim!E:E)</f>
        <v>Outlet</v>
      </c>
      <c r="T693" s="4">
        <v>2.0</v>
      </c>
      <c r="U693" s="13">
        <v>419.25</v>
      </c>
      <c r="V693" s="14">
        <v>0.17</v>
      </c>
      <c r="W693" s="15">
        <v>432.0</v>
      </c>
      <c r="X693" s="4" t="s">
        <v>1961</v>
      </c>
      <c r="Y693" s="16">
        <v>695.9549999999999</v>
      </c>
      <c r="Z693" s="4" t="str">
        <f t="array" ref="Z693">XLOOKUP(M693,Product_Dim!A:A,Product_Dim!B:B)</f>
        <v>Carbon Fiber Tennis Racket</v>
      </c>
    </row>
    <row r="694" ht="14.25" customHeight="1">
      <c r="A694" s="4" t="s">
        <v>2653</v>
      </c>
      <c r="B694" s="5">
        <v>45650.0</v>
      </c>
      <c r="C694" s="12" t="s">
        <v>3969</v>
      </c>
      <c r="D694" s="4">
        <f t="shared" si="1"/>
        <v>2024</v>
      </c>
      <c r="E694" s="4" t="s">
        <v>793</v>
      </c>
      <c r="F694" s="4">
        <v>59.0</v>
      </c>
      <c r="G694" s="4" t="str">
        <f t="shared" si="2"/>
        <v>56-65</v>
      </c>
      <c r="H694" s="4" t="str">
        <f t="array" ref="H694">XLOOKUP(E694,Customer_Dim!A:A,Customer_Dim!D:D)</f>
        <v>Female</v>
      </c>
      <c r="I694" s="4" t="str">
        <f t="array" ref="I694">XLOOKUP(E694,Customer_Dim!A:A,Customer_Dim!H:H)</f>
        <v>Platinum</v>
      </c>
      <c r="J694" s="4" t="str">
        <f t="array" ref="J694">XLOOKUP(E694,Customer_Dim!A:A,Customer_Dim!E:E)</f>
        <v>Heathfort</v>
      </c>
      <c r="K694" s="4" t="str">
        <f t="array" ref="K694">XLOOKUP(E694,Customer_Dim!A:A,Customer_Dim!F:F)</f>
        <v>Michigan</v>
      </c>
      <c r="L694" s="4" t="str">
        <f t="array" ref="L694">XLOOKUP(Q694,Store_Dim!A:A,Store_Dim!C:C)</f>
        <v>East</v>
      </c>
      <c r="M694" s="4" t="s">
        <v>1655</v>
      </c>
      <c r="N694" s="4" t="str">
        <f t="array" ref="N694">XLOOKUP(M694,Product_Dim!A:A,Product_Dim!C:C)</f>
        <v>Electronics</v>
      </c>
      <c r="O694" s="4" t="str">
        <f t="array" ref="O694">XLOOKUP(M694,Product_Dim!A:A,Product_Dim!D:D)</f>
        <v>Audio</v>
      </c>
      <c r="P694" s="4" t="s">
        <v>1657</v>
      </c>
      <c r="Q694" s="4" t="s">
        <v>1948</v>
      </c>
      <c r="R694" s="4" t="str">
        <f t="array" ref="R694">XLOOKUP(Q694,Store_Dim!A:A,Store_Dim!B:B)</f>
        <v>Mann-Austin</v>
      </c>
      <c r="S694" s="4" t="str">
        <f t="array" ref="S694">XLOOKUP(Q694,Store_Dim!A:A,Store_Dim!E:E)</f>
        <v>Online</v>
      </c>
      <c r="T694" s="4">
        <v>2.0</v>
      </c>
      <c r="U694" s="13">
        <v>800.84</v>
      </c>
      <c r="V694" s="14">
        <v>0.27</v>
      </c>
      <c r="W694" s="15">
        <v>213.0</v>
      </c>
      <c r="X694" s="4" t="s">
        <v>1964</v>
      </c>
      <c r="Y694" s="16">
        <v>1169.2264</v>
      </c>
      <c r="Z694" s="4" t="str">
        <f t="array" ref="Z694">XLOOKUP(M694,Product_Dim!A:A,Product_Dim!B:B)</f>
        <v>Wireless Bluetooth Speaker</v>
      </c>
    </row>
    <row r="695" ht="14.25" customHeight="1">
      <c r="A695" s="4" t="s">
        <v>2654</v>
      </c>
      <c r="B695" s="5">
        <v>45520.0</v>
      </c>
      <c r="C695" s="12" t="s">
        <v>3975</v>
      </c>
      <c r="D695" s="4">
        <f t="shared" si="1"/>
        <v>2024</v>
      </c>
      <c r="E695" s="4" t="s">
        <v>34</v>
      </c>
      <c r="F695" s="4">
        <v>26.0</v>
      </c>
      <c r="G695" s="4" t="str">
        <f t="shared" si="2"/>
        <v>26-35</v>
      </c>
      <c r="H695" s="4" t="str">
        <f t="array" ref="H695">XLOOKUP(E695,Customer_Dim!A:A,Customer_Dim!D:D)</f>
        <v>Female</v>
      </c>
      <c r="I695" s="4" t="str">
        <f t="array" ref="I695">XLOOKUP(E695,Customer_Dim!A:A,Customer_Dim!H:H)</f>
        <v>Platinum</v>
      </c>
      <c r="J695" s="4" t="str">
        <f t="array" ref="J695">XLOOKUP(E695,Customer_Dim!A:A,Customer_Dim!E:E)</f>
        <v>Phillipsmouth</v>
      </c>
      <c r="K695" s="4" t="str">
        <f t="array" ref="K695">XLOOKUP(E695,Customer_Dim!A:A,Customer_Dim!F:F)</f>
        <v>North Dakota</v>
      </c>
      <c r="L695" s="4" t="str">
        <f t="array" ref="L695">XLOOKUP(Q695,Store_Dim!A:A,Store_Dim!C:C)</f>
        <v>South</v>
      </c>
      <c r="M695" s="4" t="s">
        <v>1725</v>
      </c>
      <c r="N695" s="4" t="str">
        <f t="array" ref="N695">XLOOKUP(M695,Product_Dim!A:A,Product_Dim!C:C)</f>
        <v>Electronics</v>
      </c>
      <c r="O695" s="4" t="str">
        <f t="array" ref="O695">XLOOKUP(M695,Product_Dim!A:A,Product_Dim!D:D)</f>
        <v>Accessories</v>
      </c>
      <c r="P695" s="4" t="s">
        <v>1727</v>
      </c>
      <c r="Q695" s="4" t="s">
        <v>1896</v>
      </c>
      <c r="R695" s="4" t="str">
        <f t="array" ref="R695">XLOOKUP(Q695,Store_Dim!A:A,Store_Dim!B:B)</f>
        <v>Black-Horn</v>
      </c>
      <c r="S695" s="4" t="str">
        <f t="array" ref="S695">XLOOKUP(Q695,Store_Dim!A:A,Store_Dim!E:E)</f>
        <v>Outlet</v>
      </c>
      <c r="T695" s="4">
        <v>1.0</v>
      </c>
      <c r="U695" s="13">
        <v>301.24</v>
      </c>
      <c r="V695" s="14">
        <v>0.11</v>
      </c>
      <c r="W695" s="15">
        <v>103.0</v>
      </c>
      <c r="X695" s="4" t="s">
        <v>1961</v>
      </c>
      <c r="Y695" s="16">
        <v>268.1036</v>
      </c>
      <c r="Z695" s="4" t="str">
        <f t="array" ref="Z695">XLOOKUP(M695,Product_Dim!A:A,Product_Dim!B:B)</f>
        <v>Car Dashboard Phone Holder</v>
      </c>
    </row>
    <row r="696" ht="14.25" customHeight="1">
      <c r="A696" s="4" t="s">
        <v>2655</v>
      </c>
      <c r="B696" s="5">
        <v>45497.0</v>
      </c>
      <c r="C696" s="12" t="s">
        <v>3968</v>
      </c>
      <c r="D696" s="4">
        <f t="shared" si="1"/>
        <v>2024</v>
      </c>
      <c r="E696" s="4" t="s">
        <v>937</v>
      </c>
      <c r="F696" s="4">
        <v>58.0</v>
      </c>
      <c r="G696" s="4" t="str">
        <f t="shared" si="2"/>
        <v>56-65</v>
      </c>
      <c r="H696" s="4" t="str">
        <f t="array" ref="H696">XLOOKUP(E696,Customer_Dim!A:A,Customer_Dim!D:D)</f>
        <v>Male</v>
      </c>
      <c r="I696" s="4" t="str">
        <f t="array" ref="I696">XLOOKUP(E696,Customer_Dim!A:A,Customer_Dim!H:H)</f>
        <v>Gold</v>
      </c>
      <c r="J696" s="4" t="str">
        <f t="array" ref="J696">XLOOKUP(E696,Customer_Dim!A:A,Customer_Dim!E:E)</f>
        <v>North Joseside</v>
      </c>
      <c r="K696" s="4" t="str">
        <f t="array" ref="K696">XLOOKUP(E696,Customer_Dim!A:A,Customer_Dim!F:F)</f>
        <v>Connecticut</v>
      </c>
      <c r="L696" s="4" t="str">
        <f t="array" ref="L696">XLOOKUP(Q696,Store_Dim!A:A,Store_Dim!C:C)</f>
        <v>North</v>
      </c>
      <c r="M696" s="4" t="s">
        <v>1838</v>
      </c>
      <c r="N696" s="4" t="str">
        <f t="array" ref="N696">XLOOKUP(M696,Product_Dim!A:A,Product_Dim!C:C)</f>
        <v>Clothing</v>
      </c>
      <c r="O696" s="4" t="str">
        <f t="array" ref="O696">XLOOKUP(M696,Product_Dim!A:A,Product_Dim!D:D)</f>
        <v>Accessories</v>
      </c>
      <c r="P696" s="4" t="s">
        <v>1840</v>
      </c>
      <c r="Q696" s="4" t="s">
        <v>1908</v>
      </c>
      <c r="R696" s="4" t="str">
        <f t="array" ref="R696">XLOOKUP(Q696,Store_Dim!A:A,Store_Dim!B:B)</f>
        <v>Gray Ltd</v>
      </c>
      <c r="S696" s="4" t="str">
        <f t="array" ref="S696">XLOOKUP(Q696,Store_Dim!A:A,Store_Dim!E:E)</f>
        <v>Outlet</v>
      </c>
      <c r="T696" s="4">
        <v>2.0</v>
      </c>
      <c r="U696" s="13">
        <v>701.49</v>
      </c>
      <c r="V696" s="14">
        <v>0.09</v>
      </c>
      <c r="W696" s="15">
        <v>210.0</v>
      </c>
      <c r="X696" s="4" t="s">
        <v>1961</v>
      </c>
      <c r="Y696" s="16">
        <v>1276.7118</v>
      </c>
      <c r="Z696" s="4" t="str">
        <f t="array" ref="Z696">XLOOKUP(M696,Product_Dim!A:A,Product_Dim!B:B)</f>
        <v>Women's Beanie Hat</v>
      </c>
    </row>
    <row r="697" ht="14.25" customHeight="1">
      <c r="A697" s="4" t="s">
        <v>2656</v>
      </c>
      <c r="B697" s="5">
        <v>45615.0</v>
      </c>
      <c r="C697" s="12" t="s">
        <v>3971</v>
      </c>
      <c r="D697" s="4">
        <f t="shared" si="1"/>
        <v>2024</v>
      </c>
      <c r="E697" s="4" t="s">
        <v>1124</v>
      </c>
      <c r="F697" s="4">
        <v>25.0</v>
      </c>
      <c r="G697" s="4" t="str">
        <f t="shared" si="2"/>
        <v>18-25</v>
      </c>
      <c r="H697" s="4" t="str">
        <f t="array" ref="H697">XLOOKUP(E697,Customer_Dim!A:A,Customer_Dim!D:D)</f>
        <v>Female</v>
      </c>
      <c r="I697" s="4" t="str">
        <f t="array" ref="I697">XLOOKUP(E697,Customer_Dim!A:A,Customer_Dim!H:H)</f>
        <v>Bronze</v>
      </c>
      <c r="J697" s="4" t="str">
        <f t="array" ref="J697">XLOOKUP(E697,Customer_Dim!A:A,Customer_Dim!E:E)</f>
        <v>North Samuel</v>
      </c>
      <c r="K697" s="4" t="str">
        <f t="array" ref="K697">XLOOKUP(E697,Customer_Dim!A:A,Customer_Dim!F:F)</f>
        <v>Nebraska</v>
      </c>
      <c r="L697" s="4" t="str">
        <f t="array" ref="L697">XLOOKUP(Q697,Store_Dim!A:A,Store_Dim!C:C)</f>
        <v>East</v>
      </c>
      <c r="M697" s="4" t="s">
        <v>1655</v>
      </c>
      <c r="N697" s="4" t="str">
        <f t="array" ref="N697">XLOOKUP(M697,Product_Dim!A:A,Product_Dim!C:C)</f>
        <v>Electronics</v>
      </c>
      <c r="O697" s="4" t="str">
        <f t="array" ref="O697">XLOOKUP(M697,Product_Dim!A:A,Product_Dim!D:D)</f>
        <v>Audio</v>
      </c>
      <c r="P697" s="4" t="s">
        <v>1657</v>
      </c>
      <c r="Q697" s="4" t="s">
        <v>1924</v>
      </c>
      <c r="R697" s="4" t="str">
        <f t="array" ref="R697">XLOOKUP(Q697,Store_Dim!A:A,Store_Dim!B:B)</f>
        <v>Hill, Wagner and Ballard</v>
      </c>
      <c r="S697" s="4" t="str">
        <f t="array" ref="S697">XLOOKUP(Q697,Store_Dim!A:A,Store_Dim!E:E)</f>
        <v>Online</v>
      </c>
      <c r="T697" s="4">
        <v>4.0</v>
      </c>
      <c r="U697" s="13">
        <v>413.48</v>
      </c>
      <c r="V697" s="14">
        <v>0.02</v>
      </c>
      <c r="W697" s="15">
        <v>213.0</v>
      </c>
      <c r="X697" s="4" t="s">
        <v>1961</v>
      </c>
      <c r="Y697" s="16">
        <v>1620.8416</v>
      </c>
      <c r="Z697" s="4" t="str">
        <f t="array" ref="Z697">XLOOKUP(M697,Product_Dim!A:A,Product_Dim!B:B)</f>
        <v>Wireless Bluetooth Speaker</v>
      </c>
    </row>
    <row r="698" ht="14.25" customHeight="1">
      <c r="A698" s="4" t="s">
        <v>2657</v>
      </c>
      <c r="B698" s="5">
        <v>45365.0</v>
      </c>
      <c r="C698" s="12" t="s">
        <v>3977</v>
      </c>
      <c r="D698" s="4">
        <f t="shared" si="1"/>
        <v>2024</v>
      </c>
      <c r="E698" s="4" t="s">
        <v>666</v>
      </c>
      <c r="F698" s="4">
        <v>45.0</v>
      </c>
      <c r="G698" s="4" t="str">
        <f t="shared" si="2"/>
        <v>36-45</v>
      </c>
      <c r="H698" s="4" t="str">
        <f t="array" ref="H698">XLOOKUP(E698,Customer_Dim!A:A,Customer_Dim!D:D)</f>
        <v>Female</v>
      </c>
      <c r="I698" s="4" t="str">
        <f t="array" ref="I698">XLOOKUP(E698,Customer_Dim!A:A,Customer_Dim!H:H)</f>
        <v>Platinum</v>
      </c>
      <c r="J698" s="4" t="str">
        <f t="array" ref="J698">XLOOKUP(E698,Customer_Dim!A:A,Customer_Dim!E:E)</f>
        <v>Christopherland</v>
      </c>
      <c r="K698" s="4" t="str">
        <f t="array" ref="K698">XLOOKUP(E698,Customer_Dim!A:A,Customer_Dim!F:F)</f>
        <v>Minnesota</v>
      </c>
      <c r="L698" s="4" t="str">
        <f t="array" ref="L698">XLOOKUP(Q698,Store_Dim!A:A,Store_Dim!C:C)</f>
        <v>North</v>
      </c>
      <c r="M698" s="4" t="s">
        <v>1590</v>
      </c>
      <c r="N698" s="4" t="str">
        <f t="array" ref="N698">XLOOKUP(M698,Product_Dim!A:A,Product_Dim!C:C)</f>
        <v>Electronics</v>
      </c>
      <c r="O698" s="4" t="str">
        <f t="array" ref="O698">XLOOKUP(M698,Product_Dim!A:A,Product_Dim!D:D)</f>
        <v>Audio</v>
      </c>
      <c r="P698" s="4" t="s">
        <v>1593</v>
      </c>
      <c r="Q698" s="4" t="s">
        <v>1892</v>
      </c>
      <c r="R698" s="4" t="str">
        <f t="array" ref="R698">XLOOKUP(Q698,Store_Dim!A:A,Store_Dim!B:B)</f>
        <v>Martinez, Adkins and Johnson</v>
      </c>
      <c r="S698" s="4" t="str">
        <f t="array" ref="S698">XLOOKUP(Q698,Store_Dim!A:A,Store_Dim!E:E)</f>
        <v>Flagship</v>
      </c>
      <c r="T698" s="4">
        <v>4.0</v>
      </c>
      <c r="U698" s="13">
        <v>167.83</v>
      </c>
      <c r="V698" s="14">
        <v>0.15</v>
      </c>
      <c r="W698" s="15">
        <v>142.0</v>
      </c>
      <c r="X698" s="4" t="s">
        <v>1959</v>
      </c>
      <c r="Y698" s="16">
        <v>570.6220000000001</v>
      </c>
      <c r="Z698" s="4" t="str">
        <f t="array" ref="Z698">XLOOKUP(M698,Product_Dim!A:A,Product_Dim!B:B)</f>
        <v>Wireless Bluetooth Earbuds</v>
      </c>
    </row>
    <row r="699" ht="14.25" customHeight="1">
      <c r="A699" s="4" t="s">
        <v>2658</v>
      </c>
      <c r="B699" s="5">
        <v>45832.0</v>
      </c>
      <c r="C699" s="12" t="s">
        <v>3970</v>
      </c>
      <c r="D699" s="4">
        <f t="shared" si="1"/>
        <v>2025</v>
      </c>
      <c r="E699" s="4" t="s">
        <v>491</v>
      </c>
      <c r="F699" s="4">
        <v>32.0</v>
      </c>
      <c r="G699" s="4" t="str">
        <f t="shared" si="2"/>
        <v>26-35</v>
      </c>
      <c r="H699" s="4" t="str">
        <f t="array" ref="H699">XLOOKUP(E699,Customer_Dim!A:A,Customer_Dim!D:D)</f>
        <v>Male</v>
      </c>
      <c r="I699" s="4" t="str">
        <f t="array" ref="I699">XLOOKUP(E699,Customer_Dim!A:A,Customer_Dim!H:H)</f>
        <v>Bronze</v>
      </c>
      <c r="J699" s="4" t="str">
        <f t="array" ref="J699">XLOOKUP(E699,Customer_Dim!A:A,Customer_Dim!E:E)</f>
        <v>Port Travis</v>
      </c>
      <c r="K699" s="4" t="str">
        <f t="array" ref="K699">XLOOKUP(E699,Customer_Dim!A:A,Customer_Dim!F:F)</f>
        <v>Utah</v>
      </c>
      <c r="L699" s="4" t="str">
        <f t="array" ref="L699">XLOOKUP(Q699,Store_Dim!A:A,Store_Dim!C:C)</f>
        <v>East</v>
      </c>
      <c r="M699" s="4" t="s">
        <v>1617</v>
      </c>
      <c r="N699" s="4" t="str">
        <f t="array" ref="N699">XLOOKUP(M699,Product_Dim!A:A,Product_Dim!C:C)</f>
        <v>Electronics</v>
      </c>
      <c r="O699" s="4" t="str">
        <f t="array" ref="O699">XLOOKUP(M699,Product_Dim!A:A,Product_Dim!D:D)</f>
        <v>Appliances</v>
      </c>
      <c r="P699" s="4" t="s">
        <v>1620</v>
      </c>
      <c r="Q699" s="4" t="s">
        <v>1945</v>
      </c>
      <c r="R699" s="4" t="str">
        <f t="array" ref="R699">XLOOKUP(Q699,Store_Dim!A:A,Store_Dim!B:B)</f>
        <v>Guerrero-Schmitt</v>
      </c>
      <c r="S699" s="4" t="str">
        <f t="array" ref="S699">XLOOKUP(Q699,Store_Dim!A:A,Store_Dim!E:E)</f>
        <v>Flagship</v>
      </c>
      <c r="T699" s="4">
        <v>2.0</v>
      </c>
      <c r="U699" s="13">
        <v>669.12</v>
      </c>
      <c r="V699" s="14">
        <v>0.22</v>
      </c>
      <c r="W699" s="15">
        <v>301.0</v>
      </c>
      <c r="X699" s="4" t="s">
        <v>1959</v>
      </c>
      <c r="Y699" s="16">
        <v>1043.8272</v>
      </c>
      <c r="Z699" s="4" t="str">
        <f t="array" ref="Z699">XLOOKUP(M699,Product_Dim!A:A,Product_Dim!B:B)</f>
        <v>4K Home Projector</v>
      </c>
    </row>
    <row r="700" ht="14.25" customHeight="1">
      <c r="A700" s="4" t="s">
        <v>2659</v>
      </c>
      <c r="B700" s="5">
        <v>45530.0</v>
      </c>
      <c r="C700" s="12" t="s">
        <v>3975</v>
      </c>
      <c r="D700" s="4">
        <f t="shared" si="1"/>
        <v>2024</v>
      </c>
      <c r="E700" s="4" t="s">
        <v>170</v>
      </c>
      <c r="F700" s="4">
        <v>55.0</v>
      </c>
      <c r="G700" s="4" t="str">
        <f t="shared" si="2"/>
        <v>46-55</v>
      </c>
      <c r="H700" s="4" t="str">
        <f t="array" ref="H700">XLOOKUP(E700,Customer_Dim!A:A,Customer_Dim!D:D)</f>
        <v>Female</v>
      </c>
      <c r="I700" s="4" t="str">
        <f t="array" ref="I700">XLOOKUP(E700,Customer_Dim!A:A,Customer_Dim!H:H)</f>
        <v>Gold</v>
      </c>
      <c r="J700" s="4" t="str">
        <f t="array" ref="J700">XLOOKUP(E700,Customer_Dim!A:A,Customer_Dim!E:E)</f>
        <v>Darleneton</v>
      </c>
      <c r="K700" s="4" t="str">
        <f t="array" ref="K700">XLOOKUP(E700,Customer_Dim!A:A,Customer_Dim!F:F)</f>
        <v>Michigan</v>
      </c>
      <c r="L700" s="4" t="str">
        <f t="array" ref="L700">XLOOKUP(Q700,Store_Dim!A:A,Store_Dim!C:C)</f>
        <v>South</v>
      </c>
      <c r="M700" s="4" t="s">
        <v>1689</v>
      </c>
      <c r="N700" s="4" t="str">
        <f t="array" ref="N700">XLOOKUP(M700,Product_Dim!A:A,Product_Dim!C:C)</f>
        <v>Clothing</v>
      </c>
      <c r="O700" s="4" t="str">
        <f t="array" ref="O700">XLOOKUP(M700,Product_Dim!A:A,Product_Dim!D:D)</f>
        <v>Footwear</v>
      </c>
      <c r="P700" s="4" t="s">
        <v>1692</v>
      </c>
      <c r="Q700" s="4" t="s">
        <v>1914</v>
      </c>
      <c r="R700" s="4" t="str">
        <f t="array" ref="R700">XLOOKUP(Q700,Store_Dim!A:A,Store_Dim!B:B)</f>
        <v>Martinez-Mullins</v>
      </c>
      <c r="S700" s="4" t="str">
        <f t="array" ref="S700">XLOOKUP(Q700,Store_Dim!A:A,Store_Dim!E:E)</f>
        <v>Online</v>
      </c>
      <c r="T700" s="4">
        <v>3.0</v>
      </c>
      <c r="U700" s="13">
        <v>346.77</v>
      </c>
      <c r="V700" s="14">
        <v>0.18</v>
      </c>
      <c r="W700" s="15">
        <v>214.0</v>
      </c>
      <c r="X700" s="4" t="s">
        <v>1961</v>
      </c>
      <c r="Y700" s="16">
        <v>853.0542</v>
      </c>
      <c r="Z700" s="4" t="str">
        <f t="array" ref="Z700">XLOOKUP(M700,Product_Dim!A:A,Product_Dim!B:B)</f>
        <v>Men's Casual Sneakers</v>
      </c>
    </row>
    <row r="701" ht="14.25" customHeight="1">
      <c r="A701" s="4" t="s">
        <v>2660</v>
      </c>
      <c r="B701" s="5">
        <v>45939.0</v>
      </c>
      <c r="C701" s="12" t="s">
        <v>3979</v>
      </c>
      <c r="D701" s="4">
        <f t="shared" si="1"/>
        <v>2025</v>
      </c>
      <c r="E701" s="4" t="s">
        <v>237</v>
      </c>
      <c r="F701" s="4">
        <v>53.0</v>
      </c>
      <c r="G701" s="4" t="str">
        <f t="shared" si="2"/>
        <v>46-55</v>
      </c>
      <c r="H701" s="4" t="str">
        <f t="array" ref="H701">XLOOKUP(E701,Customer_Dim!A:A,Customer_Dim!D:D)</f>
        <v>Male</v>
      </c>
      <c r="I701" s="4" t="str">
        <f t="array" ref="I701">XLOOKUP(E701,Customer_Dim!A:A,Customer_Dim!H:H)</f>
        <v>Platinum</v>
      </c>
      <c r="J701" s="4" t="str">
        <f t="array" ref="J701">XLOOKUP(E701,Customer_Dim!A:A,Customer_Dim!E:E)</f>
        <v>New Kathrynland</v>
      </c>
      <c r="K701" s="4" t="str">
        <f t="array" ref="K701">XLOOKUP(E701,Customer_Dim!A:A,Customer_Dim!F:F)</f>
        <v>Montana</v>
      </c>
      <c r="L701" s="4" t="str">
        <f t="array" ref="L701">XLOOKUP(Q701,Store_Dim!A:A,Store_Dim!C:C)</f>
        <v>East</v>
      </c>
      <c r="M701" s="4" t="s">
        <v>1645</v>
      </c>
      <c r="N701" s="4" t="str">
        <f t="array" ref="N701">XLOOKUP(M701,Product_Dim!A:A,Product_Dim!C:C)</f>
        <v>Clothing</v>
      </c>
      <c r="O701" s="4" t="str">
        <f t="array" ref="O701">XLOOKUP(M701,Product_Dim!A:A,Product_Dim!D:D)</f>
        <v>Tops</v>
      </c>
      <c r="P701" s="4" t="s">
        <v>1647</v>
      </c>
      <c r="Q701" s="4" t="s">
        <v>1948</v>
      </c>
      <c r="R701" s="4" t="str">
        <f t="array" ref="R701">XLOOKUP(Q701,Store_Dim!A:A,Store_Dim!B:B)</f>
        <v>Mann-Austin</v>
      </c>
      <c r="S701" s="4" t="str">
        <f t="array" ref="S701">XLOOKUP(Q701,Store_Dim!A:A,Store_Dim!E:E)</f>
        <v>Online</v>
      </c>
      <c r="T701" s="4">
        <v>3.0</v>
      </c>
      <c r="U701" s="13">
        <v>648.33</v>
      </c>
      <c r="V701" s="14">
        <v>0.2</v>
      </c>
      <c r="W701" s="15">
        <v>360.0</v>
      </c>
      <c r="X701" s="4" t="s">
        <v>1964</v>
      </c>
      <c r="Y701" s="16">
        <v>1555.992</v>
      </c>
      <c r="Z701" s="4" t="str">
        <f t="array" ref="Z701">XLOOKUP(M701,Product_Dim!A:A,Product_Dim!B:B)</f>
        <v>Men's Formal Shirt</v>
      </c>
    </row>
    <row r="702" ht="14.25" customHeight="1">
      <c r="A702" s="4" t="s">
        <v>2661</v>
      </c>
      <c r="B702" s="5">
        <v>45401.0</v>
      </c>
      <c r="C702" s="12" t="s">
        <v>3978</v>
      </c>
      <c r="D702" s="4">
        <f t="shared" si="1"/>
        <v>2024</v>
      </c>
      <c r="E702" s="4" t="s">
        <v>928</v>
      </c>
      <c r="F702" s="4">
        <v>46.0</v>
      </c>
      <c r="G702" s="4" t="str">
        <f t="shared" si="2"/>
        <v>46-55</v>
      </c>
      <c r="H702" s="4" t="str">
        <f t="array" ref="H702">XLOOKUP(E702,Customer_Dim!A:A,Customer_Dim!D:D)</f>
        <v>Female</v>
      </c>
      <c r="I702" s="4" t="str">
        <f t="array" ref="I702">XLOOKUP(E702,Customer_Dim!A:A,Customer_Dim!H:H)</f>
        <v>Silver</v>
      </c>
      <c r="J702" s="4" t="str">
        <f t="array" ref="J702">XLOOKUP(E702,Customer_Dim!A:A,Customer_Dim!E:E)</f>
        <v>North Robert</v>
      </c>
      <c r="K702" s="4" t="str">
        <f t="array" ref="K702">XLOOKUP(E702,Customer_Dim!A:A,Customer_Dim!F:F)</f>
        <v>Massachusetts</v>
      </c>
      <c r="L702" s="4" t="str">
        <f t="array" ref="L702">XLOOKUP(Q702,Store_Dim!A:A,Store_Dim!C:C)</f>
        <v>South</v>
      </c>
      <c r="M702" s="4" t="s">
        <v>1580</v>
      </c>
      <c r="N702" s="4" t="str">
        <f t="array" ref="N702">XLOOKUP(M702,Product_Dim!A:A,Product_Dim!C:C)</f>
        <v>Beauty</v>
      </c>
      <c r="O702" s="4" t="str">
        <f t="array" ref="O702">XLOOKUP(M702,Product_Dim!A:A,Product_Dim!D:D)</f>
        <v>Skincare</v>
      </c>
      <c r="P702" s="4" t="s">
        <v>1584</v>
      </c>
      <c r="Q702" s="4" t="s">
        <v>1896</v>
      </c>
      <c r="R702" s="4" t="str">
        <f t="array" ref="R702">XLOOKUP(Q702,Store_Dim!A:A,Store_Dim!B:B)</f>
        <v>Black-Horn</v>
      </c>
      <c r="S702" s="4" t="str">
        <f t="array" ref="S702">XLOOKUP(Q702,Store_Dim!A:A,Store_Dim!E:E)</f>
        <v>Outlet</v>
      </c>
      <c r="T702" s="4">
        <v>4.0</v>
      </c>
      <c r="U702" s="13">
        <v>254.94</v>
      </c>
      <c r="V702" s="14">
        <v>0.06</v>
      </c>
      <c r="W702" s="15">
        <v>350.0</v>
      </c>
      <c r="X702" s="4" t="s">
        <v>1961</v>
      </c>
      <c r="Y702" s="16">
        <v>958.5744</v>
      </c>
      <c r="Z702" s="4" t="str">
        <f t="array" ref="Z702">XLOOKUP(M702,Product_Dim!A:A,Product_Dim!B:B)</f>
        <v>Herbal Face Moisturizer</v>
      </c>
    </row>
    <row r="703" ht="14.25" customHeight="1">
      <c r="A703" s="4" t="s">
        <v>2662</v>
      </c>
      <c r="B703" s="5">
        <v>45420.0</v>
      </c>
      <c r="C703" s="12" t="s">
        <v>3973</v>
      </c>
      <c r="D703" s="4">
        <f t="shared" si="1"/>
        <v>2024</v>
      </c>
      <c r="E703" s="4" t="s">
        <v>1085</v>
      </c>
      <c r="F703" s="4">
        <v>46.0</v>
      </c>
      <c r="G703" s="4" t="str">
        <f t="shared" si="2"/>
        <v>46-55</v>
      </c>
      <c r="H703" s="4" t="str">
        <f t="array" ref="H703">XLOOKUP(E703,Customer_Dim!A:A,Customer_Dim!D:D)</f>
        <v>Female</v>
      </c>
      <c r="I703" s="4" t="str">
        <f t="array" ref="I703">XLOOKUP(E703,Customer_Dim!A:A,Customer_Dim!H:H)</f>
        <v>Silver</v>
      </c>
      <c r="J703" s="4" t="str">
        <f t="array" ref="J703">XLOOKUP(E703,Customer_Dim!A:A,Customer_Dim!E:E)</f>
        <v>Hudsonfort</v>
      </c>
      <c r="K703" s="4" t="str">
        <f t="array" ref="K703">XLOOKUP(E703,Customer_Dim!A:A,Customer_Dim!F:F)</f>
        <v>Connecticut</v>
      </c>
      <c r="L703" s="4" t="str">
        <f t="array" ref="L703">XLOOKUP(Q703,Store_Dim!A:A,Store_Dim!C:C)</f>
        <v>South</v>
      </c>
      <c r="M703" s="4" t="s">
        <v>1826</v>
      </c>
      <c r="N703" s="4" t="str">
        <f t="array" ref="N703">XLOOKUP(M703,Product_Dim!A:A,Product_Dim!C:C)</f>
        <v>Sports</v>
      </c>
      <c r="O703" s="4" t="str">
        <f t="array" ref="O703">XLOOKUP(M703,Product_Dim!A:A,Product_Dim!D:D)</f>
        <v>Equipment</v>
      </c>
      <c r="P703" s="4" t="s">
        <v>1828</v>
      </c>
      <c r="Q703" s="4" t="s">
        <v>1904</v>
      </c>
      <c r="R703" s="4" t="str">
        <f t="array" ref="R703">XLOOKUP(Q703,Store_Dim!A:A,Store_Dim!B:B)</f>
        <v>Alexander Group</v>
      </c>
      <c r="S703" s="4" t="str">
        <f t="array" ref="S703">XLOOKUP(Q703,Store_Dim!A:A,Store_Dim!E:E)</f>
        <v>Online</v>
      </c>
      <c r="T703" s="4">
        <v>1.0</v>
      </c>
      <c r="U703" s="13">
        <v>445.5</v>
      </c>
      <c r="V703" s="14">
        <v>0.28</v>
      </c>
      <c r="W703" s="15">
        <v>358.0</v>
      </c>
      <c r="X703" s="4" t="s">
        <v>1959</v>
      </c>
      <c r="Y703" s="16">
        <v>320.76</v>
      </c>
      <c r="Z703" s="4" t="str">
        <f t="array" ref="Z703">XLOOKUP(M703,Product_Dim!A:A,Product_Dim!B:B)</f>
        <v>Badminton Racket Set</v>
      </c>
    </row>
    <row r="704" ht="14.25" customHeight="1">
      <c r="A704" s="4" t="s">
        <v>2663</v>
      </c>
      <c r="B704" s="5">
        <v>45459.0</v>
      </c>
      <c r="C704" s="12" t="s">
        <v>3970</v>
      </c>
      <c r="D704" s="4">
        <f t="shared" si="1"/>
        <v>2024</v>
      </c>
      <c r="E704" s="4" t="s">
        <v>738</v>
      </c>
      <c r="F704" s="4">
        <v>38.0</v>
      </c>
      <c r="G704" s="4" t="str">
        <f t="shared" si="2"/>
        <v>36-45</v>
      </c>
      <c r="H704" s="4" t="str">
        <f t="array" ref="H704">XLOOKUP(E704,Customer_Dim!A:A,Customer_Dim!D:D)</f>
        <v>Male</v>
      </c>
      <c r="I704" s="4" t="str">
        <f t="array" ref="I704">XLOOKUP(E704,Customer_Dim!A:A,Customer_Dim!H:H)</f>
        <v>Platinum</v>
      </c>
      <c r="J704" s="4" t="str">
        <f t="array" ref="J704">XLOOKUP(E704,Customer_Dim!A:A,Customer_Dim!E:E)</f>
        <v>Maybury</v>
      </c>
      <c r="K704" s="4" t="str">
        <f t="array" ref="K704">XLOOKUP(E704,Customer_Dim!A:A,Customer_Dim!F:F)</f>
        <v>Georgia</v>
      </c>
      <c r="L704" s="4" t="str">
        <f t="array" ref="L704">XLOOKUP(Q704,Store_Dim!A:A,Store_Dim!C:C)</f>
        <v>South</v>
      </c>
      <c r="M704" s="4" t="s">
        <v>1853</v>
      </c>
      <c r="N704" s="4" t="str">
        <f t="array" ref="N704">XLOOKUP(M704,Product_Dim!A:A,Product_Dim!C:C)</f>
        <v>Electronics</v>
      </c>
      <c r="O704" s="4" t="str">
        <f t="array" ref="O704">XLOOKUP(M704,Product_Dim!A:A,Product_Dim!D:D)</f>
        <v>Accessories</v>
      </c>
      <c r="P704" s="4" t="s">
        <v>1855</v>
      </c>
      <c r="Q704" s="4" t="s">
        <v>1904</v>
      </c>
      <c r="R704" s="4" t="str">
        <f t="array" ref="R704">XLOOKUP(Q704,Store_Dim!A:A,Store_Dim!B:B)</f>
        <v>Alexander Group</v>
      </c>
      <c r="S704" s="4" t="str">
        <f t="array" ref="S704">XLOOKUP(Q704,Store_Dim!A:A,Store_Dim!E:E)</f>
        <v>Online</v>
      </c>
      <c r="T704" s="4">
        <v>1.0</v>
      </c>
      <c r="U704" s="13">
        <v>900.94</v>
      </c>
      <c r="V704" s="14">
        <v>0.1</v>
      </c>
      <c r="W704" s="15">
        <v>361.0</v>
      </c>
      <c r="X704" s="4" t="s">
        <v>1959</v>
      </c>
      <c r="Y704" s="16">
        <v>810.8460000000001</v>
      </c>
      <c r="Z704" s="4" t="str">
        <f t="array" ref="Z704">XLOOKUP(M704,Product_Dim!A:A,Product_Dim!B:B)</f>
        <v>Gaming Mouse Pad XL</v>
      </c>
    </row>
    <row r="705" ht="14.25" customHeight="1">
      <c r="A705" s="4" t="s">
        <v>2664</v>
      </c>
      <c r="B705" s="5">
        <v>45429.0</v>
      </c>
      <c r="C705" s="12" t="s">
        <v>3973</v>
      </c>
      <c r="D705" s="4">
        <f t="shared" si="1"/>
        <v>2024</v>
      </c>
      <c r="E705" s="4" t="s">
        <v>663</v>
      </c>
      <c r="F705" s="4">
        <v>18.0</v>
      </c>
      <c r="G705" s="4" t="str">
        <f t="shared" si="2"/>
        <v>18-25</v>
      </c>
      <c r="H705" s="4" t="str">
        <f t="array" ref="H705">XLOOKUP(E705,Customer_Dim!A:A,Customer_Dim!D:D)</f>
        <v>Female</v>
      </c>
      <c r="I705" s="4" t="str">
        <f t="array" ref="I705">XLOOKUP(E705,Customer_Dim!A:A,Customer_Dim!H:H)</f>
        <v>Platinum</v>
      </c>
      <c r="J705" s="4" t="str">
        <f t="array" ref="J705">XLOOKUP(E705,Customer_Dim!A:A,Customer_Dim!E:E)</f>
        <v>West John</v>
      </c>
      <c r="K705" s="4" t="str">
        <f t="array" ref="K705">XLOOKUP(E705,Customer_Dim!A:A,Customer_Dim!F:F)</f>
        <v>Alaska</v>
      </c>
      <c r="L705" s="4" t="str">
        <f t="array" ref="L705">XLOOKUP(Q705,Store_Dim!A:A,Store_Dim!C:C)</f>
        <v>West</v>
      </c>
      <c r="M705" s="4" t="s">
        <v>1617</v>
      </c>
      <c r="N705" s="4" t="str">
        <f t="array" ref="N705">XLOOKUP(M705,Product_Dim!A:A,Product_Dim!C:C)</f>
        <v>Electronics</v>
      </c>
      <c r="O705" s="4" t="str">
        <f t="array" ref="O705">XLOOKUP(M705,Product_Dim!A:A,Product_Dim!D:D)</f>
        <v>Appliances</v>
      </c>
      <c r="P705" s="4" t="s">
        <v>1620</v>
      </c>
      <c r="Q705" s="4" t="s">
        <v>1939</v>
      </c>
      <c r="R705" s="4" t="str">
        <f t="array" ref="R705">XLOOKUP(Q705,Store_Dim!A:A,Store_Dim!B:B)</f>
        <v>Frederick-Wright</v>
      </c>
      <c r="S705" s="4" t="str">
        <f t="array" ref="S705">XLOOKUP(Q705,Store_Dim!A:A,Store_Dim!E:E)</f>
        <v>Flagship</v>
      </c>
      <c r="T705" s="4">
        <v>3.0</v>
      </c>
      <c r="U705" s="13">
        <v>262.69</v>
      </c>
      <c r="V705" s="14">
        <v>0.04</v>
      </c>
      <c r="W705" s="15">
        <v>301.0</v>
      </c>
      <c r="X705" s="4" t="s">
        <v>1961</v>
      </c>
      <c r="Y705" s="16">
        <v>756.5471999999999</v>
      </c>
      <c r="Z705" s="4" t="str">
        <f t="array" ref="Z705">XLOOKUP(M705,Product_Dim!A:A,Product_Dim!B:B)</f>
        <v>4K Home Projector</v>
      </c>
    </row>
    <row r="706" ht="14.25" customHeight="1">
      <c r="A706" s="4" t="s">
        <v>2665</v>
      </c>
      <c r="B706" s="5">
        <v>45386.0</v>
      </c>
      <c r="C706" s="12" t="s">
        <v>3978</v>
      </c>
      <c r="D706" s="4">
        <f t="shared" si="1"/>
        <v>2024</v>
      </c>
      <c r="E706" s="4" t="s">
        <v>1505</v>
      </c>
      <c r="F706" s="4">
        <v>26.0</v>
      </c>
      <c r="G706" s="4" t="str">
        <f t="shared" si="2"/>
        <v>26-35</v>
      </c>
      <c r="H706" s="4" t="str">
        <f t="array" ref="H706">XLOOKUP(E706,Customer_Dim!A:A,Customer_Dim!D:D)</f>
        <v>Male</v>
      </c>
      <c r="I706" s="4" t="str">
        <f t="array" ref="I706">XLOOKUP(E706,Customer_Dim!A:A,Customer_Dim!H:H)</f>
        <v>Platinum</v>
      </c>
      <c r="J706" s="4" t="str">
        <f t="array" ref="J706">XLOOKUP(E706,Customer_Dim!A:A,Customer_Dim!E:E)</f>
        <v>West Tylerfort</v>
      </c>
      <c r="K706" s="4" t="str">
        <f t="array" ref="K706">XLOOKUP(E706,Customer_Dim!A:A,Customer_Dim!F:F)</f>
        <v>Kentucky</v>
      </c>
      <c r="L706" s="4" t="str">
        <f t="array" ref="L706">XLOOKUP(Q706,Store_Dim!A:A,Store_Dim!C:C)</f>
        <v>South</v>
      </c>
      <c r="M706" s="4" t="s">
        <v>1786</v>
      </c>
      <c r="N706" s="4" t="str">
        <f t="array" ref="N706">XLOOKUP(M706,Product_Dim!A:A,Product_Dim!C:C)</f>
        <v>Home</v>
      </c>
      <c r="O706" s="4" t="str">
        <f t="array" ref="O706">XLOOKUP(M706,Product_Dim!A:A,Product_Dim!D:D)</f>
        <v>Furniture</v>
      </c>
      <c r="P706" s="4" t="s">
        <v>1789</v>
      </c>
      <c r="Q706" s="4" t="s">
        <v>1896</v>
      </c>
      <c r="R706" s="4" t="str">
        <f t="array" ref="R706">XLOOKUP(Q706,Store_Dim!A:A,Store_Dim!B:B)</f>
        <v>Black-Horn</v>
      </c>
      <c r="S706" s="4" t="str">
        <f t="array" ref="S706">XLOOKUP(Q706,Store_Dim!A:A,Store_Dim!E:E)</f>
        <v>Outlet</v>
      </c>
      <c r="T706" s="4">
        <v>3.0</v>
      </c>
      <c r="U706" s="13">
        <v>212.72</v>
      </c>
      <c r="V706" s="14">
        <v>0.22</v>
      </c>
      <c r="W706" s="15">
        <v>130.0</v>
      </c>
      <c r="X706" s="4" t="s">
        <v>1961</v>
      </c>
      <c r="Y706" s="16">
        <v>497.7648</v>
      </c>
      <c r="Z706" s="4" t="str">
        <f t="array" ref="Z706">XLOOKUP(M706,Product_Dim!A:A,Product_Dim!B:B)</f>
        <v>Wooden Nightstand</v>
      </c>
    </row>
    <row r="707" ht="14.25" customHeight="1">
      <c r="A707" s="4" t="s">
        <v>2666</v>
      </c>
      <c r="B707" s="5">
        <v>45803.0</v>
      </c>
      <c r="C707" s="12" t="s">
        <v>3973</v>
      </c>
      <c r="D707" s="4">
        <f t="shared" si="1"/>
        <v>2025</v>
      </c>
      <c r="E707" s="4" t="s">
        <v>527</v>
      </c>
      <c r="F707" s="4">
        <v>25.0</v>
      </c>
      <c r="G707" s="4" t="str">
        <f t="shared" si="2"/>
        <v>18-25</v>
      </c>
      <c r="H707" s="4" t="str">
        <f t="array" ref="H707">XLOOKUP(E707,Customer_Dim!A:A,Customer_Dim!D:D)</f>
        <v>Female</v>
      </c>
      <c r="I707" s="4" t="str">
        <f t="array" ref="I707">XLOOKUP(E707,Customer_Dim!A:A,Customer_Dim!H:H)</f>
        <v>Gold</v>
      </c>
      <c r="J707" s="4" t="str">
        <f t="array" ref="J707">XLOOKUP(E707,Customer_Dim!A:A,Customer_Dim!E:E)</f>
        <v>Lake Stevenfort</v>
      </c>
      <c r="K707" s="4" t="str">
        <f t="array" ref="K707">XLOOKUP(E707,Customer_Dim!A:A,Customer_Dim!F:F)</f>
        <v>Oregon</v>
      </c>
      <c r="L707" s="4" t="str">
        <f t="array" ref="L707">XLOOKUP(Q707,Store_Dim!A:A,Store_Dim!C:C)</f>
        <v>East</v>
      </c>
      <c r="M707" s="4" t="s">
        <v>1648</v>
      </c>
      <c r="N707" s="4" t="str">
        <f t="array" ref="N707">XLOOKUP(M707,Product_Dim!A:A,Product_Dim!C:C)</f>
        <v>Sports</v>
      </c>
      <c r="O707" s="4" t="str">
        <f t="array" ref="O707">XLOOKUP(M707,Product_Dim!A:A,Product_Dim!D:D)</f>
        <v>Outdoor</v>
      </c>
      <c r="P707" s="4" t="s">
        <v>1651</v>
      </c>
      <c r="Q707" s="4" t="s">
        <v>1945</v>
      </c>
      <c r="R707" s="4" t="str">
        <f t="array" ref="R707">XLOOKUP(Q707,Store_Dim!A:A,Store_Dim!B:B)</f>
        <v>Guerrero-Schmitt</v>
      </c>
      <c r="S707" s="4" t="str">
        <f t="array" ref="S707">XLOOKUP(Q707,Store_Dim!A:A,Store_Dim!E:E)</f>
        <v>Flagship</v>
      </c>
      <c r="T707" s="4">
        <v>4.0</v>
      </c>
      <c r="U707" s="13">
        <v>757.9</v>
      </c>
      <c r="V707" s="14">
        <v>0.22</v>
      </c>
      <c r="W707" s="15">
        <v>340.0</v>
      </c>
      <c r="X707" s="4" t="s">
        <v>1961</v>
      </c>
      <c r="Y707" s="16">
        <v>2364.648</v>
      </c>
      <c r="Z707" s="4" t="str">
        <f t="array" ref="Z707">XLOOKUP(M707,Product_Dim!A:A,Product_Dim!B:B)</f>
        <v>Foldable Camping Chair</v>
      </c>
    </row>
    <row r="708" ht="14.25" customHeight="1">
      <c r="A708" s="4" t="s">
        <v>2667</v>
      </c>
      <c r="B708" s="5">
        <v>45346.0</v>
      </c>
      <c r="C708" s="12" t="s">
        <v>3974</v>
      </c>
      <c r="D708" s="4">
        <f t="shared" si="1"/>
        <v>2024</v>
      </c>
      <c r="E708" s="4" t="s">
        <v>94</v>
      </c>
      <c r="F708" s="4">
        <v>60.0</v>
      </c>
      <c r="G708" s="4" t="str">
        <f t="shared" si="2"/>
        <v>56-65</v>
      </c>
      <c r="H708" s="4" t="str">
        <f t="array" ref="H708">XLOOKUP(E708,Customer_Dim!A:A,Customer_Dim!D:D)</f>
        <v>Female</v>
      </c>
      <c r="I708" s="4" t="str">
        <f t="array" ref="I708">XLOOKUP(E708,Customer_Dim!A:A,Customer_Dim!H:H)</f>
        <v>Platinum</v>
      </c>
      <c r="J708" s="4" t="str">
        <f t="array" ref="J708">XLOOKUP(E708,Customer_Dim!A:A,Customer_Dim!E:E)</f>
        <v>Brandonville</v>
      </c>
      <c r="K708" s="4" t="str">
        <f t="array" ref="K708">XLOOKUP(E708,Customer_Dim!A:A,Customer_Dim!F:F)</f>
        <v>Georgia</v>
      </c>
      <c r="L708" s="4" t="str">
        <f t="array" ref="L708">XLOOKUP(Q708,Store_Dim!A:A,Store_Dim!C:C)</f>
        <v>North</v>
      </c>
      <c r="M708" s="4" t="s">
        <v>1823</v>
      </c>
      <c r="N708" s="4" t="str">
        <f t="array" ref="N708">XLOOKUP(M708,Product_Dim!A:A,Product_Dim!C:C)</f>
        <v>Home</v>
      </c>
      <c r="O708" s="4" t="str">
        <f t="array" ref="O708">XLOOKUP(M708,Product_Dim!A:A,Product_Dim!D:D)</f>
        <v>Kitchen</v>
      </c>
      <c r="P708" s="4" t="s">
        <v>1825</v>
      </c>
      <c r="Q708" s="4" t="s">
        <v>1942</v>
      </c>
      <c r="R708" s="4" t="str">
        <f t="array" ref="R708">XLOOKUP(Q708,Store_Dim!A:A,Store_Dim!B:B)</f>
        <v>Holloway Ltd</v>
      </c>
      <c r="S708" s="4" t="str">
        <f t="array" ref="S708">XLOOKUP(Q708,Store_Dim!A:A,Store_Dim!E:E)</f>
        <v>Flagship</v>
      </c>
      <c r="T708" s="4">
        <v>1.0</v>
      </c>
      <c r="U708" s="13">
        <v>846.04</v>
      </c>
      <c r="V708" s="14">
        <v>0.08</v>
      </c>
      <c r="W708" s="15">
        <v>58.0</v>
      </c>
      <c r="X708" s="4" t="s">
        <v>1961</v>
      </c>
      <c r="Y708" s="16">
        <v>778.3568</v>
      </c>
      <c r="Z708" s="4" t="str">
        <f t="array" ref="Z708">XLOOKUP(M708,Product_Dim!A:A,Product_Dim!B:B)</f>
        <v>Wall-Mounted Spice Rack</v>
      </c>
    </row>
    <row r="709" ht="14.25" customHeight="1">
      <c r="A709" s="4" t="s">
        <v>2668</v>
      </c>
      <c r="B709" s="5">
        <v>45267.0</v>
      </c>
      <c r="C709" s="12" t="s">
        <v>3969</v>
      </c>
      <c r="D709" s="4">
        <f t="shared" si="1"/>
        <v>2023</v>
      </c>
      <c r="E709" s="4" t="s">
        <v>551</v>
      </c>
      <c r="F709" s="4">
        <v>46.0</v>
      </c>
      <c r="G709" s="4" t="str">
        <f t="shared" si="2"/>
        <v>46-55</v>
      </c>
      <c r="H709" s="4" t="str">
        <f t="array" ref="H709">XLOOKUP(E709,Customer_Dim!A:A,Customer_Dim!D:D)</f>
        <v>Female</v>
      </c>
      <c r="I709" s="4" t="str">
        <f t="array" ref="I709">XLOOKUP(E709,Customer_Dim!A:A,Customer_Dim!H:H)</f>
        <v>Gold</v>
      </c>
      <c r="J709" s="4" t="str">
        <f t="array" ref="J709">XLOOKUP(E709,Customer_Dim!A:A,Customer_Dim!E:E)</f>
        <v>Floydton</v>
      </c>
      <c r="K709" s="4" t="str">
        <f t="array" ref="K709">XLOOKUP(E709,Customer_Dim!A:A,Customer_Dim!F:F)</f>
        <v>New Jersey</v>
      </c>
      <c r="L709" s="4" t="str">
        <f t="array" ref="L709">XLOOKUP(Q709,Store_Dim!A:A,Store_Dim!C:C)</f>
        <v>South</v>
      </c>
      <c r="M709" s="4" t="s">
        <v>1693</v>
      </c>
      <c r="N709" s="4" t="str">
        <f t="array" ref="N709">XLOOKUP(M709,Product_Dim!A:A,Product_Dim!C:C)</f>
        <v>Sports</v>
      </c>
      <c r="O709" s="4" t="str">
        <f t="array" ref="O709">XLOOKUP(M709,Product_Dim!A:A,Product_Dim!D:D)</f>
        <v>Outdoor</v>
      </c>
      <c r="P709" s="4" t="s">
        <v>1695</v>
      </c>
      <c r="Q709" s="4" t="s">
        <v>1914</v>
      </c>
      <c r="R709" s="4" t="str">
        <f t="array" ref="R709">XLOOKUP(Q709,Store_Dim!A:A,Store_Dim!B:B)</f>
        <v>Martinez-Mullins</v>
      </c>
      <c r="S709" s="4" t="str">
        <f t="array" ref="S709">XLOOKUP(Q709,Store_Dim!A:A,Store_Dim!E:E)</f>
        <v>Online</v>
      </c>
      <c r="T709" s="4">
        <v>3.0</v>
      </c>
      <c r="U709" s="13">
        <v>179.7</v>
      </c>
      <c r="V709" s="14">
        <v>0.17</v>
      </c>
      <c r="W709" s="15">
        <v>394.0</v>
      </c>
      <c r="X709" s="4" t="s">
        <v>1964</v>
      </c>
      <c r="Y709" s="16">
        <v>447.4529999999999</v>
      </c>
      <c r="Z709" s="4" t="str">
        <f t="array" ref="Z709">XLOOKUP(M709,Product_Dim!A:A,Product_Dim!B:B)</f>
        <v>Sports Water Hydration Pack</v>
      </c>
    </row>
    <row r="710" ht="14.25" customHeight="1">
      <c r="A710" s="4" t="s">
        <v>2669</v>
      </c>
      <c r="B710" s="5">
        <v>45572.0</v>
      </c>
      <c r="C710" s="12" t="s">
        <v>3979</v>
      </c>
      <c r="D710" s="4">
        <f t="shared" si="1"/>
        <v>2024</v>
      </c>
      <c r="E710" s="4" t="s">
        <v>1404</v>
      </c>
      <c r="F710" s="4">
        <v>35.0</v>
      </c>
      <c r="G710" s="4" t="str">
        <f t="shared" si="2"/>
        <v>26-35</v>
      </c>
      <c r="H710" s="4" t="str">
        <f t="array" ref="H710">XLOOKUP(E710,Customer_Dim!A:A,Customer_Dim!D:D)</f>
        <v>Male</v>
      </c>
      <c r="I710" s="4" t="str">
        <f t="array" ref="I710">XLOOKUP(E710,Customer_Dim!A:A,Customer_Dim!H:H)</f>
        <v>Silver</v>
      </c>
      <c r="J710" s="4" t="str">
        <f t="array" ref="J710">XLOOKUP(E710,Customer_Dim!A:A,Customer_Dim!E:E)</f>
        <v>West Jorge</v>
      </c>
      <c r="K710" s="4" t="str">
        <f t="array" ref="K710">XLOOKUP(E710,Customer_Dim!A:A,Customer_Dim!F:F)</f>
        <v>Oklahoma</v>
      </c>
      <c r="L710" s="4" t="str">
        <f t="array" ref="L710">XLOOKUP(Q710,Store_Dim!A:A,Store_Dim!C:C)</f>
        <v>South</v>
      </c>
      <c r="M710" s="4" t="s">
        <v>1670</v>
      </c>
      <c r="N710" s="4" t="str">
        <f t="array" ref="N710">XLOOKUP(M710,Product_Dim!A:A,Product_Dim!C:C)</f>
        <v>Sports</v>
      </c>
      <c r="O710" s="4" t="str">
        <f t="array" ref="O710">XLOOKUP(M710,Product_Dim!A:A,Product_Dim!D:D)</f>
        <v>Team Sports</v>
      </c>
      <c r="P710" s="4" t="s">
        <v>1673</v>
      </c>
      <c r="Q710" s="4" t="s">
        <v>1904</v>
      </c>
      <c r="R710" s="4" t="str">
        <f t="array" ref="R710">XLOOKUP(Q710,Store_Dim!A:A,Store_Dim!B:B)</f>
        <v>Alexander Group</v>
      </c>
      <c r="S710" s="4" t="str">
        <f t="array" ref="S710">XLOOKUP(Q710,Store_Dim!A:A,Store_Dim!E:E)</f>
        <v>Online</v>
      </c>
      <c r="T710" s="4">
        <v>4.0</v>
      </c>
      <c r="U710" s="13">
        <v>681.08</v>
      </c>
      <c r="V710" s="14">
        <v>0.0</v>
      </c>
      <c r="W710" s="15">
        <v>281.0</v>
      </c>
      <c r="X710" s="4" t="s">
        <v>1961</v>
      </c>
      <c r="Y710" s="16">
        <v>2724.32</v>
      </c>
      <c r="Z710" s="4" t="str">
        <f t="array" ref="Z710">XLOOKUP(M710,Product_Dim!A:A,Product_Dim!B:B)</f>
        <v>Basketball</v>
      </c>
    </row>
    <row r="711" ht="14.25" customHeight="1">
      <c r="A711" s="4" t="s">
        <v>2670</v>
      </c>
      <c r="B711" s="5">
        <v>45252.0</v>
      </c>
      <c r="C711" s="12" t="s">
        <v>3971</v>
      </c>
      <c r="D711" s="4">
        <f t="shared" si="1"/>
        <v>2023</v>
      </c>
      <c r="E711" s="4" t="s">
        <v>1278</v>
      </c>
      <c r="F711" s="4">
        <v>34.0</v>
      </c>
      <c r="G711" s="4" t="str">
        <f t="shared" si="2"/>
        <v>26-35</v>
      </c>
      <c r="H711" s="4" t="str">
        <f t="array" ref="H711">XLOOKUP(E711,Customer_Dim!A:A,Customer_Dim!D:D)</f>
        <v>Male</v>
      </c>
      <c r="I711" s="4" t="str">
        <f t="array" ref="I711">XLOOKUP(E711,Customer_Dim!A:A,Customer_Dim!H:H)</f>
        <v>Bronze</v>
      </c>
      <c r="J711" s="4" t="str">
        <f t="array" ref="J711">XLOOKUP(E711,Customer_Dim!A:A,Customer_Dim!E:E)</f>
        <v>Lake Lisaland</v>
      </c>
      <c r="K711" s="4" t="str">
        <f t="array" ref="K711">XLOOKUP(E711,Customer_Dim!A:A,Customer_Dim!F:F)</f>
        <v>Louisiana</v>
      </c>
      <c r="L711" s="4" t="str">
        <f t="array" ref="L711">XLOOKUP(Q711,Store_Dim!A:A,Store_Dim!C:C)</f>
        <v>South</v>
      </c>
      <c r="M711" s="4" t="s">
        <v>1572</v>
      </c>
      <c r="N711" s="4" t="str">
        <f t="array" ref="N711">XLOOKUP(M711,Product_Dim!A:A,Product_Dim!C:C)</f>
        <v>Clothing</v>
      </c>
      <c r="O711" s="4" t="str">
        <f t="array" ref="O711">XLOOKUP(M711,Product_Dim!A:A,Product_Dim!D:D)</f>
        <v>Bottoms</v>
      </c>
      <c r="P711" s="4" t="s">
        <v>1575</v>
      </c>
      <c r="Q711" s="4" t="s">
        <v>1914</v>
      </c>
      <c r="R711" s="4" t="str">
        <f t="array" ref="R711">XLOOKUP(Q711,Store_Dim!A:A,Store_Dim!B:B)</f>
        <v>Martinez-Mullins</v>
      </c>
      <c r="S711" s="4" t="str">
        <f t="array" ref="S711">XLOOKUP(Q711,Store_Dim!A:A,Store_Dim!E:E)</f>
        <v>Online</v>
      </c>
      <c r="T711" s="4">
        <v>4.0</v>
      </c>
      <c r="U711" s="13">
        <v>723.44</v>
      </c>
      <c r="V711" s="14">
        <v>0.14</v>
      </c>
      <c r="W711" s="15">
        <v>487.0</v>
      </c>
      <c r="X711" s="4" t="s">
        <v>1961</v>
      </c>
      <c r="Y711" s="16">
        <v>2488.6336</v>
      </c>
      <c r="Z711" s="4" t="str">
        <f t="array" ref="Z711">XLOOKUP(M711,Product_Dim!A:A,Product_Dim!B:B)</f>
        <v>Women's Yoga Pants</v>
      </c>
    </row>
    <row r="712" ht="14.25" customHeight="1">
      <c r="A712" s="4" t="s">
        <v>2671</v>
      </c>
      <c r="B712" s="5">
        <v>45939.0</v>
      </c>
      <c r="C712" s="12" t="s">
        <v>3979</v>
      </c>
      <c r="D712" s="4">
        <f t="shared" si="1"/>
        <v>2025</v>
      </c>
      <c r="E712" s="4" t="s">
        <v>452</v>
      </c>
      <c r="F712" s="4">
        <v>62.0</v>
      </c>
      <c r="G712" s="4" t="str">
        <f t="shared" si="2"/>
        <v>56-65</v>
      </c>
      <c r="H712" s="4" t="str">
        <f t="array" ref="H712">XLOOKUP(E712,Customer_Dim!A:A,Customer_Dim!D:D)</f>
        <v>Female</v>
      </c>
      <c r="I712" s="4" t="str">
        <f t="array" ref="I712">XLOOKUP(E712,Customer_Dim!A:A,Customer_Dim!H:H)</f>
        <v>Gold</v>
      </c>
      <c r="J712" s="4" t="str">
        <f t="array" ref="J712">XLOOKUP(E712,Customer_Dim!A:A,Customer_Dim!E:E)</f>
        <v>Benjaminton</v>
      </c>
      <c r="K712" s="4" t="str">
        <f t="array" ref="K712">XLOOKUP(E712,Customer_Dim!A:A,Customer_Dim!F:F)</f>
        <v>Arizona</v>
      </c>
      <c r="L712" s="4" t="str">
        <f t="array" ref="L712">XLOOKUP(Q712,Store_Dim!A:A,Store_Dim!C:C)</f>
        <v>South</v>
      </c>
      <c r="M712" s="4" t="s">
        <v>1670</v>
      </c>
      <c r="N712" s="4" t="str">
        <f t="array" ref="N712">XLOOKUP(M712,Product_Dim!A:A,Product_Dim!C:C)</f>
        <v>Sports</v>
      </c>
      <c r="O712" s="4" t="str">
        <f t="array" ref="O712">XLOOKUP(M712,Product_Dim!A:A,Product_Dim!D:D)</f>
        <v>Team Sports</v>
      </c>
      <c r="P712" s="4" t="s">
        <v>1673</v>
      </c>
      <c r="Q712" s="4" t="s">
        <v>1934</v>
      </c>
      <c r="R712" s="4" t="str">
        <f t="array" ref="R712">XLOOKUP(Q712,Store_Dim!A:A,Store_Dim!B:B)</f>
        <v>Mcdonald Inc</v>
      </c>
      <c r="S712" s="4" t="str">
        <f t="array" ref="S712">XLOOKUP(Q712,Store_Dim!A:A,Store_Dim!E:E)</f>
        <v>Outlet</v>
      </c>
      <c r="T712" s="4">
        <v>4.0</v>
      </c>
      <c r="U712" s="13">
        <v>471.89</v>
      </c>
      <c r="V712" s="14">
        <v>0.12</v>
      </c>
      <c r="W712" s="15">
        <v>281.0</v>
      </c>
      <c r="X712" s="4" t="s">
        <v>1964</v>
      </c>
      <c r="Y712" s="16">
        <v>1661.0528</v>
      </c>
      <c r="Z712" s="4" t="str">
        <f t="array" ref="Z712">XLOOKUP(M712,Product_Dim!A:A,Product_Dim!B:B)</f>
        <v>Basketball</v>
      </c>
    </row>
    <row r="713" ht="14.25" customHeight="1">
      <c r="A713" s="4" t="s">
        <v>2672</v>
      </c>
      <c r="B713" s="5">
        <v>45559.0</v>
      </c>
      <c r="C713" s="12" t="s">
        <v>3976</v>
      </c>
      <c r="D713" s="4">
        <f t="shared" si="1"/>
        <v>2024</v>
      </c>
      <c r="E713" s="4" t="s">
        <v>1169</v>
      </c>
      <c r="F713" s="4">
        <v>40.0</v>
      </c>
      <c r="G713" s="4" t="str">
        <f t="shared" si="2"/>
        <v>36-45</v>
      </c>
      <c r="H713" s="4" t="str">
        <f t="array" ref="H713">XLOOKUP(E713,Customer_Dim!A:A,Customer_Dim!D:D)</f>
        <v>Female</v>
      </c>
      <c r="I713" s="4" t="str">
        <f t="array" ref="I713">XLOOKUP(E713,Customer_Dim!A:A,Customer_Dim!H:H)</f>
        <v>Platinum</v>
      </c>
      <c r="J713" s="4" t="str">
        <f t="array" ref="J713">XLOOKUP(E713,Customer_Dim!A:A,Customer_Dim!E:E)</f>
        <v>North Theresa</v>
      </c>
      <c r="K713" s="4" t="str">
        <f t="array" ref="K713">XLOOKUP(E713,Customer_Dim!A:A,Customer_Dim!F:F)</f>
        <v>Alabama</v>
      </c>
      <c r="L713" s="4" t="str">
        <f t="array" ref="L713">XLOOKUP(Q713,Store_Dim!A:A,Store_Dim!C:C)</f>
        <v>North</v>
      </c>
      <c r="M713" s="4" t="s">
        <v>1796</v>
      </c>
      <c r="N713" s="4" t="str">
        <f t="array" ref="N713">XLOOKUP(M713,Product_Dim!A:A,Product_Dim!C:C)</f>
        <v>Beauty</v>
      </c>
      <c r="O713" s="4" t="str">
        <f t="array" ref="O713">XLOOKUP(M713,Product_Dim!A:A,Product_Dim!D:D)</f>
        <v>Haircare</v>
      </c>
      <c r="P713" s="4" t="s">
        <v>1798</v>
      </c>
      <c r="Q713" s="4" t="s">
        <v>1942</v>
      </c>
      <c r="R713" s="4" t="str">
        <f t="array" ref="R713">XLOOKUP(Q713,Store_Dim!A:A,Store_Dim!B:B)</f>
        <v>Holloway Ltd</v>
      </c>
      <c r="S713" s="4" t="str">
        <f t="array" ref="S713">XLOOKUP(Q713,Store_Dim!A:A,Store_Dim!E:E)</f>
        <v>Flagship</v>
      </c>
      <c r="T713" s="4">
        <v>1.0</v>
      </c>
      <c r="U713" s="13">
        <v>613.18</v>
      </c>
      <c r="V713" s="14">
        <v>0.14</v>
      </c>
      <c r="W713" s="15">
        <v>383.0</v>
      </c>
      <c r="X713" s="4" t="s">
        <v>1964</v>
      </c>
      <c r="Y713" s="16">
        <v>527.3348</v>
      </c>
      <c r="Z713" s="4" t="str">
        <f t="array" ref="Z713">XLOOKUP(M713,Product_Dim!A:A,Product_Dim!B:B)</f>
        <v>Hair Repair Oil Treatment</v>
      </c>
    </row>
    <row r="714" ht="14.25" customHeight="1">
      <c r="A714" s="4" t="s">
        <v>2673</v>
      </c>
      <c r="B714" s="5">
        <v>45229.0</v>
      </c>
      <c r="C714" s="12" t="s">
        <v>3979</v>
      </c>
      <c r="D714" s="4">
        <f t="shared" si="1"/>
        <v>2023</v>
      </c>
      <c r="E714" s="4" t="s">
        <v>211</v>
      </c>
      <c r="F714" s="4">
        <v>23.0</v>
      </c>
      <c r="G714" s="4" t="str">
        <f t="shared" si="2"/>
        <v>18-25</v>
      </c>
      <c r="H714" s="4" t="str">
        <f t="array" ref="H714">XLOOKUP(E714,Customer_Dim!A:A,Customer_Dim!D:D)</f>
        <v>Female</v>
      </c>
      <c r="I714" s="4" t="str">
        <f t="array" ref="I714">XLOOKUP(E714,Customer_Dim!A:A,Customer_Dim!H:H)</f>
        <v>Gold</v>
      </c>
      <c r="J714" s="4" t="str">
        <f t="array" ref="J714">XLOOKUP(E714,Customer_Dim!A:A,Customer_Dim!E:E)</f>
        <v>New Julia</v>
      </c>
      <c r="K714" s="4" t="str">
        <f t="array" ref="K714">XLOOKUP(E714,Customer_Dim!A:A,Customer_Dim!F:F)</f>
        <v>West Virginia</v>
      </c>
      <c r="L714" s="4" t="str">
        <f t="array" ref="L714">XLOOKUP(Q714,Store_Dim!A:A,Store_Dim!C:C)</f>
        <v>South</v>
      </c>
      <c r="M714" s="4" t="s">
        <v>1709</v>
      </c>
      <c r="N714" s="4" t="str">
        <f t="array" ref="N714">XLOOKUP(M714,Product_Dim!A:A,Product_Dim!C:C)</f>
        <v>Electronics</v>
      </c>
      <c r="O714" s="4" t="str">
        <f t="array" ref="O714">XLOOKUP(M714,Product_Dim!A:A,Product_Dim!D:D)</f>
        <v>Computer</v>
      </c>
      <c r="P714" s="4" t="s">
        <v>1711</v>
      </c>
      <c r="Q714" s="4" t="s">
        <v>1904</v>
      </c>
      <c r="R714" s="4" t="str">
        <f t="array" ref="R714">XLOOKUP(Q714,Store_Dim!A:A,Store_Dim!B:B)</f>
        <v>Alexander Group</v>
      </c>
      <c r="S714" s="4" t="str">
        <f t="array" ref="S714">XLOOKUP(Q714,Store_Dim!A:A,Store_Dim!E:E)</f>
        <v>Online</v>
      </c>
      <c r="T714" s="4">
        <v>1.0</v>
      </c>
      <c r="U714" s="13">
        <v>651.31</v>
      </c>
      <c r="V714" s="14">
        <v>0.24</v>
      </c>
      <c r="W714" s="15">
        <v>266.0</v>
      </c>
      <c r="X714" s="4" t="s">
        <v>1961</v>
      </c>
      <c r="Y714" s="16">
        <v>494.9956</v>
      </c>
      <c r="Z714" s="4" t="str">
        <f t="array" ref="Z714">XLOOKUP(M714,Product_Dim!A:A,Product_Dim!B:B)</f>
        <v>USB External Hard Drive</v>
      </c>
    </row>
    <row r="715" ht="14.25" customHeight="1">
      <c r="A715" s="4" t="s">
        <v>2674</v>
      </c>
      <c r="B715" s="5">
        <v>45333.0</v>
      </c>
      <c r="C715" s="12" t="s">
        <v>3974</v>
      </c>
      <c r="D715" s="4">
        <f t="shared" si="1"/>
        <v>2024</v>
      </c>
      <c r="E715" s="4" t="s">
        <v>120</v>
      </c>
      <c r="F715" s="4">
        <v>40.0</v>
      </c>
      <c r="G715" s="4" t="str">
        <f t="shared" si="2"/>
        <v>36-45</v>
      </c>
      <c r="H715" s="4" t="str">
        <f t="array" ref="H715">XLOOKUP(E715,Customer_Dim!A:A,Customer_Dim!D:D)</f>
        <v>Male</v>
      </c>
      <c r="I715" s="4" t="str">
        <f t="array" ref="I715">XLOOKUP(E715,Customer_Dim!A:A,Customer_Dim!H:H)</f>
        <v>Platinum</v>
      </c>
      <c r="J715" s="4" t="str">
        <f t="array" ref="J715">XLOOKUP(E715,Customer_Dim!A:A,Customer_Dim!E:E)</f>
        <v>Rogerschester</v>
      </c>
      <c r="K715" s="4" t="str">
        <f t="array" ref="K715">XLOOKUP(E715,Customer_Dim!A:A,Customer_Dim!F:F)</f>
        <v>Idaho</v>
      </c>
      <c r="L715" s="4" t="str">
        <f t="array" ref="L715">XLOOKUP(Q715,Store_Dim!A:A,Store_Dim!C:C)</f>
        <v>East</v>
      </c>
      <c r="M715" s="4" t="s">
        <v>1569</v>
      </c>
      <c r="N715" s="4" t="str">
        <f t="array" ref="N715">XLOOKUP(M715,Product_Dim!A:A,Product_Dim!C:C)</f>
        <v>Clothing</v>
      </c>
      <c r="O715" s="4" t="str">
        <f t="array" ref="O715">XLOOKUP(M715,Product_Dim!A:A,Product_Dim!D:D)</f>
        <v>Outerwear</v>
      </c>
      <c r="P715" s="4" t="s">
        <v>1571</v>
      </c>
      <c r="Q715" s="4" t="s">
        <v>1911</v>
      </c>
      <c r="R715" s="4" t="str">
        <f t="array" ref="R715">XLOOKUP(Q715,Store_Dim!A:A,Store_Dim!B:B)</f>
        <v>Benson-Elliott</v>
      </c>
      <c r="S715" s="4" t="str">
        <f t="array" ref="S715">XLOOKUP(Q715,Store_Dim!A:A,Store_Dim!E:E)</f>
        <v>Online</v>
      </c>
      <c r="T715" s="4">
        <v>2.0</v>
      </c>
      <c r="U715" s="13">
        <v>635.14</v>
      </c>
      <c r="V715" s="14">
        <v>0.1</v>
      </c>
      <c r="W715" s="15">
        <v>452.0</v>
      </c>
      <c r="X715" s="4" t="s">
        <v>1964</v>
      </c>
      <c r="Y715" s="16">
        <v>1143.252</v>
      </c>
      <c r="Z715" s="4" t="str">
        <f t="array" ref="Z715">XLOOKUP(M715,Product_Dim!A:A,Product_Dim!B:B)</f>
        <v>Men's Running Jacket</v>
      </c>
    </row>
    <row r="716" ht="14.25" customHeight="1">
      <c r="A716" s="4" t="s">
        <v>2675</v>
      </c>
      <c r="B716" s="5">
        <v>45752.0</v>
      </c>
      <c r="C716" s="12" t="s">
        <v>3978</v>
      </c>
      <c r="D716" s="4">
        <f t="shared" si="1"/>
        <v>2025</v>
      </c>
      <c r="E716" s="4" t="s">
        <v>1211</v>
      </c>
      <c r="F716" s="4">
        <v>23.0</v>
      </c>
      <c r="G716" s="4" t="str">
        <f t="shared" si="2"/>
        <v>18-25</v>
      </c>
      <c r="H716" s="4" t="str">
        <f t="array" ref="H716">XLOOKUP(E716,Customer_Dim!A:A,Customer_Dim!D:D)</f>
        <v>Male</v>
      </c>
      <c r="I716" s="4" t="str">
        <f t="array" ref="I716">XLOOKUP(E716,Customer_Dim!A:A,Customer_Dim!H:H)</f>
        <v>Gold</v>
      </c>
      <c r="J716" s="4" t="str">
        <f t="array" ref="J716">XLOOKUP(E716,Customer_Dim!A:A,Customer_Dim!E:E)</f>
        <v>South Cassandrachester</v>
      </c>
      <c r="K716" s="4" t="str">
        <f t="array" ref="K716">XLOOKUP(E716,Customer_Dim!A:A,Customer_Dim!F:F)</f>
        <v>Rhode Island</v>
      </c>
      <c r="L716" s="4" t="str">
        <f t="array" ref="L716">XLOOKUP(Q716,Store_Dim!A:A,Store_Dim!C:C)</f>
        <v>South</v>
      </c>
      <c r="M716" s="4" t="s">
        <v>1877</v>
      </c>
      <c r="N716" s="4" t="str">
        <f t="array" ref="N716">XLOOKUP(M716,Product_Dim!A:A,Product_Dim!C:C)</f>
        <v>Electronics</v>
      </c>
      <c r="O716" s="4" t="str">
        <f t="array" ref="O716">XLOOKUP(M716,Product_Dim!A:A,Product_Dim!D:D)</f>
        <v>Audio</v>
      </c>
      <c r="P716" s="4" t="s">
        <v>1879</v>
      </c>
      <c r="Q716" s="4" t="s">
        <v>1934</v>
      </c>
      <c r="R716" s="4" t="str">
        <f t="array" ref="R716">XLOOKUP(Q716,Store_Dim!A:A,Store_Dim!B:B)</f>
        <v>Mcdonald Inc</v>
      </c>
      <c r="S716" s="4" t="str">
        <f t="array" ref="S716">XLOOKUP(Q716,Store_Dim!A:A,Store_Dim!E:E)</f>
        <v>Outlet</v>
      </c>
      <c r="T716" s="4">
        <v>4.0</v>
      </c>
      <c r="U716" s="13">
        <v>912.61</v>
      </c>
      <c r="V716" s="14">
        <v>0.14</v>
      </c>
      <c r="W716" s="15">
        <v>73.0</v>
      </c>
      <c r="X716" s="4" t="s">
        <v>1959</v>
      </c>
      <c r="Y716" s="16">
        <v>3139.3784</v>
      </c>
      <c r="Z716" s="4" t="str">
        <f t="array" ref="Z716">XLOOKUP(M716,Product_Dim!A:A,Product_Dim!B:B)</f>
        <v>Portable Bluetooth Speaker</v>
      </c>
    </row>
    <row r="717" ht="14.25" customHeight="1">
      <c r="A717" s="4" t="s">
        <v>2676</v>
      </c>
      <c r="B717" s="5">
        <v>45795.0</v>
      </c>
      <c r="C717" s="12" t="s">
        <v>3973</v>
      </c>
      <c r="D717" s="4">
        <f t="shared" si="1"/>
        <v>2025</v>
      </c>
      <c r="E717" s="4" t="s">
        <v>895</v>
      </c>
      <c r="F717" s="4">
        <v>38.0</v>
      </c>
      <c r="G717" s="4" t="str">
        <f t="shared" si="2"/>
        <v>36-45</v>
      </c>
      <c r="H717" s="4" t="str">
        <f t="array" ref="H717">XLOOKUP(E717,Customer_Dim!A:A,Customer_Dim!D:D)</f>
        <v>Male</v>
      </c>
      <c r="I717" s="4" t="str">
        <f t="array" ref="I717">XLOOKUP(E717,Customer_Dim!A:A,Customer_Dim!H:H)</f>
        <v>Silver</v>
      </c>
      <c r="J717" s="4" t="str">
        <f t="array" ref="J717">XLOOKUP(E717,Customer_Dim!A:A,Customer_Dim!E:E)</f>
        <v>Edwardborough</v>
      </c>
      <c r="K717" s="4" t="str">
        <f t="array" ref="K717">XLOOKUP(E717,Customer_Dim!A:A,Customer_Dim!F:F)</f>
        <v>Vermont</v>
      </c>
      <c r="L717" s="4" t="str">
        <f t="array" ref="L717">XLOOKUP(Q717,Store_Dim!A:A,Store_Dim!C:C)</f>
        <v>South</v>
      </c>
      <c r="M717" s="4" t="s">
        <v>1721</v>
      </c>
      <c r="N717" s="4" t="str">
        <f t="array" ref="N717">XLOOKUP(M717,Product_Dim!A:A,Product_Dim!C:C)</f>
        <v>Beauty</v>
      </c>
      <c r="O717" s="4" t="str">
        <f t="array" ref="O717">XLOOKUP(M717,Product_Dim!A:A,Product_Dim!D:D)</f>
        <v>Makeup</v>
      </c>
      <c r="P717" s="4" t="s">
        <v>1724</v>
      </c>
      <c r="Q717" s="4" t="s">
        <v>1914</v>
      </c>
      <c r="R717" s="4" t="str">
        <f t="array" ref="R717">XLOOKUP(Q717,Store_Dim!A:A,Store_Dim!B:B)</f>
        <v>Martinez-Mullins</v>
      </c>
      <c r="S717" s="4" t="str">
        <f t="array" ref="S717">XLOOKUP(Q717,Store_Dim!A:A,Store_Dim!E:E)</f>
        <v>Online</v>
      </c>
      <c r="T717" s="4">
        <v>3.0</v>
      </c>
      <c r="U717" s="13">
        <v>79.77</v>
      </c>
      <c r="V717" s="14">
        <v>0.09</v>
      </c>
      <c r="W717" s="15">
        <v>431.0</v>
      </c>
      <c r="X717" s="4" t="s">
        <v>1959</v>
      </c>
      <c r="Y717" s="16">
        <v>217.7721</v>
      </c>
      <c r="Z717" s="4" t="str">
        <f t="array" ref="Z717">XLOOKUP(M717,Product_Dim!A:A,Product_Dim!B:B)</f>
        <v>Makeup Brush Set</v>
      </c>
    </row>
    <row r="718" ht="14.25" customHeight="1">
      <c r="A718" s="4" t="s">
        <v>2677</v>
      </c>
      <c r="B718" s="5">
        <v>45755.0</v>
      </c>
      <c r="C718" s="12" t="s">
        <v>3978</v>
      </c>
      <c r="D718" s="4">
        <f t="shared" si="1"/>
        <v>2025</v>
      </c>
      <c r="E718" s="4" t="s">
        <v>904</v>
      </c>
      <c r="F718" s="4">
        <v>22.0</v>
      </c>
      <c r="G718" s="4" t="str">
        <f t="shared" si="2"/>
        <v>18-25</v>
      </c>
      <c r="H718" s="4" t="str">
        <f t="array" ref="H718">XLOOKUP(E718,Customer_Dim!A:A,Customer_Dim!D:D)</f>
        <v>Female</v>
      </c>
      <c r="I718" s="4" t="str">
        <f t="array" ref="I718">XLOOKUP(E718,Customer_Dim!A:A,Customer_Dim!H:H)</f>
        <v>Platinum</v>
      </c>
      <c r="J718" s="4" t="str">
        <f t="array" ref="J718">XLOOKUP(E718,Customer_Dim!A:A,Customer_Dim!E:E)</f>
        <v>Lake Nicole</v>
      </c>
      <c r="K718" s="4" t="str">
        <f t="array" ref="K718">XLOOKUP(E718,Customer_Dim!A:A,Customer_Dim!F:F)</f>
        <v>Colorado</v>
      </c>
      <c r="L718" s="4" t="str">
        <f t="array" ref="L718">XLOOKUP(Q718,Store_Dim!A:A,Store_Dim!C:C)</f>
        <v>North</v>
      </c>
      <c r="M718" s="4" t="s">
        <v>1865</v>
      </c>
      <c r="N718" s="4" t="str">
        <f t="array" ref="N718">XLOOKUP(M718,Product_Dim!A:A,Product_Dim!C:C)</f>
        <v>Beauty</v>
      </c>
      <c r="O718" s="4" t="str">
        <f t="array" ref="O718">XLOOKUP(M718,Product_Dim!A:A,Product_Dim!D:D)</f>
        <v>Skincare</v>
      </c>
      <c r="P718" s="4" t="s">
        <v>1867</v>
      </c>
      <c r="Q718" s="4" t="s">
        <v>1936</v>
      </c>
      <c r="R718" s="4" t="str">
        <f t="array" ref="R718">XLOOKUP(Q718,Store_Dim!A:A,Store_Dim!B:B)</f>
        <v>Shelton PLC</v>
      </c>
      <c r="S718" s="4" t="str">
        <f t="array" ref="S718">XLOOKUP(Q718,Store_Dim!A:A,Store_Dim!E:E)</f>
        <v>Flagship</v>
      </c>
      <c r="T718" s="4">
        <v>4.0</v>
      </c>
      <c r="U718" s="13">
        <v>603.52</v>
      </c>
      <c r="V718" s="14">
        <v>0.25</v>
      </c>
      <c r="W718" s="15">
        <v>213.0</v>
      </c>
      <c r="X718" s="4" t="s">
        <v>1959</v>
      </c>
      <c r="Y718" s="16">
        <v>1810.56</v>
      </c>
      <c r="Z718" s="4" t="str">
        <f t="array" ref="Z718">XLOOKUP(M718,Product_Dim!A:A,Product_Dim!B:B)</f>
        <v>Vitamin E Body Lotion</v>
      </c>
    </row>
    <row r="719" ht="14.25" customHeight="1">
      <c r="A719" s="4" t="s">
        <v>2678</v>
      </c>
      <c r="B719" s="5">
        <v>45625.0</v>
      </c>
      <c r="C719" s="12" t="s">
        <v>3971</v>
      </c>
      <c r="D719" s="4">
        <f t="shared" si="1"/>
        <v>2024</v>
      </c>
      <c r="E719" s="4" t="s">
        <v>297</v>
      </c>
      <c r="F719" s="4">
        <v>29.0</v>
      </c>
      <c r="G719" s="4" t="str">
        <f t="shared" si="2"/>
        <v>26-35</v>
      </c>
      <c r="H719" s="4" t="str">
        <f t="array" ref="H719">XLOOKUP(E719,Customer_Dim!A:A,Customer_Dim!D:D)</f>
        <v>Male</v>
      </c>
      <c r="I719" s="4" t="str">
        <f t="array" ref="I719">XLOOKUP(E719,Customer_Dim!A:A,Customer_Dim!H:H)</f>
        <v>Gold</v>
      </c>
      <c r="J719" s="4" t="str">
        <f t="array" ref="J719">XLOOKUP(E719,Customer_Dim!A:A,Customer_Dim!E:E)</f>
        <v>North Valeriemouth</v>
      </c>
      <c r="K719" s="4" t="str">
        <f t="array" ref="K719">XLOOKUP(E719,Customer_Dim!A:A,Customer_Dim!F:F)</f>
        <v>Vermont</v>
      </c>
      <c r="L719" s="4" t="str">
        <f t="array" ref="L719">XLOOKUP(Q719,Store_Dim!A:A,Store_Dim!C:C)</f>
        <v>North</v>
      </c>
      <c r="M719" s="4" t="s">
        <v>1814</v>
      </c>
      <c r="N719" s="4" t="str">
        <f t="array" ref="N719">XLOOKUP(M719,Product_Dim!A:A,Product_Dim!C:C)</f>
        <v>Electronics</v>
      </c>
      <c r="O719" s="4" t="str">
        <f t="array" ref="O719">XLOOKUP(M719,Product_Dim!A:A,Product_Dim!D:D)</f>
        <v>Appliances</v>
      </c>
      <c r="P719" s="4" t="s">
        <v>1816</v>
      </c>
      <c r="Q719" s="4" t="s">
        <v>1929</v>
      </c>
      <c r="R719" s="4" t="str">
        <f t="array" ref="R719">XLOOKUP(Q719,Store_Dim!A:A,Store_Dim!B:B)</f>
        <v>Thomas, Bridges and Harris</v>
      </c>
      <c r="S719" s="4" t="str">
        <f t="array" ref="S719">XLOOKUP(Q719,Store_Dim!A:A,Store_Dim!E:E)</f>
        <v>Online</v>
      </c>
      <c r="T719" s="4">
        <v>4.0</v>
      </c>
      <c r="U719" s="13">
        <v>453.12</v>
      </c>
      <c r="V719" s="14">
        <v>0.23</v>
      </c>
      <c r="W719" s="15">
        <v>104.0</v>
      </c>
      <c r="X719" s="4" t="s">
        <v>1964</v>
      </c>
      <c r="Y719" s="16">
        <v>1395.6096</v>
      </c>
      <c r="Z719" s="4" t="str">
        <f t="array" ref="Z719">XLOOKUP(M719,Product_Dim!A:A,Product_Dim!B:B)</f>
        <v>WiFi Mesh Router</v>
      </c>
    </row>
    <row r="720" ht="14.25" customHeight="1">
      <c r="A720" s="4" t="s">
        <v>2679</v>
      </c>
      <c r="B720" s="5">
        <v>45656.0</v>
      </c>
      <c r="C720" s="12" t="s">
        <v>3969</v>
      </c>
      <c r="D720" s="4">
        <f t="shared" si="1"/>
        <v>2024</v>
      </c>
      <c r="E720" s="4" t="s">
        <v>1542</v>
      </c>
      <c r="F720" s="4">
        <v>47.0</v>
      </c>
      <c r="G720" s="4" t="str">
        <f t="shared" si="2"/>
        <v>46-55</v>
      </c>
      <c r="H720" s="4" t="str">
        <f t="array" ref="H720">XLOOKUP(E720,Customer_Dim!A:A,Customer_Dim!D:D)</f>
        <v>Female</v>
      </c>
      <c r="I720" s="4" t="str">
        <f t="array" ref="I720">XLOOKUP(E720,Customer_Dim!A:A,Customer_Dim!H:H)</f>
        <v>Gold</v>
      </c>
      <c r="J720" s="4" t="str">
        <f t="array" ref="J720">XLOOKUP(E720,Customer_Dim!A:A,Customer_Dim!E:E)</f>
        <v>Port William</v>
      </c>
      <c r="K720" s="4" t="str">
        <f t="array" ref="K720">XLOOKUP(E720,Customer_Dim!A:A,Customer_Dim!F:F)</f>
        <v>New York</v>
      </c>
      <c r="L720" s="4" t="str">
        <f t="array" ref="L720">XLOOKUP(Q720,Store_Dim!A:A,Store_Dim!C:C)</f>
        <v>South</v>
      </c>
      <c r="M720" s="4" t="s">
        <v>1677</v>
      </c>
      <c r="N720" s="4" t="str">
        <f t="array" ref="N720">XLOOKUP(M720,Product_Dim!A:A,Product_Dim!C:C)</f>
        <v>Home</v>
      </c>
      <c r="O720" s="4" t="str">
        <f t="array" ref="O720">XLOOKUP(M720,Product_Dim!A:A,Product_Dim!D:D)</f>
        <v>Decor</v>
      </c>
      <c r="P720" s="4" t="s">
        <v>1679</v>
      </c>
      <c r="Q720" s="4" t="s">
        <v>1921</v>
      </c>
      <c r="R720" s="4" t="str">
        <f t="array" ref="R720">XLOOKUP(Q720,Store_Dim!A:A,Store_Dim!B:B)</f>
        <v>Moore, Padilla and Butler</v>
      </c>
      <c r="S720" s="4" t="str">
        <f t="array" ref="S720">XLOOKUP(Q720,Store_Dim!A:A,Store_Dim!E:E)</f>
        <v>Flagship</v>
      </c>
      <c r="T720" s="4">
        <v>2.0</v>
      </c>
      <c r="U720" s="13">
        <v>974.35</v>
      </c>
      <c r="V720" s="14">
        <v>0.15</v>
      </c>
      <c r="W720" s="15">
        <v>305.0</v>
      </c>
      <c r="X720" s="4" t="s">
        <v>1959</v>
      </c>
      <c r="Y720" s="16">
        <v>1656.395</v>
      </c>
      <c r="Z720" s="4" t="str">
        <f t="array" ref="Z720">XLOOKUP(M720,Product_Dim!A:A,Product_Dim!B:B)</f>
        <v>Modern Wall Clock</v>
      </c>
    </row>
    <row r="721" ht="14.25" customHeight="1">
      <c r="A721" s="4" t="s">
        <v>2680</v>
      </c>
      <c r="B721" s="5">
        <v>45824.0</v>
      </c>
      <c r="C721" s="12" t="s">
        <v>3970</v>
      </c>
      <c r="D721" s="4">
        <f t="shared" si="1"/>
        <v>2025</v>
      </c>
      <c r="E721" s="4" t="s">
        <v>1487</v>
      </c>
      <c r="F721" s="4">
        <v>33.0</v>
      </c>
      <c r="G721" s="4" t="str">
        <f t="shared" si="2"/>
        <v>26-35</v>
      </c>
      <c r="H721" s="4" t="str">
        <f t="array" ref="H721">XLOOKUP(E721,Customer_Dim!A:A,Customer_Dim!D:D)</f>
        <v>Female</v>
      </c>
      <c r="I721" s="4" t="str">
        <f t="array" ref="I721">XLOOKUP(E721,Customer_Dim!A:A,Customer_Dim!H:H)</f>
        <v>Gold</v>
      </c>
      <c r="J721" s="4" t="str">
        <f t="array" ref="J721">XLOOKUP(E721,Customer_Dim!A:A,Customer_Dim!E:E)</f>
        <v>Anthonymouth</v>
      </c>
      <c r="K721" s="4" t="str">
        <f t="array" ref="K721">XLOOKUP(E721,Customer_Dim!A:A,Customer_Dim!F:F)</f>
        <v>Oklahoma</v>
      </c>
      <c r="L721" s="4" t="str">
        <f t="array" ref="L721">XLOOKUP(Q721,Store_Dim!A:A,Store_Dim!C:C)</f>
        <v>North</v>
      </c>
      <c r="M721" s="4" t="s">
        <v>1868</v>
      </c>
      <c r="N721" s="4" t="str">
        <f t="array" ref="N721">XLOOKUP(M721,Product_Dim!A:A,Product_Dim!C:C)</f>
        <v>Sports</v>
      </c>
      <c r="O721" s="4" t="str">
        <f t="array" ref="O721">XLOOKUP(M721,Product_Dim!A:A,Product_Dim!D:D)</f>
        <v>Accessories</v>
      </c>
      <c r="P721" s="4" t="s">
        <v>1870</v>
      </c>
      <c r="Q721" s="4" t="s">
        <v>1942</v>
      </c>
      <c r="R721" s="4" t="str">
        <f t="array" ref="R721">XLOOKUP(Q721,Store_Dim!A:A,Store_Dim!B:B)</f>
        <v>Holloway Ltd</v>
      </c>
      <c r="S721" s="4" t="str">
        <f t="array" ref="S721">XLOOKUP(Q721,Store_Dim!A:A,Store_Dim!E:E)</f>
        <v>Flagship</v>
      </c>
      <c r="T721" s="4">
        <v>4.0</v>
      </c>
      <c r="U721" s="13">
        <v>52.35</v>
      </c>
      <c r="V721" s="14">
        <v>0.23</v>
      </c>
      <c r="W721" s="15">
        <v>75.0</v>
      </c>
      <c r="X721" s="4" t="s">
        <v>1964</v>
      </c>
      <c r="Y721" s="16">
        <v>161.238</v>
      </c>
      <c r="Z721" s="4" t="str">
        <f t="array" ref="Z721">XLOOKUP(M721,Product_Dim!A:A,Product_Dim!B:B)</f>
        <v>Sports Stopwatch Basic</v>
      </c>
    </row>
    <row r="722" ht="14.25" customHeight="1">
      <c r="A722" s="4" t="s">
        <v>2681</v>
      </c>
      <c r="B722" s="5">
        <v>45824.0</v>
      </c>
      <c r="C722" s="12" t="s">
        <v>3970</v>
      </c>
      <c r="D722" s="4">
        <f t="shared" si="1"/>
        <v>2025</v>
      </c>
      <c r="E722" s="4" t="s">
        <v>1181</v>
      </c>
      <c r="F722" s="4">
        <v>45.0</v>
      </c>
      <c r="G722" s="4" t="str">
        <f t="shared" si="2"/>
        <v>36-45</v>
      </c>
      <c r="H722" s="4" t="str">
        <f t="array" ref="H722">XLOOKUP(E722,Customer_Dim!A:A,Customer_Dim!D:D)</f>
        <v>Male</v>
      </c>
      <c r="I722" s="4" t="str">
        <f t="array" ref="I722">XLOOKUP(E722,Customer_Dim!A:A,Customer_Dim!H:H)</f>
        <v>Silver</v>
      </c>
      <c r="J722" s="4" t="str">
        <f t="array" ref="J722">XLOOKUP(E722,Customer_Dim!A:A,Customer_Dim!E:E)</f>
        <v>Millston</v>
      </c>
      <c r="K722" s="4" t="str">
        <f t="array" ref="K722">XLOOKUP(E722,Customer_Dim!A:A,Customer_Dim!F:F)</f>
        <v>Indiana</v>
      </c>
      <c r="L722" s="4" t="str">
        <f t="array" ref="L722">XLOOKUP(Q722,Store_Dim!A:A,Store_Dim!C:C)</f>
        <v>North</v>
      </c>
      <c r="M722" s="4" t="s">
        <v>1777</v>
      </c>
      <c r="N722" s="4" t="str">
        <f t="array" ref="N722">XLOOKUP(M722,Product_Dim!A:A,Product_Dim!C:C)</f>
        <v>Sports</v>
      </c>
      <c r="O722" s="4" t="str">
        <f t="array" ref="O722">XLOOKUP(M722,Product_Dim!A:A,Product_Dim!D:D)</f>
        <v>Fitness</v>
      </c>
      <c r="P722" s="4" t="s">
        <v>1779</v>
      </c>
      <c r="Q722" s="4" t="s">
        <v>1942</v>
      </c>
      <c r="R722" s="4" t="str">
        <f t="array" ref="R722">XLOOKUP(Q722,Store_Dim!A:A,Store_Dim!B:B)</f>
        <v>Holloway Ltd</v>
      </c>
      <c r="S722" s="4" t="str">
        <f t="array" ref="S722">XLOOKUP(Q722,Store_Dim!A:A,Store_Dim!E:E)</f>
        <v>Flagship</v>
      </c>
      <c r="T722" s="4">
        <v>3.0</v>
      </c>
      <c r="U722" s="13">
        <v>681.58</v>
      </c>
      <c r="V722" s="14">
        <v>0.23</v>
      </c>
      <c r="W722" s="15">
        <v>423.0</v>
      </c>
      <c r="X722" s="4" t="s">
        <v>1959</v>
      </c>
      <c r="Y722" s="16">
        <v>1574.4498</v>
      </c>
      <c r="Z722" s="4" t="str">
        <f t="array" ref="Z722">XLOOKUP(M722,Product_Dim!A:A,Product_Dim!B:B)</f>
        <v>Adjustable Dumbbells 20kg</v>
      </c>
    </row>
    <row r="723" ht="14.25" customHeight="1">
      <c r="A723" s="4" t="s">
        <v>2682</v>
      </c>
      <c r="B723" s="5">
        <v>45384.0</v>
      </c>
      <c r="C723" s="12" t="s">
        <v>3978</v>
      </c>
      <c r="D723" s="4">
        <f t="shared" si="1"/>
        <v>2024</v>
      </c>
      <c r="E723" s="4" t="s">
        <v>605</v>
      </c>
      <c r="F723" s="4">
        <v>55.0</v>
      </c>
      <c r="G723" s="4" t="str">
        <f t="shared" si="2"/>
        <v>46-55</v>
      </c>
      <c r="H723" s="4" t="str">
        <f t="array" ref="H723">XLOOKUP(E723,Customer_Dim!A:A,Customer_Dim!D:D)</f>
        <v>Male</v>
      </c>
      <c r="I723" s="4" t="str">
        <f t="array" ref="I723">XLOOKUP(E723,Customer_Dim!A:A,Customer_Dim!H:H)</f>
        <v>Platinum</v>
      </c>
      <c r="J723" s="4" t="str">
        <f t="array" ref="J723">XLOOKUP(E723,Customer_Dim!A:A,Customer_Dim!E:E)</f>
        <v>Butlerberg</v>
      </c>
      <c r="K723" s="4" t="str">
        <f t="array" ref="K723">XLOOKUP(E723,Customer_Dim!A:A,Customer_Dim!F:F)</f>
        <v>Kentucky</v>
      </c>
      <c r="L723" s="4" t="str">
        <f t="array" ref="L723">XLOOKUP(Q723,Store_Dim!A:A,Store_Dim!C:C)</f>
        <v>North</v>
      </c>
      <c r="M723" s="4" t="s">
        <v>1832</v>
      </c>
      <c r="N723" s="4" t="str">
        <f t="array" ref="N723">XLOOKUP(M723,Product_Dim!A:A,Product_Dim!C:C)</f>
        <v>Beauty</v>
      </c>
      <c r="O723" s="4" t="str">
        <f t="array" ref="O723">XLOOKUP(M723,Product_Dim!A:A,Product_Dim!D:D)</f>
        <v>Skincare</v>
      </c>
      <c r="P723" s="4" t="s">
        <v>1834</v>
      </c>
      <c r="Q723" s="4" t="s">
        <v>1936</v>
      </c>
      <c r="R723" s="4" t="str">
        <f t="array" ref="R723">XLOOKUP(Q723,Store_Dim!A:A,Store_Dim!B:B)</f>
        <v>Shelton PLC</v>
      </c>
      <c r="S723" s="4" t="str">
        <f t="array" ref="S723">XLOOKUP(Q723,Store_Dim!A:A,Store_Dim!E:E)</f>
        <v>Flagship</v>
      </c>
      <c r="T723" s="4">
        <v>3.0</v>
      </c>
      <c r="U723" s="13">
        <v>71.23</v>
      </c>
      <c r="V723" s="14">
        <v>0.03</v>
      </c>
      <c r="W723" s="15">
        <v>159.0</v>
      </c>
      <c r="X723" s="4" t="s">
        <v>1959</v>
      </c>
      <c r="Y723" s="16">
        <v>207.2793</v>
      </c>
      <c r="Z723" s="4" t="str">
        <f t="array" ref="Z723">XLOOKUP(M723,Product_Dim!A:A,Product_Dim!B:B)</f>
        <v>Hydrating Face Cleanser</v>
      </c>
    </row>
    <row r="724" ht="14.25" customHeight="1">
      <c r="A724" s="4" t="s">
        <v>2683</v>
      </c>
      <c r="B724" s="5">
        <v>45379.0</v>
      </c>
      <c r="C724" s="12" t="s">
        <v>3977</v>
      </c>
      <c r="D724" s="4">
        <f t="shared" si="1"/>
        <v>2024</v>
      </c>
      <c r="E724" s="4" t="s">
        <v>796</v>
      </c>
      <c r="F724" s="4">
        <v>31.0</v>
      </c>
      <c r="G724" s="4" t="str">
        <f t="shared" si="2"/>
        <v>26-35</v>
      </c>
      <c r="H724" s="4" t="str">
        <f t="array" ref="H724">XLOOKUP(E724,Customer_Dim!A:A,Customer_Dim!D:D)</f>
        <v>Male</v>
      </c>
      <c r="I724" s="4" t="str">
        <f t="array" ref="I724">XLOOKUP(E724,Customer_Dim!A:A,Customer_Dim!H:H)</f>
        <v>Platinum</v>
      </c>
      <c r="J724" s="4" t="str">
        <f t="array" ref="J724">XLOOKUP(E724,Customer_Dim!A:A,Customer_Dim!E:E)</f>
        <v>Dawsonchester</v>
      </c>
      <c r="K724" s="4" t="str">
        <f t="array" ref="K724">XLOOKUP(E724,Customer_Dim!A:A,Customer_Dim!F:F)</f>
        <v>Virginia</v>
      </c>
      <c r="L724" s="4" t="str">
        <f t="array" ref="L724">XLOOKUP(Q724,Store_Dim!A:A,Store_Dim!C:C)</f>
        <v>South</v>
      </c>
      <c r="M724" s="4" t="s">
        <v>1617</v>
      </c>
      <c r="N724" s="4" t="str">
        <f t="array" ref="N724">XLOOKUP(M724,Product_Dim!A:A,Product_Dim!C:C)</f>
        <v>Electronics</v>
      </c>
      <c r="O724" s="4" t="str">
        <f t="array" ref="O724">XLOOKUP(M724,Product_Dim!A:A,Product_Dim!D:D)</f>
        <v>Appliances</v>
      </c>
      <c r="P724" s="4" t="s">
        <v>1620</v>
      </c>
      <c r="Q724" s="4" t="s">
        <v>1934</v>
      </c>
      <c r="R724" s="4" t="str">
        <f t="array" ref="R724">XLOOKUP(Q724,Store_Dim!A:A,Store_Dim!B:B)</f>
        <v>Mcdonald Inc</v>
      </c>
      <c r="S724" s="4" t="str">
        <f t="array" ref="S724">XLOOKUP(Q724,Store_Dim!A:A,Store_Dim!E:E)</f>
        <v>Outlet</v>
      </c>
      <c r="T724" s="4">
        <v>1.0</v>
      </c>
      <c r="U724" s="13">
        <v>31.36</v>
      </c>
      <c r="V724" s="14">
        <v>0.21</v>
      </c>
      <c r="W724" s="15">
        <v>301.0</v>
      </c>
      <c r="X724" s="4" t="s">
        <v>1964</v>
      </c>
      <c r="Y724" s="16">
        <v>24.7744</v>
      </c>
      <c r="Z724" s="4" t="str">
        <f t="array" ref="Z724">XLOOKUP(M724,Product_Dim!A:A,Product_Dim!B:B)</f>
        <v>4K Home Projector</v>
      </c>
    </row>
    <row r="725" ht="14.25" customHeight="1">
      <c r="A725" s="4" t="s">
        <v>2684</v>
      </c>
      <c r="B725" s="5">
        <v>45674.0</v>
      </c>
      <c r="C725" s="12" t="s">
        <v>3972</v>
      </c>
      <c r="D725" s="4">
        <f t="shared" si="1"/>
        <v>2025</v>
      </c>
      <c r="E725" s="4" t="s">
        <v>1094</v>
      </c>
      <c r="F725" s="4">
        <v>56.0</v>
      </c>
      <c r="G725" s="4" t="str">
        <f t="shared" si="2"/>
        <v>56-65</v>
      </c>
      <c r="H725" s="4" t="str">
        <f t="array" ref="H725">XLOOKUP(E725,Customer_Dim!A:A,Customer_Dim!D:D)</f>
        <v>Female</v>
      </c>
      <c r="I725" s="4" t="str">
        <f t="array" ref="I725">XLOOKUP(E725,Customer_Dim!A:A,Customer_Dim!H:H)</f>
        <v>Bronze</v>
      </c>
      <c r="J725" s="4" t="str">
        <f t="array" ref="J725">XLOOKUP(E725,Customer_Dim!A:A,Customer_Dim!E:E)</f>
        <v>Lake Alyssaburgh</v>
      </c>
      <c r="K725" s="4" t="str">
        <f t="array" ref="K725">XLOOKUP(E725,Customer_Dim!A:A,Customer_Dim!F:F)</f>
        <v>Illinois</v>
      </c>
      <c r="L725" s="4" t="str">
        <f t="array" ref="L725">XLOOKUP(Q725,Store_Dim!A:A,Store_Dim!C:C)</f>
        <v>East</v>
      </c>
      <c r="M725" s="4" t="s">
        <v>1703</v>
      </c>
      <c r="N725" s="4" t="str">
        <f t="array" ref="N725">XLOOKUP(M725,Product_Dim!A:A,Product_Dim!C:C)</f>
        <v>Sports</v>
      </c>
      <c r="O725" s="4" t="str">
        <f t="array" ref="O725">XLOOKUP(M725,Product_Dim!A:A,Product_Dim!D:D)</f>
        <v>Fitness</v>
      </c>
      <c r="P725" s="4" t="s">
        <v>1705</v>
      </c>
      <c r="Q725" s="4" t="s">
        <v>1932</v>
      </c>
      <c r="R725" s="4" t="str">
        <f t="array" ref="R725">XLOOKUP(Q725,Store_Dim!A:A,Store_Dim!B:B)</f>
        <v>Gardner, Humphrey and Contreras</v>
      </c>
      <c r="S725" s="4" t="str">
        <f t="array" ref="S725">XLOOKUP(Q725,Store_Dim!A:A,Store_Dim!E:E)</f>
        <v>Flagship</v>
      </c>
      <c r="T725" s="4">
        <v>2.0</v>
      </c>
      <c r="U725" s="13">
        <v>555.55</v>
      </c>
      <c r="V725" s="14">
        <v>0.14</v>
      </c>
      <c r="W725" s="15">
        <v>369.0</v>
      </c>
      <c r="X725" s="4" t="s">
        <v>1959</v>
      </c>
      <c r="Y725" s="16">
        <v>955.5459999999999</v>
      </c>
      <c r="Z725" s="4" t="str">
        <f t="array" ref="Z725">XLOOKUP(M725,Product_Dim!A:A,Product_Dim!B:B)</f>
        <v>Yoga Exercise Mat</v>
      </c>
    </row>
    <row r="726" ht="14.25" customHeight="1">
      <c r="A726" s="4" t="s">
        <v>2685</v>
      </c>
      <c r="B726" s="5">
        <v>45760.0</v>
      </c>
      <c r="C726" s="12" t="s">
        <v>3978</v>
      </c>
      <c r="D726" s="4">
        <f t="shared" si="1"/>
        <v>2025</v>
      </c>
      <c r="E726" s="4" t="s">
        <v>826</v>
      </c>
      <c r="F726" s="4">
        <v>64.0</v>
      </c>
      <c r="G726" s="4" t="str">
        <f t="shared" si="2"/>
        <v>56-65</v>
      </c>
      <c r="H726" s="4" t="str">
        <f t="array" ref="H726">XLOOKUP(E726,Customer_Dim!A:A,Customer_Dim!D:D)</f>
        <v>Male</v>
      </c>
      <c r="I726" s="4" t="str">
        <f t="array" ref="I726">XLOOKUP(E726,Customer_Dim!A:A,Customer_Dim!H:H)</f>
        <v>Silver</v>
      </c>
      <c r="J726" s="4" t="str">
        <f t="array" ref="J726">XLOOKUP(E726,Customer_Dim!A:A,Customer_Dim!E:E)</f>
        <v>Port Coreyfort</v>
      </c>
      <c r="K726" s="4" t="str">
        <f t="array" ref="K726">XLOOKUP(E726,Customer_Dim!A:A,Customer_Dim!F:F)</f>
        <v>Alabama</v>
      </c>
      <c r="L726" s="4" t="str">
        <f t="array" ref="L726">XLOOKUP(Q726,Store_Dim!A:A,Store_Dim!C:C)</f>
        <v>West</v>
      </c>
      <c r="M726" s="4" t="s">
        <v>1780</v>
      </c>
      <c r="N726" s="4" t="str">
        <f t="array" ref="N726">XLOOKUP(M726,Product_Dim!A:A,Product_Dim!C:C)</f>
        <v>Beauty</v>
      </c>
      <c r="O726" s="4" t="str">
        <f t="array" ref="O726">XLOOKUP(M726,Product_Dim!A:A,Product_Dim!D:D)</f>
        <v>Haircare</v>
      </c>
      <c r="P726" s="4" t="s">
        <v>1782</v>
      </c>
      <c r="Q726" s="4" t="s">
        <v>1939</v>
      </c>
      <c r="R726" s="4" t="str">
        <f t="array" ref="R726">XLOOKUP(Q726,Store_Dim!A:A,Store_Dim!B:B)</f>
        <v>Frederick-Wright</v>
      </c>
      <c r="S726" s="4" t="str">
        <f t="array" ref="S726">XLOOKUP(Q726,Store_Dim!A:A,Store_Dim!E:E)</f>
        <v>Flagship</v>
      </c>
      <c r="T726" s="4">
        <v>4.0</v>
      </c>
      <c r="U726" s="13">
        <v>805.99</v>
      </c>
      <c r="V726" s="14">
        <v>0.06</v>
      </c>
      <c r="W726" s="15">
        <v>177.0</v>
      </c>
      <c r="X726" s="4" t="s">
        <v>1959</v>
      </c>
      <c r="Y726" s="16">
        <v>3030.5224</v>
      </c>
      <c r="Z726" s="4" t="str">
        <f t="array" ref="Z726">XLOOKUP(M726,Product_Dim!A:A,Product_Dim!B:B)</f>
        <v>Women's Hair Dryer Brush</v>
      </c>
    </row>
    <row r="727" ht="14.25" customHeight="1">
      <c r="A727" s="4" t="s">
        <v>2686</v>
      </c>
      <c r="B727" s="5">
        <v>45474.0</v>
      </c>
      <c r="C727" s="12" t="s">
        <v>3968</v>
      </c>
      <c r="D727" s="4">
        <f t="shared" si="1"/>
        <v>2024</v>
      </c>
      <c r="E727" s="4" t="s">
        <v>1235</v>
      </c>
      <c r="F727" s="4">
        <v>53.0</v>
      </c>
      <c r="G727" s="4" t="str">
        <f t="shared" si="2"/>
        <v>46-55</v>
      </c>
      <c r="H727" s="4" t="str">
        <f t="array" ref="H727">XLOOKUP(E727,Customer_Dim!A:A,Customer_Dim!D:D)</f>
        <v>Male</v>
      </c>
      <c r="I727" s="4" t="str">
        <f t="array" ref="I727">XLOOKUP(E727,Customer_Dim!A:A,Customer_Dim!H:H)</f>
        <v>Platinum</v>
      </c>
      <c r="J727" s="4" t="str">
        <f t="array" ref="J727">XLOOKUP(E727,Customer_Dim!A:A,Customer_Dim!E:E)</f>
        <v>Stevensshire</v>
      </c>
      <c r="K727" s="4" t="str">
        <f t="array" ref="K727">XLOOKUP(E727,Customer_Dim!A:A,Customer_Dim!F:F)</f>
        <v>Missouri</v>
      </c>
      <c r="L727" s="4" t="str">
        <f t="array" ref="L727">XLOOKUP(Q727,Store_Dim!A:A,Store_Dim!C:C)</f>
        <v>North</v>
      </c>
      <c r="M727" s="4" t="s">
        <v>1796</v>
      </c>
      <c r="N727" s="4" t="str">
        <f t="array" ref="N727">XLOOKUP(M727,Product_Dim!A:A,Product_Dim!C:C)</f>
        <v>Beauty</v>
      </c>
      <c r="O727" s="4" t="str">
        <f t="array" ref="O727">XLOOKUP(M727,Product_Dim!A:A,Product_Dim!D:D)</f>
        <v>Haircare</v>
      </c>
      <c r="P727" s="4" t="s">
        <v>1798</v>
      </c>
      <c r="Q727" s="4" t="s">
        <v>1892</v>
      </c>
      <c r="R727" s="4" t="str">
        <f t="array" ref="R727">XLOOKUP(Q727,Store_Dim!A:A,Store_Dim!B:B)</f>
        <v>Martinez, Adkins and Johnson</v>
      </c>
      <c r="S727" s="4" t="str">
        <f t="array" ref="S727">XLOOKUP(Q727,Store_Dim!A:A,Store_Dim!E:E)</f>
        <v>Flagship</v>
      </c>
      <c r="T727" s="4">
        <v>1.0</v>
      </c>
      <c r="U727" s="13">
        <v>506.55</v>
      </c>
      <c r="V727" s="14">
        <v>0.28</v>
      </c>
      <c r="W727" s="15">
        <v>383.0</v>
      </c>
      <c r="X727" s="4" t="s">
        <v>1959</v>
      </c>
      <c r="Y727" s="16">
        <v>364.716</v>
      </c>
      <c r="Z727" s="4" t="str">
        <f t="array" ref="Z727">XLOOKUP(M727,Product_Dim!A:A,Product_Dim!B:B)</f>
        <v>Hair Repair Oil Treatment</v>
      </c>
    </row>
    <row r="728" ht="14.25" customHeight="1">
      <c r="A728" s="4" t="s">
        <v>2687</v>
      </c>
      <c r="B728" s="5">
        <v>45640.0</v>
      </c>
      <c r="C728" s="12" t="s">
        <v>3969</v>
      </c>
      <c r="D728" s="4">
        <f t="shared" si="1"/>
        <v>2024</v>
      </c>
      <c r="E728" s="4" t="s">
        <v>464</v>
      </c>
      <c r="F728" s="4">
        <v>29.0</v>
      </c>
      <c r="G728" s="4" t="str">
        <f t="shared" si="2"/>
        <v>26-35</v>
      </c>
      <c r="H728" s="4" t="str">
        <f t="array" ref="H728">XLOOKUP(E728,Customer_Dim!A:A,Customer_Dim!D:D)</f>
        <v>Male</v>
      </c>
      <c r="I728" s="4" t="str">
        <f t="array" ref="I728">XLOOKUP(E728,Customer_Dim!A:A,Customer_Dim!H:H)</f>
        <v>Platinum</v>
      </c>
      <c r="J728" s="4" t="str">
        <f t="array" ref="J728">XLOOKUP(E728,Customer_Dim!A:A,Customer_Dim!E:E)</f>
        <v>   jonesbury </v>
      </c>
      <c r="K728" s="4" t="str">
        <f t="array" ref="K728">XLOOKUP(E728,Customer_Dim!A:A,Customer_Dim!F:F)</f>
        <v>Connecticut</v>
      </c>
      <c r="L728" s="4" t="str">
        <f t="array" ref="L728">XLOOKUP(Q728,Store_Dim!A:A,Store_Dim!C:C)</f>
        <v>South</v>
      </c>
      <c r="M728" s="4" t="s">
        <v>1703</v>
      </c>
      <c r="N728" s="4" t="str">
        <f t="array" ref="N728">XLOOKUP(M728,Product_Dim!A:A,Product_Dim!C:C)</f>
        <v>Sports</v>
      </c>
      <c r="O728" s="4" t="str">
        <f t="array" ref="O728">XLOOKUP(M728,Product_Dim!A:A,Product_Dim!D:D)</f>
        <v>Fitness</v>
      </c>
      <c r="P728" s="4" t="s">
        <v>1705</v>
      </c>
      <c r="Q728" s="4" t="s">
        <v>1927</v>
      </c>
      <c r="R728" s="4" t="str">
        <f t="array" ref="R728">XLOOKUP(Q728,Store_Dim!A:A,Store_Dim!B:B)</f>
        <v>Aguirre-Keller</v>
      </c>
      <c r="S728" s="4" t="str">
        <f t="array" ref="S728">XLOOKUP(Q728,Store_Dim!A:A,Store_Dim!E:E)</f>
        <v>Online</v>
      </c>
      <c r="T728" s="4">
        <v>3.0</v>
      </c>
      <c r="U728" s="13">
        <v>28.69</v>
      </c>
      <c r="V728" s="14">
        <v>0.02</v>
      </c>
      <c r="W728" s="15">
        <v>369.0</v>
      </c>
      <c r="X728" s="4" t="s">
        <v>1959</v>
      </c>
      <c r="Y728" s="16">
        <v>84.3486</v>
      </c>
      <c r="Z728" s="4" t="str">
        <f t="array" ref="Z728">XLOOKUP(M728,Product_Dim!A:A,Product_Dim!B:B)</f>
        <v>Yoga Exercise Mat</v>
      </c>
    </row>
    <row r="729" ht="14.25" customHeight="1">
      <c r="A729" s="4" t="s">
        <v>2688</v>
      </c>
      <c r="B729" s="5">
        <v>45253.0</v>
      </c>
      <c r="C729" s="12" t="s">
        <v>3971</v>
      </c>
      <c r="D729" s="4">
        <f t="shared" si="1"/>
        <v>2023</v>
      </c>
      <c r="E729" s="4" t="s">
        <v>1232</v>
      </c>
      <c r="F729" s="4">
        <v>28.0</v>
      </c>
      <c r="G729" s="4" t="str">
        <f t="shared" si="2"/>
        <v>26-35</v>
      </c>
      <c r="H729" s="4" t="str">
        <f t="array" ref="H729">XLOOKUP(E729,Customer_Dim!A:A,Customer_Dim!D:D)</f>
        <v>Female</v>
      </c>
      <c r="I729" s="4" t="str">
        <f t="array" ref="I729">XLOOKUP(E729,Customer_Dim!A:A,Customer_Dim!H:H)</f>
        <v>Silver</v>
      </c>
      <c r="J729" s="4" t="str">
        <f t="array" ref="J729">XLOOKUP(E729,Customer_Dim!A:A,Customer_Dim!E:E)</f>
        <v>New Dawn</v>
      </c>
      <c r="K729" s="4" t="str">
        <f t="array" ref="K729">XLOOKUP(E729,Customer_Dim!A:A,Customer_Dim!F:F)</f>
        <v>New Jersey</v>
      </c>
      <c r="L729" s="4" t="str">
        <f t="array" ref="L729">XLOOKUP(Q729,Store_Dim!A:A,Store_Dim!C:C)</f>
        <v>South</v>
      </c>
      <c r="M729" s="4" t="s">
        <v>1811</v>
      </c>
      <c r="N729" s="4" t="str">
        <f t="array" ref="N729">XLOOKUP(M729,Product_Dim!A:A,Product_Dim!C:C)</f>
        <v>Electronics</v>
      </c>
      <c r="O729" s="4" t="str">
        <f t="array" ref="O729">XLOOKUP(M729,Product_Dim!A:A,Product_Dim!D:D)</f>
        <v>Computer</v>
      </c>
      <c r="P729" s="4" t="s">
        <v>1813</v>
      </c>
      <c r="Q729" s="4" t="s">
        <v>1904</v>
      </c>
      <c r="R729" s="4" t="str">
        <f t="array" ref="R729">XLOOKUP(Q729,Store_Dim!A:A,Store_Dim!B:B)</f>
        <v>Alexander Group</v>
      </c>
      <c r="S729" s="4" t="str">
        <f t="array" ref="S729">XLOOKUP(Q729,Store_Dim!A:A,Store_Dim!E:E)</f>
        <v>Online</v>
      </c>
      <c r="T729" s="4">
        <v>1.0</v>
      </c>
      <c r="U729" s="13">
        <v>106.07</v>
      </c>
      <c r="V729" s="14">
        <v>0.23</v>
      </c>
      <c r="W729" s="15">
        <v>320.0</v>
      </c>
      <c r="X729" s="4" t="s">
        <v>1964</v>
      </c>
      <c r="Y729" s="16">
        <v>81.6739</v>
      </c>
      <c r="Z729" s="4" t="str">
        <f t="array" ref="Z729">XLOOKUP(M729,Product_Dim!A:A,Product_Dim!B:B)</f>
        <v>Wireless Mouse</v>
      </c>
    </row>
    <row r="730" ht="14.25" customHeight="1">
      <c r="A730" s="4" t="s">
        <v>2689</v>
      </c>
      <c r="B730" s="5">
        <v>45225.0</v>
      </c>
      <c r="C730" s="12" t="s">
        <v>3979</v>
      </c>
      <c r="D730" s="4">
        <f t="shared" si="1"/>
        <v>2023</v>
      </c>
      <c r="E730" s="4" t="s">
        <v>853</v>
      </c>
      <c r="F730" s="4">
        <v>63.0</v>
      </c>
      <c r="G730" s="4" t="str">
        <f t="shared" si="2"/>
        <v>56-65</v>
      </c>
      <c r="H730" s="4" t="str">
        <f t="array" ref="H730">XLOOKUP(E730,Customer_Dim!A:A,Customer_Dim!D:D)</f>
        <v>Female</v>
      </c>
      <c r="I730" s="4" t="str">
        <f t="array" ref="I730">XLOOKUP(E730,Customer_Dim!A:A,Customer_Dim!H:H)</f>
        <v>Platinum</v>
      </c>
      <c r="J730" s="4" t="str">
        <f t="array" ref="J730">XLOOKUP(E730,Customer_Dim!A:A,Customer_Dim!E:E)</f>
        <v>North Jonathon</v>
      </c>
      <c r="K730" s="4" t="str">
        <f t="array" ref="K730">XLOOKUP(E730,Customer_Dim!A:A,Customer_Dim!F:F)</f>
        <v>Arizona</v>
      </c>
      <c r="L730" s="4" t="str">
        <f t="array" ref="L730">XLOOKUP(Q730,Store_Dim!A:A,Store_Dim!C:C)</f>
        <v>East</v>
      </c>
      <c r="M730" s="4" t="s">
        <v>1856</v>
      </c>
      <c r="N730" s="4" t="str">
        <f t="array" ref="N730">XLOOKUP(M730,Product_Dim!A:A,Product_Dim!C:C)</f>
        <v>Clothing</v>
      </c>
      <c r="O730" s="4" t="str">
        <f t="array" ref="O730">XLOOKUP(M730,Product_Dim!A:A,Product_Dim!D:D)</f>
        <v>Footwear</v>
      </c>
      <c r="P730" s="4" t="s">
        <v>1858</v>
      </c>
      <c r="Q730" s="4" t="s">
        <v>1887</v>
      </c>
      <c r="R730" s="4" t="str">
        <f t="array" ref="R730">XLOOKUP(Q730,Store_Dim!A:A,Store_Dim!B:B)</f>
        <v>Rivera-Warner</v>
      </c>
      <c r="S730" s="4" t="str">
        <f t="array" ref="S730">XLOOKUP(Q730,Store_Dim!A:A,Store_Dim!E:E)</f>
        <v>Flagship</v>
      </c>
      <c r="T730" s="4">
        <v>4.0</v>
      </c>
      <c r="U730" s="13">
        <v>289.77</v>
      </c>
      <c r="V730" s="14">
        <v>0.06</v>
      </c>
      <c r="W730" s="15">
        <v>496.0</v>
      </c>
      <c r="X730" s="4" t="s">
        <v>1961</v>
      </c>
      <c r="Y730" s="16">
        <v>1089.5352</v>
      </c>
      <c r="Z730" s="4" t="str">
        <f t="array" ref="Z730">XLOOKUP(M730,Product_Dim!A:A,Product_Dim!B:B)</f>
        <v>Women's High Heels</v>
      </c>
    </row>
    <row r="731" ht="14.25" customHeight="1">
      <c r="A731" s="4" t="s">
        <v>2690</v>
      </c>
      <c r="B731" s="5">
        <v>45263.0</v>
      </c>
      <c r="C731" s="12" t="s">
        <v>3969</v>
      </c>
      <c r="D731" s="4">
        <f t="shared" si="1"/>
        <v>2023</v>
      </c>
      <c r="E731" s="4" t="s">
        <v>542</v>
      </c>
      <c r="F731" s="4">
        <v>46.0</v>
      </c>
      <c r="G731" s="4" t="str">
        <f t="shared" si="2"/>
        <v>46-55</v>
      </c>
      <c r="H731" s="4" t="str">
        <f t="array" ref="H731">XLOOKUP(E731,Customer_Dim!A:A,Customer_Dim!D:D)</f>
        <v>Male</v>
      </c>
      <c r="I731" s="4" t="str">
        <f t="array" ref="I731">XLOOKUP(E731,Customer_Dim!A:A,Customer_Dim!H:H)</f>
        <v>Bronze</v>
      </c>
      <c r="J731" s="4" t="str">
        <f t="array" ref="J731">XLOOKUP(E731,Customer_Dim!A:A,Customer_Dim!E:E)</f>
        <v>East Peterbury</v>
      </c>
      <c r="K731" s="4" t="str">
        <f t="array" ref="K731">XLOOKUP(E731,Customer_Dim!A:A,Customer_Dim!F:F)</f>
        <v>North Dakota</v>
      </c>
      <c r="L731" s="4" t="str">
        <f t="array" ref="L731">XLOOKUP(Q731,Store_Dim!A:A,Store_Dim!C:C)</f>
        <v>East</v>
      </c>
      <c r="M731" s="4" t="s">
        <v>1832</v>
      </c>
      <c r="N731" s="4" t="str">
        <f t="array" ref="N731">XLOOKUP(M731,Product_Dim!A:A,Product_Dim!C:C)</f>
        <v>Beauty</v>
      </c>
      <c r="O731" s="4" t="str">
        <f t="array" ref="O731">XLOOKUP(M731,Product_Dim!A:A,Product_Dim!D:D)</f>
        <v>Skincare</v>
      </c>
      <c r="P731" s="4" t="s">
        <v>1834</v>
      </c>
      <c r="Q731" s="4" t="s">
        <v>1945</v>
      </c>
      <c r="R731" s="4" t="str">
        <f t="array" ref="R731">XLOOKUP(Q731,Store_Dim!A:A,Store_Dim!B:B)</f>
        <v>Guerrero-Schmitt</v>
      </c>
      <c r="S731" s="4" t="str">
        <f t="array" ref="S731">XLOOKUP(Q731,Store_Dim!A:A,Store_Dim!E:E)</f>
        <v>Flagship</v>
      </c>
      <c r="T731" s="4">
        <v>2.0</v>
      </c>
      <c r="U731" s="13">
        <v>354.26</v>
      </c>
      <c r="V731" s="14">
        <v>0.01</v>
      </c>
      <c r="W731" s="15">
        <v>159.0</v>
      </c>
      <c r="X731" s="4" t="s">
        <v>1964</v>
      </c>
      <c r="Y731" s="16">
        <v>701.4348</v>
      </c>
      <c r="Z731" s="4" t="str">
        <f t="array" ref="Z731">XLOOKUP(M731,Product_Dim!A:A,Product_Dim!B:B)</f>
        <v>Hydrating Face Cleanser</v>
      </c>
    </row>
    <row r="732" ht="14.25" customHeight="1">
      <c r="A732" s="4" t="s">
        <v>2691</v>
      </c>
      <c r="B732" s="5">
        <v>45554.0</v>
      </c>
      <c r="C732" s="12" t="s">
        <v>3976</v>
      </c>
      <c r="D732" s="4">
        <f t="shared" si="1"/>
        <v>2024</v>
      </c>
      <c r="E732" s="4" t="s">
        <v>1226</v>
      </c>
      <c r="F732" s="4">
        <v>60.0</v>
      </c>
      <c r="G732" s="4" t="str">
        <f t="shared" si="2"/>
        <v>56-65</v>
      </c>
      <c r="H732" s="4" t="str">
        <f t="array" ref="H732">XLOOKUP(E732,Customer_Dim!A:A,Customer_Dim!D:D)</f>
        <v>Male</v>
      </c>
      <c r="I732" s="4" t="str">
        <f t="array" ref="I732">XLOOKUP(E732,Customer_Dim!A:A,Customer_Dim!H:H)</f>
        <v>Gold</v>
      </c>
      <c r="J732" s="4" t="str">
        <f t="array" ref="J732">XLOOKUP(E732,Customer_Dim!A:A,Customer_Dim!E:E)</f>
        <v>Lake Brandontown</v>
      </c>
      <c r="K732" s="4" t="str">
        <f t="array" ref="K732">XLOOKUP(E732,Customer_Dim!A:A,Customer_Dim!F:F)</f>
        <v>South Carolina</v>
      </c>
      <c r="L732" s="4" t="str">
        <f t="array" ref="L732">XLOOKUP(Q732,Store_Dim!A:A,Store_Dim!C:C)</f>
        <v>South</v>
      </c>
      <c r="M732" s="4" t="s">
        <v>1786</v>
      </c>
      <c r="N732" s="4" t="str">
        <f t="array" ref="N732">XLOOKUP(M732,Product_Dim!A:A,Product_Dim!C:C)</f>
        <v>Home</v>
      </c>
      <c r="O732" s="4" t="str">
        <f t="array" ref="O732">XLOOKUP(M732,Product_Dim!A:A,Product_Dim!D:D)</f>
        <v>Furniture</v>
      </c>
      <c r="P732" s="4" t="s">
        <v>1789</v>
      </c>
      <c r="Q732" s="4" t="s">
        <v>1934</v>
      </c>
      <c r="R732" s="4" t="str">
        <f t="array" ref="R732">XLOOKUP(Q732,Store_Dim!A:A,Store_Dim!B:B)</f>
        <v>Mcdonald Inc</v>
      </c>
      <c r="S732" s="4" t="str">
        <f t="array" ref="S732">XLOOKUP(Q732,Store_Dim!A:A,Store_Dim!E:E)</f>
        <v>Outlet</v>
      </c>
      <c r="T732" s="4">
        <v>1.0</v>
      </c>
      <c r="U732" s="13">
        <v>522.72</v>
      </c>
      <c r="V732" s="14">
        <v>0.25</v>
      </c>
      <c r="W732" s="15">
        <v>130.0</v>
      </c>
      <c r="X732" s="4" t="s">
        <v>1961</v>
      </c>
      <c r="Y732" s="16">
        <v>392.04</v>
      </c>
      <c r="Z732" s="4" t="str">
        <f t="array" ref="Z732">XLOOKUP(M732,Product_Dim!A:A,Product_Dim!B:B)</f>
        <v>Wooden Nightstand</v>
      </c>
    </row>
    <row r="733" ht="14.25" customHeight="1">
      <c r="A733" s="4" t="s">
        <v>2692</v>
      </c>
      <c r="B733" s="5">
        <v>45569.0</v>
      </c>
      <c r="C733" s="12" t="s">
        <v>3979</v>
      </c>
      <c r="D733" s="4">
        <f t="shared" si="1"/>
        <v>2024</v>
      </c>
      <c r="E733" s="4" t="s">
        <v>230</v>
      </c>
      <c r="F733" s="4">
        <v>43.0</v>
      </c>
      <c r="G733" s="4" t="str">
        <f t="shared" si="2"/>
        <v>36-45</v>
      </c>
      <c r="H733" s="4" t="str">
        <f t="array" ref="H733">XLOOKUP(E733,Customer_Dim!A:A,Customer_Dim!D:D)</f>
        <v>Female</v>
      </c>
      <c r="I733" s="4" t="str">
        <f t="array" ref="I733">XLOOKUP(E733,Customer_Dim!A:A,Customer_Dim!H:H)</f>
        <v>Platinum</v>
      </c>
      <c r="J733" s="4" t="str">
        <f t="array" ref="J733">XLOOKUP(E733,Customer_Dim!A:A,Customer_Dim!E:E)</f>
        <v>Morrisbury</v>
      </c>
      <c r="K733" s="4" t="str">
        <f t="array" ref="K733">XLOOKUP(E733,Customer_Dim!A:A,Customer_Dim!F:F)</f>
        <v>Rhode Island</v>
      </c>
      <c r="L733" s="4" t="str">
        <f t="array" ref="L733">XLOOKUP(Q733,Store_Dim!A:A,Store_Dim!C:C)</f>
        <v>South</v>
      </c>
      <c r="M733" s="4" t="s">
        <v>1576</v>
      </c>
      <c r="N733" s="4" t="str">
        <f t="array" ref="N733">XLOOKUP(M733,Product_Dim!A:A,Product_Dim!C:C)</f>
        <v>Clothing</v>
      </c>
      <c r="O733" s="4" t="str">
        <f t="array" ref="O733">XLOOKUP(M733,Product_Dim!A:A,Product_Dim!D:D)</f>
        <v>Accessories</v>
      </c>
      <c r="P733" s="4" t="s">
        <v>1579</v>
      </c>
      <c r="Q733" s="4" t="s">
        <v>1921</v>
      </c>
      <c r="R733" s="4" t="str">
        <f t="array" ref="R733">XLOOKUP(Q733,Store_Dim!A:A,Store_Dim!B:B)</f>
        <v>Moore, Padilla and Butler</v>
      </c>
      <c r="S733" s="4" t="str">
        <f t="array" ref="S733">XLOOKUP(Q733,Store_Dim!A:A,Store_Dim!E:E)</f>
        <v>Flagship</v>
      </c>
      <c r="T733" s="4">
        <v>3.0</v>
      </c>
      <c r="U733" s="13">
        <v>966.02</v>
      </c>
      <c r="V733" s="14">
        <v>0.03</v>
      </c>
      <c r="W733" s="15">
        <v>59.0</v>
      </c>
      <c r="X733" s="4" t="s">
        <v>1964</v>
      </c>
      <c r="Y733" s="16">
        <v>2811.1182</v>
      </c>
      <c r="Z733" s="4" t="str">
        <f t="array" ref="Z733">XLOOKUP(M733,Product_Dim!A:A,Product_Dim!B:B)</f>
        <v>Men's Leather Belt</v>
      </c>
    </row>
    <row r="734" ht="14.25" customHeight="1">
      <c r="A734" s="4" t="s">
        <v>2693</v>
      </c>
      <c r="B734" s="5">
        <v>45217.0</v>
      </c>
      <c r="C734" s="12" t="s">
        <v>3979</v>
      </c>
      <c r="D734" s="4">
        <f t="shared" si="1"/>
        <v>2023</v>
      </c>
      <c r="E734" s="4" t="s">
        <v>747</v>
      </c>
      <c r="F734" s="4">
        <v>29.0</v>
      </c>
      <c r="G734" s="4" t="str">
        <f t="shared" si="2"/>
        <v>26-35</v>
      </c>
      <c r="H734" s="4" t="str">
        <f t="array" ref="H734">XLOOKUP(E734,Customer_Dim!A:A,Customer_Dim!D:D)</f>
        <v>Male</v>
      </c>
      <c r="I734" s="4" t="str">
        <f t="array" ref="I734">XLOOKUP(E734,Customer_Dim!A:A,Customer_Dim!H:H)</f>
        <v>Silver</v>
      </c>
      <c r="J734" s="4" t="str">
        <f t="array" ref="J734">XLOOKUP(E734,Customer_Dim!A:A,Customer_Dim!E:E)</f>
        <v>New Anthonyfurt</v>
      </c>
      <c r="K734" s="4" t="str">
        <f t="array" ref="K734">XLOOKUP(E734,Customer_Dim!A:A,Customer_Dim!F:F)</f>
        <v>Missouri</v>
      </c>
      <c r="L734" s="4" t="str">
        <f t="array" ref="L734">XLOOKUP(Q734,Store_Dim!A:A,Store_Dim!C:C)</f>
        <v>North</v>
      </c>
      <c r="M734" s="4" t="s">
        <v>1732</v>
      </c>
      <c r="N734" s="4" t="str">
        <f t="array" ref="N734">XLOOKUP(M734,Product_Dim!A:A,Product_Dim!C:C)</f>
        <v>Sports</v>
      </c>
      <c r="O734" s="4" t="str">
        <f t="array" ref="O734">XLOOKUP(M734,Product_Dim!A:A,Product_Dim!D:D)</f>
        <v>Fitness</v>
      </c>
      <c r="P734" s="4" t="s">
        <v>1734</v>
      </c>
      <c r="Q734" s="4" t="s">
        <v>1942</v>
      </c>
      <c r="R734" s="4" t="str">
        <f t="array" ref="R734">XLOOKUP(Q734,Store_Dim!A:A,Store_Dim!B:B)</f>
        <v>Holloway Ltd</v>
      </c>
      <c r="S734" s="4" t="str">
        <f t="array" ref="S734">XLOOKUP(Q734,Store_Dim!A:A,Store_Dim!E:E)</f>
        <v>Flagship</v>
      </c>
      <c r="T734" s="4">
        <v>1.0</v>
      </c>
      <c r="U734" s="13">
        <v>498.61</v>
      </c>
      <c r="V734" s="14">
        <v>0.04</v>
      </c>
      <c r="W734" s="15">
        <v>260.0</v>
      </c>
      <c r="X734" s="4" t="s">
        <v>1961</v>
      </c>
      <c r="Y734" s="16">
        <v>478.6656</v>
      </c>
      <c r="Z734" s="4" t="str">
        <f t="array" ref="Z734">XLOOKUP(M734,Product_Dim!A:A,Product_Dim!B:B)</f>
        <v>Boxing Hand Wraps</v>
      </c>
    </row>
    <row r="735" ht="14.25" customHeight="1">
      <c r="A735" s="4" t="s">
        <v>2694</v>
      </c>
      <c r="B735" s="5">
        <v>45783.0</v>
      </c>
      <c r="C735" s="12" t="s">
        <v>3973</v>
      </c>
      <c r="D735" s="4">
        <f t="shared" si="1"/>
        <v>2025</v>
      </c>
      <c r="E735" s="4" t="s">
        <v>1061</v>
      </c>
      <c r="F735" s="4">
        <v>54.0</v>
      </c>
      <c r="G735" s="4" t="str">
        <f t="shared" si="2"/>
        <v>46-55</v>
      </c>
      <c r="H735" s="4" t="str">
        <f t="array" ref="H735">XLOOKUP(E735,Customer_Dim!A:A,Customer_Dim!D:D)</f>
        <v>Male</v>
      </c>
      <c r="I735" s="4" t="str">
        <f t="array" ref="I735">XLOOKUP(E735,Customer_Dim!A:A,Customer_Dim!H:H)</f>
        <v>Platinum</v>
      </c>
      <c r="J735" s="4" t="str">
        <f t="array" ref="J735">XLOOKUP(E735,Customer_Dim!A:A,Customer_Dim!E:E)</f>
        <v>South Jasontown</v>
      </c>
      <c r="K735" s="4" t="str">
        <f t="array" ref="K735">XLOOKUP(E735,Customer_Dim!A:A,Customer_Dim!F:F)</f>
        <v>Illinois</v>
      </c>
      <c r="L735" s="4" t="str">
        <f t="array" ref="L735">XLOOKUP(Q735,Store_Dim!A:A,Store_Dim!C:C)</f>
        <v>East</v>
      </c>
      <c r="M735" s="4" t="s">
        <v>1706</v>
      </c>
      <c r="N735" s="4" t="str">
        <f t="array" ref="N735">XLOOKUP(M735,Product_Dim!A:A,Product_Dim!C:C)</f>
        <v>Electronics</v>
      </c>
      <c r="O735" s="4" t="str">
        <f t="array" ref="O735">XLOOKUP(M735,Product_Dim!A:A,Product_Dim!D:D)</f>
        <v>Accessories</v>
      </c>
      <c r="P735" s="4" t="s">
        <v>1708</v>
      </c>
      <c r="Q735" s="4" t="s">
        <v>1911</v>
      </c>
      <c r="R735" s="4" t="str">
        <f t="array" ref="R735">XLOOKUP(Q735,Store_Dim!A:A,Store_Dim!B:B)</f>
        <v>Benson-Elliott</v>
      </c>
      <c r="S735" s="4" t="str">
        <f t="array" ref="S735">XLOOKUP(Q735,Store_Dim!A:A,Store_Dim!E:E)</f>
        <v>Online</v>
      </c>
      <c r="T735" s="4">
        <v>4.0</v>
      </c>
      <c r="U735" s="13">
        <v>758.27</v>
      </c>
      <c r="V735" s="14">
        <v>0.05</v>
      </c>
      <c r="W735" s="15">
        <v>389.0</v>
      </c>
      <c r="X735" s="4" t="s">
        <v>1961</v>
      </c>
      <c r="Y735" s="16">
        <v>2881.426</v>
      </c>
      <c r="Z735" s="4" t="str">
        <f t="array" ref="Z735">XLOOKUP(M735,Product_Dim!A:A,Product_Dim!B:B)</f>
        <v>Smart Home WiFi Camera</v>
      </c>
    </row>
    <row r="736" ht="14.25" customHeight="1">
      <c r="A736" s="4" t="s">
        <v>2695</v>
      </c>
      <c r="B736" s="5">
        <v>45371.0</v>
      </c>
      <c r="C736" s="12" t="s">
        <v>3977</v>
      </c>
      <c r="D736" s="4">
        <f t="shared" si="1"/>
        <v>2024</v>
      </c>
      <c r="E736" s="4" t="s">
        <v>668</v>
      </c>
      <c r="F736" s="4">
        <v>54.0</v>
      </c>
      <c r="G736" s="4" t="str">
        <f t="shared" si="2"/>
        <v>46-55</v>
      </c>
      <c r="H736" s="4" t="str">
        <f t="array" ref="H736">XLOOKUP(E736,Customer_Dim!A:A,Customer_Dim!D:D)</f>
        <v>Male</v>
      </c>
      <c r="I736" s="4" t="str">
        <f t="array" ref="I736">XLOOKUP(E736,Customer_Dim!A:A,Customer_Dim!H:H)</f>
        <v>Bronze</v>
      </c>
      <c r="J736" s="4" t="str">
        <f t="array" ref="J736">XLOOKUP(E736,Customer_Dim!A:A,Customer_Dim!E:E)</f>
        <v>Frostmouth</v>
      </c>
      <c r="K736" s="4" t="str">
        <f t="array" ref="K736">XLOOKUP(E736,Customer_Dim!A:A,Customer_Dim!F:F)</f>
        <v>Vermont</v>
      </c>
      <c r="L736" s="4" t="str">
        <f t="array" ref="L736">XLOOKUP(Q736,Store_Dim!A:A,Store_Dim!C:C)</f>
        <v>South</v>
      </c>
      <c r="M736" s="4" t="s">
        <v>1569</v>
      </c>
      <c r="N736" s="4" t="str">
        <f t="array" ref="N736">XLOOKUP(M736,Product_Dim!A:A,Product_Dim!C:C)</f>
        <v>Clothing</v>
      </c>
      <c r="O736" s="4" t="str">
        <f t="array" ref="O736">XLOOKUP(M736,Product_Dim!A:A,Product_Dim!D:D)</f>
        <v>Outerwear</v>
      </c>
      <c r="P736" s="4" t="s">
        <v>1571</v>
      </c>
      <c r="Q736" s="4" t="s">
        <v>1896</v>
      </c>
      <c r="R736" s="4" t="str">
        <f t="array" ref="R736">XLOOKUP(Q736,Store_Dim!A:A,Store_Dim!B:B)</f>
        <v>Black-Horn</v>
      </c>
      <c r="S736" s="4" t="str">
        <f t="array" ref="S736">XLOOKUP(Q736,Store_Dim!A:A,Store_Dim!E:E)</f>
        <v>Outlet</v>
      </c>
      <c r="T736" s="4">
        <v>2.0</v>
      </c>
      <c r="U736" s="13">
        <v>371.03</v>
      </c>
      <c r="V736" s="14">
        <v>0.23</v>
      </c>
      <c r="W736" s="15">
        <v>452.0</v>
      </c>
      <c r="X736" s="4" t="s">
        <v>1961</v>
      </c>
      <c r="Y736" s="16">
        <v>571.3861999999999</v>
      </c>
      <c r="Z736" s="4" t="str">
        <f t="array" ref="Z736">XLOOKUP(M736,Product_Dim!A:A,Product_Dim!B:B)</f>
        <v>Men's Running Jacket</v>
      </c>
    </row>
    <row r="737" ht="14.25" customHeight="1">
      <c r="A737" s="4" t="s">
        <v>2696</v>
      </c>
      <c r="B737" s="5">
        <v>45453.0</v>
      </c>
      <c r="C737" s="12" t="s">
        <v>3970</v>
      </c>
      <c r="D737" s="4">
        <f t="shared" si="1"/>
        <v>2024</v>
      </c>
      <c r="E737" s="4" t="s">
        <v>1136</v>
      </c>
      <c r="F737" s="4">
        <v>20.0</v>
      </c>
      <c r="G737" s="4" t="str">
        <f t="shared" si="2"/>
        <v>18-25</v>
      </c>
      <c r="H737" s="4" t="str">
        <f t="array" ref="H737">XLOOKUP(E737,Customer_Dim!A:A,Customer_Dim!D:D)</f>
        <v>Male</v>
      </c>
      <c r="I737" s="4" t="str">
        <f t="array" ref="I737">XLOOKUP(E737,Customer_Dim!A:A,Customer_Dim!H:H)</f>
        <v>Gold</v>
      </c>
      <c r="J737" s="4" t="str">
        <f t="array" ref="J737">XLOOKUP(E737,Customer_Dim!A:A,Customer_Dim!E:E)</f>
        <v>North Johnfurt</v>
      </c>
      <c r="K737" s="4" t="str">
        <f t="array" ref="K737">XLOOKUP(E737,Customer_Dim!A:A,Customer_Dim!F:F)</f>
        <v>Washington</v>
      </c>
      <c r="L737" s="4" t="str">
        <f t="array" ref="L737">XLOOKUP(Q737,Store_Dim!A:A,Store_Dim!C:C)</f>
        <v>North</v>
      </c>
      <c r="M737" s="4" t="s">
        <v>1856</v>
      </c>
      <c r="N737" s="4" t="str">
        <f t="array" ref="N737">XLOOKUP(M737,Product_Dim!A:A,Product_Dim!C:C)</f>
        <v>Clothing</v>
      </c>
      <c r="O737" s="4" t="str">
        <f t="array" ref="O737">XLOOKUP(M737,Product_Dim!A:A,Product_Dim!D:D)</f>
        <v>Footwear</v>
      </c>
      <c r="P737" s="4" t="s">
        <v>1858</v>
      </c>
      <c r="Q737" s="4" t="s">
        <v>1942</v>
      </c>
      <c r="R737" s="4" t="str">
        <f t="array" ref="R737">XLOOKUP(Q737,Store_Dim!A:A,Store_Dim!B:B)</f>
        <v>Holloway Ltd</v>
      </c>
      <c r="S737" s="4" t="str">
        <f t="array" ref="S737">XLOOKUP(Q737,Store_Dim!A:A,Store_Dim!E:E)</f>
        <v>Flagship</v>
      </c>
      <c r="T737" s="4">
        <v>1.0</v>
      </c>
      <c r="U737" s="13">
        <v>230.32</v>
      </c>
      <c r="V737" s="14">
        <v>0.05</v>
      </c>
      <c r="W737" s="15">
        <v>496.0</v>
      </c>
      <c r="X737" s="4" t="s">
        <v>1964</v>
      </c>
      <c r="Y737" s="16">
        <v>218.804</v>
      </c>
      <c r="Z737" s="4" t="str">
        <f t="array" ref="Z737">XLOOKUP(M737,Product_Dim!A:A,Product_Dim!B:B)</f>
        <v>Women's High Heels</v>
      </c>
    </row>
    <row r="738" ht="14.25" customHeight="1">
      <c r="A738" s="4" t="s">
        <v>2697</v>
      </c>
      <c r="B738" s="5">
        <v>45526.0</v>
      </c>
      <c r="C738" s="12" t="s">
        <v>3975</v>
      </c>
      <c r="D738" s="4">
        <f t="shared" si="1"/>
        <v>2024</v>
      </c>
      <c r="E738" s="4" t="s">
        <v>1097</v>
      </c>
      <c r="F738" s="4">
        <v>30.0</v>
      </c>
      <c r="G738" s="4" t="str">
        <f t="shared" si="2"/>
        <v>26-35</v>
      </c>
      <c r="H738" s="4" t="str">
        <f t="array" ref="H738">XLOOKUP(E738,Customer_Dim!A:A,Customer_Dim!D:D)</f>
        <v>Female</v>
      </c>
      <c r="I738" s="4" t="str">
        <f t="array" ref="I738">XLOOKUP(E738,Customer_Dim!A:A,Customer_Dim!H:H)</f>
        <v>Bronze</v>
      </c>
      <c r="J738" s="4" t="str">
        <f t="array" ref="J738">XLOOKUP(E738,Customer_Dim!A:A,Customer_Dim!E:E)</f>
        <v>Amandaborough</v>
      </c>
      <c r="K738" s="4" t="str">
        <f t="array" ref="K738">XLOOKUP(E738,Customer_Dim!A:A,Customer_Dim!F:F)</f>
        <v>Connecticut</v>
      </c>
      <c r="L738" s="4" t="str">
        <f t="array" ref="L738">XLOOKUP(Q738,Store_Dim!A:A,Store_Dim!C:C)</f>
        <v>East</v>
      </c>
      <c r="M738" s="4" t="s">
        <v>1765</v>
      </c>
      <c r="N738" s="4" t="str">
        <f t="array" ref="N738">XLOOKUP(M738,Product_Dim!A:A,Product_Dim!C:C)</f>
        <v>Sports</v>
      </c>
      <c r="O738" s="4" t="str">
        <f t="array" ref="O738">XLOOKUP(M738,Product_Dim!A:A,Product_Dim!D:D)</f>
        <v>Equipment</v>
      </c>
      <c r="P738" s="4" t="s">
        <v>1767</v>
      </c>
      <c r="Q738" s="4" t="s">
        <v>1911</v>
      </c>
      <c r="R738" s="4" t="str">
        <f t="array" ref="R738">XLOOKUP(Q738,Store_Dim!A:A,Store_Dim!B:B)</f>
        <v>Benson-Elliott</v>
      </c>
      <c r="S738" s="4" t="str">
        <f t="array" ref="S738">XLOOKUP(Q738,Store_Dim!A:A,Store_Dim!E:E)</f>
        <v>Online</v>
      </c>
      <c r="T738" s="4">
        <v>2.0</v>
      </c>
      <c r="U738" s="13">
        <v>985.43</v>
      </c>
      <c r="V738" s="14">
        <v>0.28</v>
      </c>
      <c r="W738" s="15">
        <v>465.0</v>
      </c>
      <c r="X738" s="4" t="s">
        <v>1964</v>
      </c>
      <c r="Y738" s="16">
        <v>1419.0192</v>
      </c>
      <c r="Z738" s="4" t="str">
        <f t="array" ref="Z738">XLOOKUP(M738,Product_Dim!A:A,Product_Dim!B:B)</f>
        <v>Tennis Ball 3-Pack</v>
      </c>
    </row>
    <row r="739" ht="14.25" customHeight="1">
      <c r="A739" s="4" t="s">
        <v>2698</v>
      </c>
      <c r="B739" s="5">
        <v>45756.0</v>
      </c>
      <c r="C739" s="12" t="s">
        <v>3978</v>
      </c>
      <c r="D739" s="4">
        <f t="shared" si="1"/>
        <v>2025</v>
      </c>
      <c r="E739" s="4" t="s">
        <v>1334</v>
      </c>
      <c r="F739" s="4">
        <v>42.0</v>
      </c>
      <c r="G739" s="4" t="str">
        <f t="shared" si="2"/>
        <v>36-45</v>
      </c>
      <c r="H739" s="4" t="str">
        <f t="array" ref="H739">XLOOKUP(E739,Customer_Dim!A:A,Customer_Dim!D:D)</f>
        <v>Female</v>
      </c>
      <c r="I739" s="4" t="str">
        <f t="array" ref="I739">XLOOKUP(E739,Customer_Dim!A:A,Customer_Dim!H:H)</f>
        <v>Platinum</v>
      </c>
      <c r="J739" s="4" t="str">
        <f t="array" ref="J739">XLOOKUP(E739,Customer_Dim!A:A,Customer_Dim!E:E)</f>
        <v>Aliciahaven</v>
      </c>
      <c r="K739" s="4" t="str">
        <f t="array" ref="K739">XLOOKUP(E739,Customer_Dim!A:A,Customer_Dim!F:F)</f>
        <v>Kansas</v>
      </c>
      <c r="L739" s="4" t="str">
        <f t="array" ref="L739">XLOOKUP(Q739,Store_Dim!A:A,Store_Dim!C:C)</f>
        <v>South</v>
      </c>
      <c r="M739" s="4" t="s">
        <v>1594</v>
      </c>
      <c r="N739" s="4" t="str">
        <f t="array" ref="N739">XLOOKUP(M739,Product_Dim!A:A,Product_Dim!C:C)</f>
        <v>Sports</v>
      </c>
      <c r="O739" s="4" t="str">
        <f t="array" ref="O739">XLOOKUP(M739,Product_Dim!A:A,Product_Dim!D:D)</f>
        <v>Fitness</v>
      </c>
      <c r="P739" s="4" t="s">
        <v>1598</v>
      </c>
      <c r="Q739" s="4" t="s">
        <v>1904</v>
      </c>
      <c r="R739" s="4" t="str">
        <f t="array" ref="R739">XLOOKUP(Q739,Store_Dim!A:A,Store_Dim!B:B)</f>
        <v>Alexander Group</v>
      </c>
      <c r="S739" s="4" t="str">
        <f t="array" ref="S739">XLOOKUP(Q739,Store_Dim!A:A,Store_Dim!E:E)</f>
        <v>Online</v>
      </c>
      <c r="T739" s="4">
        <v>2.0</v>
      </c>
      <c r="U739" s="13">
        <v>492.5</v>
      </c>
      <c r="V739" s="14">
        <v>0.3</v>
      </c>
      <c r="W739" s="15">
        <v>323.0</v>
      </c>
      <c r="X739" s="4" t="s">
        <v>1961</v>
      </c>
      <c r="Y739" s="16">
        <v>689.5</v>
      </c>
      <c r="Z739" s="4" t="str">
        <f t="array" ref="Z739">XLOOKUP(M739,Product_Dim!A:A,Product_Dim!B:B)</f>
        <v>Adjustable Dumbbell Set</v>
      </c>
    </row>
    <row r="740" ht="14.25" customHeight="1">
      <c r="A740" s="4" t="s">
        <v>2699</v>
      </c>
      <c r="B740" s="5">
        <v>45657.0</v>
      </c>
      <c r="C740" s="12" t="s">
        <v>3969</v>
      </c>
      <c r="D740" s="4">
        <f t="shared" si="1"/>
        <v>2024</v>
      </c>
      <c r="E740" s="4" t="s">
        <v>1163</v>
      </c>
      <c r="F740" s="4">
        <v>58.0</v>
      </c>
      <c r="G740" s="4" t="str">
        <f t="shared" si="2"/>
        <v>56-65</v>
      </c>
      <c r="H740" s="4" t="str">
        <f t="array" ref="H740">XLOOKUP(E740,Customer_Dim!A:A,Customer_Dim!D:D)</f>
        <v>Male</v>
      </c>
      <c r="I740" s="4" t="str">
        <f t="array" ref="I740">XLOOKUP(E740,Customer_Dim!A:A,Customer_Dim!H:H)</f>
        <v>Bronze</v>
      </c>
      <c r="J740" s="4" t="str">
        <f t="array" ref="J740">XLOOKUP(E740,Customer_Dim!A:A,Customer_Dim!E:E)</f>
        <v>Lake Johnside</v>
      </c>
      <c r="K740" s="4" t="str">
        <f t="array" ref="K740">XLOOKUP(E740,Customer_Dim!A:A,Customer_Dim!F:F)</f>
        <v>Arizona</v>
      </c>
      <c r="L740" s="4" t="str">
        <f t="array" ref="L740">XLOOKUP(Q740,Store_Dim!A:A,Store_Dim!C:C)</f>
        <v>South</v>
      </c>
      <c r="M740" s="4" t="s">
        <v>1718</v>
      </c>
      <c r="N740" s="4" t="str">
        <f t="array" ref="N740">XLOOKUP(M740,Product_Dim!A:A,Product_Dim!C:C)</f>
        <v>Clothing</v>
      </c>
      <c r="O740" s="4" t="str">
        <f t="array" ref="O740">XLOOKUP(M740,Product_Dim!A:A,Product_Dim!D:D)</f>
        <v>Outerwear</v>
      </c>
      <c r="P740" s="4" t="s">
        <v>1720</v>
      </c>
      <c r="Q740" s="4" t="s">
        <v>1927</v>
      </c>
      <c r="R740" s="4" t="str">
        <f t="array" ref="R740">XLOOKUP(Q740,Store_Dim!A:A,Store_Dim!B:B)</f>
        <v>Aguirre-Keller</v>
      </c>
      <c r="S740" s="4" t="str">
        <f t="array" ref="S740">XLOOKUP(Q740,Store_Dim!A:A,Store_Dim!E:E)</f>
        <v>Online</v>
      </c>
      <c r="T740" s="4">
        <v>2.0</v>
      </c>
      <c r="U740" s="13">
        <v>213.69</v>
      </c>
      <c r="V740" s="14">
        <v>0.28</v>
      </c>
      <c r="W740" s="15">
        <v>296.0</v>
      </c>
      <c r="X740" s="4" t="s">
        <v>1961</v>
      </c>
      <c r="Y740" s="16">
        <v>307.7136</v>
      </c>
      <c r="Z740" s="4" t="str">
        <f t="array" ref="Z740">XLOOKUP(M740,Product_Dim!A:A,Product_Dim!B:B)</f>
        <v>Men's Winter Jacket</v>
      </c>
    </row>
    <row r="741" ht="14.25" customHeight="1">
      <c r="A741" s="4" t="s">
        <v>2700</v>
      </c>
      <c r="B741" s="5">
        <v>45716.0</v>
      </c>
      <c r="C741" s="12" t="s">
        <v>3974</v>
      </c>
      <c r="D741" s="4">
        <f t="shared" si="1"/>
        <v>2025</v>
      </c>
      <c r="E741" s="4" t="s">
        <v>257</v>
      </c>
      <c r="F741" s="4">
        <v>21.0</v>
      </c>
      <c r="G741" s="4" t="str">
        <f t="shared" si="2"/>
        <v>18-25</v>
      </c>
      <c r="H741" s="4" t="str">
        <f t="array" ref="H741">XLOOKUP(E741,Customer_Dim!A:A,Customer_Dim!D:D)</f>
        <v>Female</v>
      </c>
      <c r="I741" s="4" t="str">
        <f t="array" ref="I741">XLOOKUP(E741,Customer_Dim!A:A,Customer_Dim!H:H)</f>
        <v>Silver</v>
      </c>
      <c r="J741" s="4" t="str">
        <f t="array" ref="J741">XLOOKUP(E741,Customer_Dim!A:A,Customer_Dim!E:E)</f>
        <v>Woodmouth</v>
      </c>
      <c r="K741" s="4" t="str">
        <f t="array" ref="K741">XLOOKUP(E741,Customer_Dim!A:A,Customer_Dim!F:F)</f>
        <v>Nevada</v>
      </c>
      <c r="L741" s="4" t="str">
        <f t="array" ref="L741">XLOOKUP(Q741,Store_Dim!A:A,Store_Dim!C:C)</f>
        <v>West</v>
      </c>
      <c r="M741" s="4" t="s">
        <v>1635</v>
      </c>
      <c r="N741" s="4" t="str">
        <f t="array" ref="N741">XLOOKUP(M741,Product_Dim!A:A,Product_Dim!C:C)</f>
        <v>Sports</v>
      </c>
      <c r="O741" s="4" t="str">
        <f t="array" ref="O741">XLOOKUP(M741,Product_Dim!A:A,Product_Dim!D:D)</f>
        <v>Accessories</v>
      </c>
      <c r="P741" s="4" t="s">
        <v>1637</v>
      </c>
      <c r="Q741" s="4" t="s">
        <v>1917</v>
      </c>
      <c r="R741" s="4" t="str">
        <f t="array" ref="R741">XLOOKUP(Q741,Store_Dim!A:A,Store_Dim!B:B)</f>
        <v>Bean, Jones and Park</v>
      </c>
      <c r="S741" s="4" t="str">
        <f t="array" ref="S741">XLOOKUP(Q741,Store_Dim!A:A,Store_Dim!E:E)</f>
        <v>Online</v>
      </c>
      <c r="T741" s="4">
        <v>4.0</v>
      </c>
      <c r="U741" s="13">
        <v>618.83</v>
      </c>
      <c r="V741" s="14">
        <v>0.08</v>
      </c>
      <c r="W741" s="15">
        <v>273.86258363355637</v>
      </c>
      <c r="X741" s="4" t="s">
        <v>1961</v>
      </c>
      <c r="Y741" s="16">
        <v>2277.2944</v>
      </c>
      <c r="Z741" s="4" t="str">
        <f t="array" ref="Z741">XLOOKUP(M741,Product_Dim!A:A,Product_Dim!B:B)</f>
        <v>Outdoor Sports Water Bottle</v>
      </c>
    </row>
    <row r="742" ht="14.25" customHeight="1">
      <c r="A742" s="4" t="s">
        <v>2701</v>
      </c>
      <c r="B742" s="5">
        <v>45313.0</v>
      </c>
      <c r="C742" s="12" t="s">
        <v>3972</v>
      </c>
      <c r="D742" s="4">
        <f t="shared" si="1"/>
        <v>2024</v>
      </c>
      <c r="E742" s="4" t="s">
        <v>351</v>
      </c>
      <c r="F742" s="4">
        <v>28.0</v>
      </c>
      <c r="G742" s="4" t="str">
        <f t="shared" si="2"/>
        <v>26-35</v>
      </c>
      <c r="H742" s="4" t="str">
        <f t="array" ref="H742">XLOOKUP(E742,Customer_Dim!A:A,Customer_Dim!D:D)</f>
        <v>Female</v>
      </c>
      <c r="I742" s="4" t="str">
        <f t="array" ref="I742">XLOOKUP(E742,Customer_Dim!A:A,Customer_Dim!H:H)</f>
        <v>Gold</v>
      </c>
      <c r="J742" s="4" t="str">
        <f t="array" ref="J742">XLOOKUP(E742,Customer_Dim!A:A,Customer_Dim!E:E)</f>
        <v>Port Travisstad</v>
      </c>
      <c r="K742" s="4" t="str">
        <f t="array" ref="K742">XLOOKUP(E742,Customer_Dim!A:A,Customer_Dim!F:F)</f>
        <v>South Carolina</v>
      </c>
      <c r="L742" s="4" t="str">
        <f t="array" ref="L742">XLOOKUP(Q742,Store_Dim!A:A,Store_Dim!C:C)</f>
        <v>South</v>
      </c>
      <c r="M742" s="4" t="s">
        <v>1759</v>
      </c>
      <c r="N742" s="4" t="str">
        <f t="array" ref="N742">XLOOKUP(M742,Product_Dim!A:A,Product_Dim!C:C)</f>
        <v>Beauty</v>
      </c>
      <c r="O742" s="4" t="str">
        <f t="array" ref="O742">XLOOKUP(M742,Product_Dim!A:A,Product_Dim!D:D)</f>
        <v>Haircare</v>
      </c>
      <c r="P742" s="4" t="s">
        <v>1761</v>
      </c>
      <c r="Q742" s="4" t="s">
        <v>1927</v>
      </c>
      <c r="R742" s="4" t="str">
        <f t="array" ref="R742">XLOOKUP(Q742,Store_Dim!A:A,Store_Dim!B:B)</f>
        <v>Aguirre-Keller</v>
      </c>
      <c r="S742" s="4" t="str">
        <f t="array" ref="S742">XLOOKUP(Q742,Store_Dim!A:A,Store_Dim!E:E)</f>
        <v>Online</v>
      </c>
      <c r="T742" s="4">
        <v>2.0</v>
      </c>
      <c r="U742" s="13">
        <v>81.16</v>
      </c>
      <c r="V742" s="14">
        <v>0.16</v>
      </c>
      <c r="W742" s="15">
        <v>399.0</v>
      </c>
      <c r="X742" s="4" t="s">
        <v>1961</v>
      </c>
      <c r="Y742" s="16">
        <v>136.3488</v>
      </c>
      <c r="Z742" s="4" t="str">
        <f t="array" ref="Z742">XLOOKUP(M742,Product_Dim!A:A,Product_Dim!B:B)</f>
        <v>Men's Hair Styling Gel</v>
      </c>
    </row>
    <row r="743" ht="14.25" customHeight="1">
      <c r="A743" s="4" t="s">
        <v>2702</v>
      </c>
      <c r="B743" s="5">
        <v>45372.0</v>
      </c>
      <c r="C743" s="12" t="s">
        <v>3977</v>
      </c>
      <c r="D743" s="4">
        <f t="shared" si="1"/>
        <v>2024</v>
      </c>
      <c r="E743" s="4" t="s">
        <v>38</v>
      </c>
      <c r="F743" s="4">
        <v>29.0</v>
      </c>
      <c r="G743" s="4" t="str">
        <f t="shared" si="2"/>
        <v>26-35</v>
      </c>
      <c r="H743" s="4" t="str">
        <f t="array" ref="H743">XLOOKUP(E743,Customer_Dim!A:A,Customer_Dim!D:D)</f>
        <v>Female</v>
      </c>
      <c r="I743" s="4" t="str">
        <f t="array" ref="I743">XLOOKUP(E743,Customer_Dim!A:A,Customer_Dim!H:H)</f>
        <v>Platinum</v>
      </c>
      <c r="J743" s="4" t="str">
        <f t="array" ref="J743">XLOOKUP(E743,Customer_Dim!A:A,Customer_Dim!E:E)</f>
        <v>Kylebury</v>
      </c>
      <c r="K743" s="4" t="str">
        <f t="array" ref="K743">XLOOKUP(E743,Customer_Dim!A:A,Customer_Dim!F:F)</f>
        <v>Alabama</v>
      </c>
      <c r="L743" s="4" t="str">
        <f t="array" ref="L743">XLOOKUP(Q743,Store_Dim!A:A,Store_Dim!C:C)</f>
        <v>South</v>
      </c>
      <c r="M743" s="4" t="s">
        <v>1841</v>
      </c>
      <c r="N743" s="4" t="str">
        <f t="array" ref="N743">XLOOKUP(M743,Product_Dim!A:A,Product_Dim!C:C)</f>
        <v>Home</v>
      </c>
      <c r="O743" s="4" t="str">
        <f t="array" ref="O743">XLOOKUP(M743,Product_Dim!A:A,Product_Dim!D:D)</f>
        <v>Kitchen</v>
      </c>
      <c r="P743" s="4" t="s">
        <v>1843</v>
      </c>
      <c r="Q743" s="4" t="s">
        <v>1921</v>
      </c>
      <c r="R743" s="4" t="str">
        <f t="array" ref="R743">XLOOKUP(Q743,Store_Dim!A:A,Store_Dim!B:B)</f>
        <v>Moore, Padilla and Butler</v>
      </c>
      <c r="S743" s="4" t="str">
        <f t="array" ref="S743">XLOOKUP(Q743,Store_Dim!A:A,Store_Dim!E:E)</f>
        <v>Flagship</v>
      </c>
      <c r="T743" s="4">
        <v>1.0</v>
      </c>
      <c r="U743" s="13">
        <v>431.69</v>
      </c>
      <c r="V743" s="14">
        <v>0.09</v>
      </c>
      <c r="W743" s="15">
        <v>82.0</v>
      </c>
      <c r="X743" s="4" t="s">
        <v>1959</v>
      </c>
      <c r="Y743" s="16">
        <v>392.8379</v>
      </c>
      <c r="Z743" s="4" t="str">
        <f t="array" ref="Z743">XLOOKUP(M743,Product_Dim!A:A,Product_Dim!B:B)</f>
        <v>Kitchen Cutting Board</v>
      </c>
    </row>
    <row r="744" ht="14.25" customHeight="1">
      <c r="A744" s="4" t="s">
        <v>2703</v>
      </c>
      <c r="B744" s="5">
        <v>45648.0</v>
      </c>
      <c r="C744" s="12" t="s">
        <v>3969</v>
      </c>
      <c r="D744" s="4">
        <f t="shared" si="1"/>
        <v>2024</v>
      </c>
      <c r="E744" s="4" t="s">
        <v>1284</v>
      </c>
      <c r="F744" s="4">
        <v>18.0</v>
      </c>
      <c r="G744" s="4" t="str">
        <f t="shared" si="2"/>
        <v>18-25</v>
      </c>
      <c r="H744" s="4" t="str">
        <f t="array" ref="H744">XLOOKUP(E744,Customer_Dim!A:A,Customer_Dim!D:D)</f>
        <v>Female</v>
      </c>
      <c r="I744" s="4" t="str">
        <f t="array" ref="I744">XLOOKUP(E744,Customer_Dim!A:A,Customer_Dim!H:H)</f>
        <v>Gold</v>
      </c>
      <c r="J744" s="4" t="str">
        <f t="array" ref="J744">XLOOKUP(E744,Customer_Dim!A:A,Customer_Dim!E:E)</f>
        <v>Garciaview</v>
      </c>
      <c r="K744" s="4" t="str">
        <f t="array" ref="K744">XLOOKUP(E744,Customer_Dim!A:A,Customer_Dim!F:F)</f>
        <v>Louisiana</v>
      </c>
      <c r="L744" s="4" t="str">
        <f t="array" ref="L744">XLOOKUP(Q744,Store_Dim!A:A,Store_Dim!C:C)</f>
        <v>North</v>
      </c>
      <c r="M744" s="4" t="s">
        <v>1628</v>
      </c>
      <c r="N744" s="4" t="str">
        <f t="array" ref="N744">XLOOKUP(M744,Product_Dim!A:A,Product_Dim!C:C)</f>
        <v>Clothing</v>
      </c>
      <c r="O744" s="4" t="str">
        <f t="array" ref="O744">XLOOKUP(M744,Product_Dim!A:A,Product_Dim!D:D)</f>
        <v>Bottoms</v>
      </c>
      <c r="P744" s="4" t="s">
        <v>1630</v>
      </c>
      <c r="Q744" s="4" t="s">
        <v>1908</v>
      </c>
      <c r="R744" s="4" t="str">
        <f t="array" ref="R744">XLOOKUP(Q744,Store_Dim!A:A,Store_Dim!B:B)</f>
        <v>Gray Ltd</v>
      </c>
      <c r="S744" s="4" t="str">
        <f t="array" ref="S744">XLOOKUP(Q744,Store_Dim!A:A,Store_Dim!E:E)</f>
        <v>Outlet</v>
      </c>
      <c r="T744" s="4">
        <v>3.0</v>
      </c>
      <c r="U744" s="13">
        <v>438.65</v>
      </c>
      <c r="V744" s="14">
        <v>0.29</v>
      </c>
      <c r="W744" s="15">
        <v>343.0</v>
      </c>
      <c r="X744" s="4" t="s">
        <v>1961</v>
      </c>
      <c r="Y744" s="16">
        <v>934.3244999999998</v>
      </c>
      <c r="Z744" s="4" t="str">
        <f t="array" ref="Z744">XLOOKUP(M744,Product_Dim!A:A,Product_Dim!B:B)</f>
        <v>Women's Denim Jeans</v>
      </c>
    </row>
    <row r="745" ht="14.25" customHeight="1">
      <c r="A745" s="4" t="s">
        <v>2704</v>
      </c>
      <c r="B745" s="5">
        <v>45384.0</v>
      </c>
      <c r="C745" s="12" t="s">
        <v>3978</v>
      </c>
      <c r="D745" s="4">
        <f t="shared" si="1"/>
        <v>2024</v>
      </c>
      <c r="E745" s="4" t="s">
        <v>590</v>
      </c>
      <c r="F745" s="4">
        <v>41.0</v>
      </c>
      <c r="G745" s="4" t="str">
        <f t="shared" si="2"/>
        <v>36-45</v>
      </c>
      <c r="H745" s="4" t="str">
        <f t="array" ref="H745">XLOOKUP(E745,Customer_Dim!A:A,Customer_Dim!D:D)</f>
        <v>Female</v>
      </c>
      <c r="I745" s="4" t="str">
        <f t="array" ref="I745">XLOOKUP(E745,Customer_Dim!A:A,Customer_Dim!H:H)</f>
        <v>Bronze</v>
      </c>
      <c r="J745" s="4" t="str">
        <f t="array" ref="J745">XLOOKUP(E745,Customer_Dim!A:A,Customer_Dim!E:E)</f>
        <v>Port Richard</v>
      </c>
      <c r="K745" s="4" t="str">
        <f t="array" ref="K745">XLOOKUP(E745,Customer_Dim!A:A,Customer_Dim!F:F)</f>
        <v>West Virginia</v>
      </c>
      <c r="L745" s="4" t="str">
        <f t="array" ref="L745">XLOOKUP(Q745,Store_Dim!A:A,Store_Dim!C:C)</f>
        <v>North</v>
      </c>
      <c r="M745" s="4" t="s">
        <v>1820</v>
      </c>
      <c r="N745" s="4" t="str">
        <f t="array" ref="N745">XLOOKUP(M745,Product_Dim!A:A,Product_Dim!C:C)</f>
        <v>Home</v>
      </c>
      <c r="O745" s="4" t="str">
        <f t="array" ref="O745">XLOOKUP(M745,Product_Dim!A:A,Product_Dim!D:D)</f>
        <v>Lighting</v>
      </c>
      <c r="P745" s="4" t="s">
        <v>1822</v>
      </c>
      <c r="Q745" s="4" t="s">
        <v>1901</v>
      </c>
      <c r="R745" s="4" t="str">
        <f t="array" ref="R745">XLOOKUP(Q745,Store_Dim!A:A,Store_Dim!B:B)</f>
        <v>Johnson-Wright</v>
      </c>
      <c r="S745" s="4" t="str">
        <f t="array" ref="S745">XLOOKUP(Q745,Store_Dim!A:A,Store_Dim!E:E)</f>
        <v>Outlet</v>
      </c>
      <c r="T745" s="4">
        <v>3.0</v>
      </c>
      <c r="U745" s="13">
        <v>339.41</v>
      </c>
      <c r="V745" s="14">
        <v>0.26</v>
      </c>
      <c r="W745" s="15">
        <v>469.0</v>
      </c>
      <c r="X745" s="4" t="s">
        <v>1959</v>
      </c>
      <c r="Y745" s="16">
        <v>753.4902</v>
      </c>
      <c r="Z745" s="4" t="str">
        <f t="array" ref="Z745">XLOOKUP(M745,Product_Dim!A:A,Product_Dim!B:B)</f>
        <v>Decorative Lamp Shade</v>
      </c>
    </row>
    <row r="746" ht="14.25" customHeight="1">
      <c r="A746" s="4" t="s">
        <v>2705</v>
      </c>
      <c r="B746" s="5">
        <v>45687.0</v>
      </c>
      <c r="C746" s="12" t="s">
        <v>3972</v>
      </c>
      <c r="D746" s="4">
        <f t="shared" si="1"/>
        <v>2025</v>
      </c>
      <c r="E746" s="4" t="s">
        <v>1470</v>
      </c>
      <c r="F746" s="4">
        <v>21.0</v>
      </c>
      <c r="G746" s="4" t="str">
        <f t="shared" si="2"/>
        <v>18-25</v>
      </c>
      <c r="H746" s="4" t="str">
        <f t="array" ref="H746">XLOOKUP(E746,Customer_Dim!A:A,Customer_Dim!D:D)</f>
        <v>Female</v>
      </c>
      <c r="I746" s="4" t="str">
        <f t="array" ref="I746">XLOOKUP(E746,Customer_Dim!A:A,Customer_Dim!H:H)</f>
        <v>Gold</v>
      </c>
      <c r="J746" s="4" t="str">
        <f t="array" ref="J746">XLOOKUP(E746,Customer_Dim!A:A,Customer_Dim!E:E)</f>
        <v>Kanebury</v>
      </c>
      <c r="K746" s="4" t="str">
        <f t="array" ref="K746">XLOOKUP(E746,Customer_Dim!A:A,Customer_Dim!F:F)</f>
        <v>New Hampshire</v>
      </c>
      <c r="L746" s="4" t="str">
        <f t="array" ref="L746">XLOOKUP(Q746,Store_Dim!A:A,Store_Dim!C:C)</f>
        <v>South</v>
      </c>
      <c r="M746" s="4" t="s">
        <v>1820</v>
      </c>
      <c r="N746" s="4" t="str">
        <f t="array" ref="N746">XLOOKUP(M746,Product_Dim!A:A,Product_Dim!C:C)</f>
        <v>Home</v>
      </c>
      <c r="O746" s="4" t="str">
        <f t="array" ref="O746">XLOOKUP(M746,Product_Dim!A:A,Product_Dim!D:D)</f>
        <v>Lighting</v>
      </c>
      <c r="P746" s="4" t="s">
        <v>1822</v>
      </c>
      <c r="Q746" s="4" t="s">
        <v>1921</v>
      </c>
      <c r="R746" s="4" t="str">
        <f t="array" ref="R746">XLOOKUP(Q746,Store_Dim!A:A,Store_Dim!B:B)</f>
        <v>Moore, Padilla and Butler</v>
      </c>
      <c r="S746" s="4" t="str">
        <f t="array" ref="S746">XLOOKUP(Q746,Store_Dim!A:A,Store_Dim!E:E)</f>
        <v>Flagship</v>
      </c>
      <c r="T746" s="4">
        <v>4.0</v>
      </c>
      <c r="U746" s="13">
        <v>848.47</v>
      </c>
      <c r="V746" s="14">
        <v>0.21</v>
      </c>
      <c r="W746" s="15">
        <v>469.0</v>
      </c>
      <c r="X746" s="4" t="s">
        <v>1964</v>
      </c>
      <c r="Y746" s="16">
        <v>2681.1652</v>
      </c>
      <c r="Z746" s="4" t="str">
        <f t="array" ref="Z746">XLOOKUP(M746,Product_Dim!A:A,Product_Dim!B:B)</f>
        <v>Decorative Lamp Shade</v>
      </c>
    </row>
    <row r="747" ht="14.25" customHeight="1">
      <c r="A747" s="4" t="s">
        <v>2706</v>
      </c>
      <c r="B747" s="5">
        <v>45747.0</v>
      </c>
      <c r="C747" s="12" t="s">
        <v>3977</v>
      </c>
      <c r="D747" s="4">
        <f t="shared" si="1"/>
        <v>2025</v>
      </c>
      <c r="E747" s="4" t="s">
        <v>651</v>
      </c>
      <c r="F747" s="4">
        <v>26.0</v>
      </c>
      <c r="G747" s="4" t="str">
        <f t="shared" si="2"/>
        <v>26-35</v>
      </c>
      <c r="H747" s="4" t="str">
        <f t="array" ref="H747">XLOOKUP(E747,Customer_Dim!A:A,Customer_Dim!D:D)</f>
        <v>Male</v>
      </c>
      <c r="I747" s="4" t="str">
        <f t="array" ref="I747">XLOOKUP(E747,Customer_Dim!A:A,Customer_Dim!H:H)</f>
        <v>Gold</v>
      </c>
      <c r="J747" s="4" t="str">
        <f t="array" ref="J747">XLOOKUP(E747,Customer_Dim!A:A,Customer_Dim!E:E)</f>
        <v>Lake Samanthafort</v>
      </c>
      <c r="K747" s="4" t="str">
        <f t="array" ref="K747">XLOOKUP(E747,Customer_Dim!A:A,Customer_Dim!F:F)</f>
        <v>Idaho</v>
      </c>
      <c r="L747" s="4" t="str">
        <f t="array" ref="L747">XLOOKUP(Q747,Store_Dim!A:A,Store_Dim!C:C)</f>
        <v>West</v>
      </c>
      <c r="M747" s="4" t="s">
        <v>1783</v>
      </c>
      <c r="N747" s="4" t="str">
        <f t="array" ref="N747">XLOOKUP(M747,Product_Dim!A:A,Product_Dim!C:C)</f>
        <v>Electronics</v>
      </c>
      <c r="O747" s="4" t="str">
        <f t="array" ref="O747">XLOOKUP(M747,Product_Dim!A:A,Product_Dim!D:D)</f>
        <v>Accessories</v>
      </c>
      <c r="P747" s="4" t="s">
        <v>1785</v>
      </c>
      <c r="Q747" s="4" t="s">
        <v>1917</v>
      </c>
      <c r="R747" s="4" t="str">
        <f t="array" ref="R747">XLOOKUP(Q747,Store_Dim!A:A,Store_Dim!B:B)</f>
        <v>Bean, Jones and Park</v>
      </c>
      <c r="S747" s="4" t="str">
        <f t="array" ref="S747">XLOOKUP(Q747,Store_Dim!A:A,Store_Dim!E:E)</f>
        <v>Online</v>
      </c>
      <c r="T747" s="4">
        <v>1.0</v>
      </c>
      <c r="U747" s="13">
        <v>664.87</v>
      </c>
      <c r="V747" s="14">
        <v>0.08</v>
      </c>
      <c r="W747" s="15">
        <v>476.0</v>
      </c>
      <c r="X747" s="4" t="s">
        <v>1961</v>
      </c>
      <c r="Y747" s="16">
        <v>611.6804000000001</v>
      </c>
      <c r="Z747" s="4" t="str">
        <f t="array" ref="Z747">XLOOKUP(M747,Product_Dim!A:A,Product_Dim!B:B)</f>
        <v>Smart LED Light Strip</v>
      </c>
    </row>
    <row r="748" ht="14.25" customHeight="1">
      <c r="A748" s="4" t="s">
        <v>2707</v>
      </c>
      <c r="B748" s="5">
        <v>45687.0</v>
      </c>
      <c r="C748" s="12" t="s">
        <v>3972</v>
      </c>
      <c r="D748" s="4">
        <f t="shared" si="1"/>
        <v>2025</v>
      </c>
      <c r="E748" s="4" t="s">
        <v>369</v>
      </c>
      <c r="F748" s="4">
        <v>35.0</v>
      </c>
      <c r="G748" s="4" t="str">
        <f t="shared" si="2"/>
        <v>26-35</v>
      </c>
      <c r="H748" s="4" t="str">
        <f t="array" ref="H748">XLOOKUP(E748,Customer_Dim!A:A,Customer_Dim!D:D)</f>
        <v>Male</v>
      </c>
      <c r="I748" s="4" t="str">
        <f t="array" ref="I748">XLOOKUP(E748,Customer_Dim!A:A,Customer_Dim!H:H)</f>
        <v>Silver</v>
      </c>
      <c r="J748" s="4" t="str">
        <f t="array" ref="J748">XLOOKUP(E748,Customer_Dim!A:A,Customer_Dim!E:E)</f>
        <v>South Dustin</v>
      </c>
      <c r="K748" s="4" t="str">
        <f t="array" ref="K748">XLOOKUP(E748,Customer_Dim!A:A,Customer_Dim!F:F)</f>
        <v>Tennessee</v>
      </c>
      <c r="L748" s="4" t="str">
        <f t="array" ref="L748">XLOOKUP(Q748,Store_Dim!A:A,Store_Dim!C:C)</f>
        <v>South</v>
      </c>
      <c r="M748" s="4" t="s">
        <v>1648</v>
      </c>
      <c r="N748" s="4" t="str">
        <f t="array" ref="N748">XLOOKUP(M748,Product_Dim!A:A,Product_Dim!C:C)</f>
        <v>Sports</v>
      </c>
      <c r="O748" s="4" t="str">
        <f t="array" ref="O748">XLOOKUP(M748,Product_Dim!A:A,Product_Dim!D:D)</f>
        <v>Outdoor</v>
      </c>
      <c r="P748" s="4" t="s">
        <v>1651</v>
      </c>
      <c r="Q748" s="4" t="s">
        <v>1914</v>
      </c>
      <c r="R748" s="4" t="str">
        <f t="array" ref="R748">XLOOKUP(Q748,Store_Dim!A:A,Store_Dim!B:B)</f>
        <v>Martinez-Mullins</v>
      </c>
      <c r="S748" s="4" t="str">
        <f t="array" ref="S748">XLOOKUP(Q748,Store_Dim!A:A,Store_Dim!E:E)</f>
        <v>Online</v>
      </c>
      <c r="T748" s="4">
        <v>1.0</v>
      </c>
      <c r="U748" s="13">
        <v>412.11</v>
      </c>
      <c r="V748" s="14">
        <v>0.23</v>
      </c>
      <c r="W748" s="15">
        <v>340.0</v>
      </c>
      <c r="X748" s="4" t="s">
        <v>1961</v>
      </c>
      <c r="Y748" s="16">
        <v>317.3247</v>
      </c>
      <c r="Z748" s="4" t="str">
        <f t="array" ref="Z748">XLOOKUP(M748,Product_Dim!A:A,Product_Dim!B:B)</f>
        <v>Foldable Camping Chair</v>
      </c>
    </row>
    <row r="749" ht="14.25" customHeight="1">
      <c r="A749" s="4" t="s">
        <v>2708</v>
      </c>
      <c r="B749" s="5">
        <v>45916.0</v>
      </c>
      <c r="C749" s="12" t="s">
        <v>3976</v>
      </c>
      <c r="D749" s="4">
        <f t="shared" si="1"/>
        <v>2025</v>
      </c>
      <c r="E749" s="4" t="s">
        <v>439</v>
      </c>
      <c r="F749" s="4">
        <v>50.0</v>
      </c>
      <c r="G749" s="4" t="str">
        <f t="shared" si="2"/>
        <v>46-55</v>
      </c>
      <c r="H749" s="4" t="str">
        <f t="array" ref="H749">XLOOKUP(E749,Customer_Dim!A:A,Customer_Dim!D:D)</f>
        <v>Male</v>
      </c>
      <c r="I749" s="4" t="str">
        <f t="array" ref="I749">XLOOKUP(E749,Customer_Dim!A:A,Customer_Dim!H:H)</f>
        <v>Platinum</v>
      </c>
      <c r="J749" s="4" t="str">
        <f t="array" ref="J749">XLOOKUP(E749,Customer_Dim!A:A,Customer_Dim!E:E)</f>
        <v>Kathrynport</v>
      </c>
      <c r="K749" s="4" t="str">
        <f t="array" ref="K749">XLOOKUP(E749,Customer_Dim!A:A,Customer_Dim!F:F)</f>
        <v>North Carolina</v>
      </c>
      <c r="L749" s="4" t="str">
        <f t="array" ref="L749">XLOOKUP(Q749,Store_Dim!A:A,Store_Dim!C:C)</f>
        <v>North</v>
      </c>
      <c r="M749" s="4" t="s">
        <v>1865</v>
      </c>
      <c r="N749" s="4" t="str">
        <f t="array" ref="N749">XLOOKUP(M749,Product_Dim!A:A,Product_Dim!C:C)</f>
        <v>Beauty</v>
      </c>
      <c r="O749" s="4" t="str">
        <f t="array" ref="O749">XLOOKUP(M749,Product_Dim!A:A,Product_Dim!D:D)</f>
        <v>Skincare</v>
      </c>
      <c r="P749" s="4" t="s">
        <v>1867</v>
      </c>
      <c r="Q749" s="4" t="s">
        <v>1892</v>
      </c>
      <c r="R749" s="4" t="str">
        <f t="array" ref="R749">XLOOKUP(Q749,Store_Dim!A:A,Store_Dim!B:B)</f>
        <v>Martinez, Adkins and Johnson</v>
      </c>
      <c r="S749" s="4" t="str">
        <f t="array" ref="S749">XLOOKUP(Q749,Store_Dim!A:A,Store_Dim!E:E)</f>
        <v>Flagship</v>
      </c>
      <c r="T749" s="4">
        <v>1.0</v>
      </c>
      <c r="U749" s="13">
        <v>126.09</v>
      </c>
      <c r="V749" s="14">
        <v>0.05</v>
      </c>
      <c r="W749" s="15">
        <v>213.0</v>
      </c>
      <c r="X749" s="4" t="s">
        <v>1964</v>
      </c>
      <c r="Y749" s="16">
        <v>119.7855</v>
      </c>
      <c r="Z749" s="4" t="str">
        <f t="array" ref="Z749">XLOOKUP(M749,Product_Dim!A:A,Product_Dim!B:B)</f>
        <v>Vitamin E Body Lotion</v>
      </c>
    </row>
    <row r="750" ht="14.25" customHeight="1">
      <c r="A750" s="4" t="s">
        <v>2709</v>
      </c>
      <c r="B750" s="5">
        <v>45917.0</v>
      </c>
      <c r="C750" s="12" t="s">
        <v>3976</v>
      </c>
      <c r="D750" s="4">
        <f t="shared" si="1"/>
        <v>2025</v>
      </c>
      <c r="E750" s="4" t="s">
        <v>668</v>
      </c>
      <c r="F750" s="4">
        <v>54.0</v>
      </c>
      <c r="G750" s="4" t="str">
        <f t="shared" si="2"/>
        <v>46-55</v>
      </c>
      <c r="H750" s="4" t="str">
        <f t="array" ref="H750">XLOOKUP(E750,Customer_Dim!A:A,Customer_Dim!D:D)</f>
        <v>Male</v>
      </c>
      <c r="I750" s="4" t="str">
        <f t="array" ref="I750">XLOOKUP(E750,Customer_Dim!A:A,Customer_Dim!H:H)</f>
        <v>Bronze</v>
      </c>
      <c r="J750" s="4" t="str">
        <f t="array" ref="J750">XLOOKUP(E750,Customer_Dim!A:A,Customer_Dim!E:E)</f>
        <v>Frostmouth</v>
      </c>
      <c r="K750" s="4" t="str">
        <f t="array" ref="K750">XLOOKUP(E750,Customer_Dim!A:A,Customer_Dim!F:F)</f>
        <v>Vermont</v>
      </c>
      <c r="L750" s="4" t="str">
        <f t="array" ref="L750">XLOOKUP(Q750,Store_Dim!A:A,Store_Dim!C:C)</f>
        <v>East</v>
      </c>
      <c r="M750" s="4" t="s">
        <v>1783</v>
      </c>
      <c r="N750" s="4" t="str">
        <f t="array" ref="N750">XLOOKUP(M750,Product_Dim!A:A,Product_Dim!C:C)</f>
        <v>Electronics</v>
      </c>
      <c r="O750" s="4" t="str">
        <f t="array" ref="O750">XLOOKUP(M750,Product_Dim!A:A,Product_Dim!D:D)</f>
        <v>Accessories</v>
      </c>
      <c r="P750" s="4" t="s">
        <v>1785</v>
      </c>
      <c r="Q750" s="4" t="s">
        <v>1924</v>
      </c>
      <c r="R750" s="4" t="str">
        <f t="array" ref="R750">XLOOKUP(Q750,Store_Dim!A:A,Store_Dim!B:B)</f>
        <v>Hill, Wagner and Ballard</v>
      </c>
      <c r="S750" s="4" t="str">
        <f t="array" ref="S750">XLOOKUP(Q750,Store_Dim!A:A,Store_Dim!E:E)</f>
        <v>Online</v>
      </c>
      <c r="T750" s="4">
        <v>4.0</v>
      </c>
      <c r="U750" s="13">
        <v>602.39</v>
      </c>
      <c r="V750" s="14">
        <v>0.19</v>
      </c>
      <c r="W750" s="15">
        <v>476.0</v>
      </c>
      <c r="X750" s="4" t="s">
        <v>1964</v>
      </c>
      <c r="Y750" s="16">
        <v>1951.7436</v>
      </c>
      <c r="Z750" s="4" t="str">
        <f t="array" ref="Z750">XLOOKUP(M750,Product_Dim!A:A,Product_Dim!B:B)</f>
        <v>Smart LED Light Strip</v>
      </c>
    </row>
    <row r="751" ht="14.25" customHeight="1">
      <c r="A751" s="4" t="s">
        <v>2710</v>
      </c>
      <c r="B751" s="5">
        <v>45941.0</v>
      </c>
      <c r="C751" s="12" t="s">
        <v>3979</v>
      </c>
      <c r="D751" s="4">
        <f t="shared" si="1"/>
        <v>2025</v>
      </c>
      <c r="E751" s="4" t="s">
        <v>1046</v>
      </c>
      <c r="F751" s="4">
        <v>60.0</v>
      </c>
      <c r="G751" s="4" t="str">
        <f t="shared" si="2"/>
        <v>56-65</v>
      </c>
      <c r="H751" s="4" t="str">
        <f t="array" ref="H751">XLOOKUP(E751,Customer_Dim!A:A,Customer_Dim!D:D)</f>
        <v>Male</v>
      </c>
      <c r="I751" s="4" t="str">
        <f t="array" ref="I751">XLOOKUP(E751,Customer_Dim!A:A,Customer_Dim!H:H)</f>
        <v>Bronze</v>
      </c>
      <c r="J751" s="4" t="str">
        <f t="array" ref="J751">XLOOKUP(E751,Customer_Dim!A:A,Customer_Dim!E:E)</f>
        <v>East Matthew</v>
      </c>
      <c r="K751" s="4" t="str">
        <f t="array" ref="K751">XLOOKUP(E751,Customer_Dim!A:A,Customer_Dim!F:F)</f>
        <v>Wisconsin</v>
      </c>
      <c r="L751" s="4" t="str">
        <f t="array" ref="L751">XLOOKUP(Q751,Store_Dim!A:A,Store_Dim!C:C)</f>
        <v>North</v>
      </c>
      <c r="M751" s="4" t="s">
        <v>1829</v>
      </c>
      <c r="N751" s="4" t="str">
        <f t="array" ref="N751">XLOOKUP(M751,Product_Dim!A:A,Product_Dim!C:C)</f>
        <v>Sports</v>
      </c>
      <c r="O751" s="4" t="str">
        <f t="array" ref="O751">XLOOKUP(M751,Product_Dim!A:A,Product_Dim!D:D)</f>
        <v>Fitness</v>
      </c>
      <c r="P751" s="4" t="s">
        <v>1831</v>
      </c>
      <c r="Q751" s="4" t="s">
        <v>1901</v>
      </c>
      <c r="R751" s="4" t="str">
        <f t="array" ref="R751">XLOOKUP(Q751,Store_Dim!A:A,Store_Dim!B:B)</f>
        <v>Johnson-Wright</v>
      </c>
      <c r="S751" s="4" t="str">
        <f t="array" ref="S751">XLOOKUP(Q751,Store_Dim!A:A,Store_Dim!E:E)</f>
        <v>Outlet</v>
      </c>
      <c r="T751" s="4">
        <v>3.0</v>
      </c>
      <c r="U751" s="13">
        <v>447.69</v>
      </c>
      <c r="V751" s="14">
        <v>0.02</v>
      </c>
      <c r="W751" s="15">
        <v>281.0</v>
      </c>
      <c r="X751" s="4" t="s">
        <v>1964</v>
      </c>
      <c r="Y751" s="16">
        <v>1316.2086</v>
      </c>
      <c r="Z751" s="4" t="str">
        <f t="array" ref="Z751">XLOOKUP(M751,Product_Dim!A:A,Product_Dim!B:B)</f>
        <v>Fitness Resistance Bands</v>
      </c>
    </row>
    <row r="752" ht="14.25" customHeight="1">
      <c r="A752" s="4" t="s">
        <v>2711</v>
      </c>
      <c r="B752" s="5">
        <v>45778.0</v>
      </c>
      <c r="C752" s="12" t="s">
        <v>3973</v>
      </c>
      <c r="D752" s="4">
        <f t="shared" si="1"/>
        <v>2025</v>
      </c>
      <c r="E752" s="4" t="s">
        <v>817</v>
      </c>
      <c r="F752" s="4">
        <v>19.0</v>
      </c>
      <c r="G752" s="4" t="str">
        <f t="shared" si="2"/>
        <v>18-25</v>
      </c>
      <c r="H752" s="4" t="str">
        <f t="array" ref="H752">XLOOKUP(E752,Customer_Dim!A:A,Customer_Dim!D:D)</f>
        <v>Male</v>
      </c>
      <c r="I752" s="4" t="str">
        <f t="array" ref="I752">XLOOKUP(E752,Customer_Dim!A:A,Customer_Dim!H:H)</f>
        <v>Gold</v>
      </c>
      <c r="J752" s="4" t="str">
        <f t="array" ref="J752">XLOOKUP(E752,Customer_Dim!A:A,Customer_Dim!E:E)</f>
        <v>Lake Timothy</v>
      </c>
      <c r="K752" s="4" t="str">
        <f t="array" ref="K752">XLOOKUP(E752,Customer_Dim!A:A,Customer_Dim!F:F)</f>
        <v>Nevada</v>
      </c>
      <c r="L752" s="4" t="str">
        <f t="array" ref="L752">XLOOKUP(Q752,Store_Dim!A:A,Store_Dim!C:C)</f>
        <v>North</v>
      </c>
      <c r="M752" s="4" t="s">
        <v>1680</v>
      </c>
      <c r="N752" s="4" t="str">
        <f t="array" ref="N752">XLOOKUP(M752,Product_Dim!A:A,Product_Dim!C:C)</f>
        <v>Electronics</v>
      </c>
      <c r="O752" s="4" t="str">
        <f t="array" ref="O752">XLOOKUP(M752,Product_Dim!A:A,Product_Dim!D:D)</f>
        <v>Computer</v>
      </c>
      <c r="P752" s="4" t="s">
        <v>1682</v>
      </c>
      <c r="Q752" s="4" t="s">
        <v>1901</v>
      </c>
      <c r="R752" s="4" t="str">
        <f t="array" ref="R752">XLOOKUP(Q752,Store_Dim!A:A,Store_Dim!B:B)</f>
        <v>Johnson-Wright</v>
      </c>
      <c r="S752" s="4" t="str">
        <f t="array" ref="S752">XLOOKUP(Q752,Store_Dim!A:A,Store_Dim!E:E)</f>
        <v>Outlet</v>
      </c>
      <c r="T752" s="4">
        <v>3.0</v>
      </c>
      <c r="U752" s="13">
        <v>35.16</v>
      </c>
      <c r="V752" s="14">
        <v>0.04</v>
      </c>
      <c r="W752" s="15">
        <v>86.0</v>
      </c>
      <c r="X752" s="4" t="s">
        <v>1964</v>
      </c>
      <c r="Y752" s="16">
        <v>101.2608</v>
      </c>
      <c r="Z752" s="4" t="str">
        <f t="array" ref="Z752">XLOOKUP(M752,Product_Dim!A:A,Product_Dim!B:B)</f>
        <v>Gaming Mechanical Keyboard</v>
      </c>
    </row>
    <row r="753" ht="14.25" customHeight="1">
      <c r="A753" s="4" t="s">
        <v>2712</v>
      </c>
      <c r="B753" s="5">
        <v>45740.0</v>
      </c>
      <c r="C753" s="12" t="s">
        <v>3977</v>
      </c>
      <c r="D753" s="4">
        <f t="shared" si="1"/>
        <v>2025</v>
      </c>
      <c r="E753" s="4" t="s">
        <v>1061</v>
      </c>
      <c r="F753" s="4">
        <v>54.0</v>
      </c>
      <c r="G753" s="4" t="str">
        <f t="shared" si="2"/>
        <v>46-55</v>
      </c>
      <c r="H753" s="4" t="str">
        <f t="array" ref="H753">XLOOKUP(E753,Customer_Dim!A:A,Customer_Dim!D:D)</f>
        <v>Male</v>
      </c>
      <c r="I753" s="4" t="str">
        <f t="array" ref="I753">XLOOKUP(E753,Customer_Dim!A:A,Customer_Dim!H:H)</f>
        <v>Platinum</v>
      </c>
      <c r="J753" s="4" t="str">
        <f t="array" ref="J753">XLOOKUP(E753,Customer_Dim!A:A,Customer_Dim!E:E)</f>
        <v>South Jasontown</v>
      </c>
      <c r="K753" s="4" t="str">
        <f t="array" ref="K753">XLOOKUP(E753,Customer_Dim!A:A,Customer_Dim!F:F)</f>
        <v>Illinois</v>
      </c>
      <c r="L753" s="4" t="str">
        <f t="array" ref="L753">XLOOKUP(Q753,Store_Dim!A:A,Store_Dim!C:C)</f>
        <v>South</v>
      </c>
      <c r="M753" s="4" t="s">
        <v>1799</v>
      </c>
      <c r="N753" s="4" t="str">
        <f t="array" ref="N753">XLOOKUP(M753,Product_Dim!A:A,Product_Dim!C:C)</f>
        <v>Sports</v>
      </c>
      <c r="O753" s="4" t="str">
        <f t="array" ref="O753">XLOOKUP(M753,Product_Dim!A:A,Product_Dim!D:D)</f>
        <v>Fitness</v>
      </c>
      <c r="P753" s="4" t="s">
        <v>1801</v>
      </c>
      <c r="Q753" s="4" t="s">
        <v>1927</v>
      </c>
      <c r="R753" s="4" t="str">
        <f t="array" ref="R753">XLOOKUP(Q753,Store_Dim!A:A,Store_Dim!B:B)</f>
        <v>Aguirre-Keller</v>
      </c>
      <c r="S753" s="4" t="str">
        <f t="array" ref="S753">XLOOKUP(Q753,Store_Dim!A:A,Store_Dim!E:E)</f>
        <v>Online</v>
      </c>
      <c r="T753" s="4">
        <v>2.0</v>
      </c>
      <c r="U753" s="13">
        <v>838.59</v>
      </c>
      <c r="V753" s="14">
        <v>0.18</v>
      </c>
      <c r="W753" s="15">
        <v>300.0</v>
      </c>
      <c r="X753" s="4" t="s">
        <v>1964</v>
      </c>
      <c r="Y753" s="16">
        <v>1375.2876</v>
      </c>
      <c r="Z753" s="4" t="str">
        <f t="array" ref="Z753">XLOOKUP(M753,Product_Dim!A:A,Product_Dim!B:B)</f>
        <v>Professional Jump Rope</v>
      </c>
    </row>
    <row r="754" ht="14.25" customHeight="1">
      <c r="A754" s="4" t="s">
        <v>2713</v>
      </c>
      <c r="B754" s="5">
        <v>45598.0</v>
      </c>
      <c r="C754" s="12" t="s">
        <v>3971</v>
      </c>
      <c r="D754" s="4">
        <f t="shared" si="1"/>
        <v>2024</v>
      </c>
      <c r="E754" s="4" t="s">
        <v>337</v>
      </c>
      <c r="F754" s="4">
        <v>43.0</v>
      </c>
      <c r="G754" s="4" t="str">
        <f t="shared" si="2"/>
        <v>36-45</v>
      </c>
      <c r="H754" s="4" t="str">
        <f t="array" ref="H754">XLOOKUP(E754,Customer_Dim!A:A,Customer_Dim!D:D)</f>
        <v>Male</v>
      </c>
      <c r="I754" s="4" t="str">
        <f t="array" ref="I754">XLOOKUP(E754,Customer_Dim!A:A,Customer_Dim!H:H)</f>
        <v>Platinum</v>
      </c>
      <c r="J754" s="4" t="str">
        <f t="array" ref="J754">XLOOKUP(E754,Customer_Dim!A:A,Customer_Dim!E:E)</f>
        <v>New Gabrielleville</v>
      </c>
      <c r="K754" s="4" t="str">
        <f t="array" ref="K754">XLOOKUP(E754,Customer_Dim!A:A,Customer_Dim!F:F)</f>
        <v>Wisconsin</v>
      </c>
      <c r="L754" s="4" t="str">
        <f t="array" ref="L754">XLOOKUP(Q754,Store_Dim!A:A,Store_Dim!C:C)</f>
        <v>East</v>
      </c>
      <c r="M754" s="4" t="s">
        <v>1759</v>
      </c>
      <c r="N754" s="4" t="str">
        <f t="array" ref="N754">XLOOKUP(M754,Product_Dim!A:A,Product_Dim!C:C)</f>
        <v>Beauty</v>
      </c>
      <c r="O754" s="4" t="str">
        <f t="array" ref="O754">XLOOKUP(M754,Product_Dim!A:A,Product_Dim!D:D)</f>
        <v>Haircare</v>
      </c>
      <c r="P754" s="4" t="s">
        <v>1761</v>
      </c>
      <c r="Q754" s="4" t="s">
        <v>1911</v>
      </c>
      <c r="R754" s="4" t="str">
        <f t="array" ref="R754">XLOOKUP(Q754,Store_Dim!A:A,Store_Dim!B:B)</f>
        <v>Benson-Elliott</v>
      </c>
      <c r="S754" s="4" t="str">
        <f t="array" ref="S754">XLOOKUP(Q754,Store_Dim!A:A,Store_Dim!E:E)</f>
        <v>Online</v>
      </c>
      <c r="T754" s="4">
        <v>4.0</v>
      </c>
      <c r="U754" s="13">
        <v>867.94</v>
      </c>
      <c r="V754" s="14">
        <v>0.26</v>
      </c>
      <c r="W754" s="15">
        <v>399.0</v>
      </c>
      <c r="X754" s="4" t="s">
        <v>1961</v>
      </c>
      <c r="Y754" s="16">
        <v>2569.1024</v>
      </c>
      <c r="Z754" s="4" t="str">
        <f t="array" ref="Z754">XLOOKUP(M754,Product_Dim!A:A,Product_Dim!B:B)</f>
        <v>Men's Hair Styling Gel</v>
      </c>
    </row>
    <row r="755" ht="14.25" customHeight="1">
      <c r="A755" s="4" t="s">
        <v>2714</v>
      </c>
      <c r="B755" s="5">
        <v>45591.0</v>
      </c>
      <c r="C755" s="12" t="s">
        <v>3979</v>
      </c>
      <c r="D755" s="4">
        <f t="shared" si="1"/>
        <v>2024</v>
      </c>
      <c r="E755" s="4" t="s">
        <v>663</v>
      </c>
      <c r="F755" s="4">
        <v>18.0</v>
      </c>
      <c r="G755" s="4" t="str">
        <f t="shared" si="2"/>
        <v>18-25</v>
      </c>
      <c r="H755" s="4" t="str">
        <f t="array" ref="H755">XLOOKUP(E755,Customer_Dim!A:A,Customer_Dim!D:D)</f>
        <v>Female</v>
      </c>
      <c r="I755" s="4" t="str">
        <f t="array" ref="I755">XLOOKUP(E755,Customer_Dim!A:A,Customer_Dim!H:H)</f>
        <v>Platinum</v>
      </c>
      <c r="J755" s="4" t="str">
        <f t="array" ref="J755">XLOOKUP(E755,Customer_Dim!A:A,Customer_Dim!E:E)</f>
        <v>West John</v>
      </c>
      <c r="K755" s="4" t="str">
        <f t="array" ref="K755">XLOOKUP(E755,Customer_Dim!A:A,Customer_Dim!F:F)</f>
        <v>Alaska</v>
      </c>
      <c r="L755" s="4" t="str">
        <f t="array" ref="L755">XLOOKUP(Q755,Store_Dim!A:A,Store_Dim!C:C)</f>
        <v>North</v>
      </c>
      <c r="M755" s="4" t="s">
        <v>1696</v>
      </c>
      <c r="N755" s="4" t="str">
        <f t="array" ref="N755">XLOOKUP(M755,Product_Dim!A:A,Product_Dim!C:C)</f>
        <v>Electronics</v>
      </c>
      <c r="O755" s="4" t="str">
        <f t="array" ref="O755">XLOOKUP(M755,Product_Dim!A:A,Product_Dim!D:D)</f>
        <v>Mobile</v>
      </c>
      <c r="P755" s="4" t="s">
        <v>1699</v>
      </c>
      <c r="Q755" s="4" t="s">
        <v>1942</v>
      </c>
      <c r="R755" s="4" t="str">
        <f t="array" ref="R755">XLOOKUP(Q755,Store_Dim!A:A,Store_Dim!B:B)</f>
        <v>Holloway Ltd</v>
      </c>
      <c r="S755" s="4" t="str">
        <f t="array" ref="S755">XLOOKUP(Q755,Store_Dim!A:A,Store_Dim!E:E)</f>
        <v>Flagship</v>
      </c>
      <c r="T755" s="4">
        <v>1.0</v>
      </c>
      <c r="U755" s="13">
        <v>623.88</v>
      </c>
      <c r="V755" s="14">
        <v>0.25</v>
      </c>
      <c r="W755" s="15">
        <v>301.0</v>
      </c>
      <c r="X755" s="4" t="s">
        <v>1959</v>
      </c>
      <c r="Y755" s="16">
        <v>467.91</v>
      </c>
      <c r="Z755" s="4" t="str">
        <f t="array" ref="Z755">XLOOKUP(M755,Product_Dim!A:A,Product_Dim!B:B)</f>
        <v>Portable Power Bank</v>
      </c>
    </row>
    <row r="756" ht="14.25" customHeight="1">
      <c r="A756" s="4" t="s">
        <v>2715</v>
      </c>
      <c r="B756" s="5">
        <v>45546.0</v>
      </c>
      <c r="C756" s="12" t="s">
        <v>3976</v>
      </c>
      <c r="D756" s="4">
        <f t="shared" si="1"/>
        <v>2024</v>
      </c>
      <c r="E756" s="4" t="s">
        <v>605</v>
      </c>
      <c r="F756" s="4">
        <v>55.0</v>
      </c>
      <c r="G756" s="4" t="str">
        <f t="shared" si="2"/>
        <v>46-55</v>
      </c>
      <c r="H756" s="4" t="str">
        <f t="array" ref="H756">XLOOKUP(E756,Customer_Dim!A:A,Customer_Dim!D:D)</f>
        <v>Male</v>
      </c>
      <c r="I756" s="4" t="str">
        <f t="array" ref="I756">XLOOKUP(E756,Customer_Dim!A:A,Customer_Dim!H:H)</f>
        <v>Platinum</v>
      </c>
      <c r="J756" s="4" t="str">
        <f t="array" ref="J756">XLOOKUP(E756,Customer_Dim!A:A,Customer_Dim!E:E)</f>
        <v>Butlerberg</v>
      </c>
      <c r="K756" s="4" t="str">
        <f t="array" ref="K756">XLOOKUP(E756,Customer_Dim!A:A,Customer_Dim!F:F)</f>
        <v>Kentucky</v>
      </c>
      <c r="L756" s="4" t="str">
        <f t="array" ref="L756">XLOOKUP(Q756,Store_Dim!A:A,Store_Dim!C:C)</f>
        <v>South</v>
      </c>
      <c r="M756" s="4" t="s">
        <v>1706</v>
      </c>
      <c r="N756" s="4" t="str">
        <f t="array" ref="N756">XLOOKUP(M756,Product_Dim!A:A,Product_Dim!C:C)</f>
        <v>Electronics</v>
      </c>
      <c r="O756" s="4" t="str">
        <f t="array" ref="O756">XLOOKUP(M756,Product_Dim!A:A,Product_Dim!D:D)</f>
        <v>Accessories</v>
      </c>
      <c r="P756" s="4" t="s">
        <v>1708</v>
      </c>
      <c r="Q756" s="4" t="s">
        <v>1934</v>
      </c>
      <c r="R756" s="4" t="str">
        <f t="array" ref="R756">XLOOKUP(Q756,Store_Dim!A:A,Store_Dim!B:B)</f>
        <v>Mcdonald Inc</v>
      </c>
      <c r="S756" s="4" t="str">
        <f t="array" ref="S756">XLOOKUP(Q756,Store_Dim!A:A,Store_Dim!E:E)</f>
        <v>Outlet</v>
      </c>
      <c r="T756" s="4">
        <v>2.0</v>
      </c>
      <c r="U756" s="13">
        <v>567.95</v>
      </c>
      <c r="V756" s="14">
        <v>0.12</v>
      </c>
      <c r="W756" s="15">
        <v>389.0</v>
      </c>
      <c r="X756" s="4" t="s">
        <v>1961</v>
      </c>
      <c r="Y756" s="16">
        <v>999.5920000000001</v>
      </c>
      <c r="Z756" s="4" t="str">
        <f t="array" ref="Z756">XLOOKUP(M756,Product_Dim!A:A,Product_Dim!B:B)</f>
        <v>Smart Home WiFi Camera</v>
      </c>
    </row>
    <row r="757" ht="14.25" customHeight="1">
      <c r="A757" s="4" t="s">
        <v>2716</v>
      </c>
      <c r="B757" s="5">
        <v>45483.0</v>
      </c>
      <c r="C757" s="12" t="s">
        <v>3968</v>
      </c>
      <c r="D757" s="4">
        <f t="shared" si="1"/>
        <v>2024</v>
      </c>
      <c r="E757" s="4" t="s">
        <v>1040</v>
      </c>
      <c r="F757" s="4">
        <v>64.0</v>
      </c>
      <c r="G757" s="4" t="str">
        <f t="shared" si="2"/>
        <v>56-65</v>
      </c>
      <c r="H757" s="4" t="str">
        <f t="array" ref="H757">XLOOKUP(E757,Customer_Dim!A:A,Customer_Dim!D:D)</f>
        <v>Female</v>
      </c>
      <c r="I757" s="4" t="str">
        <f t="array" ref="I757">XLOOKUP(E757,Customer_Dim!A:A,Customer_Dim!H:H)</f>
        <v>Platinum</v>
      </c>
      <c r="J757" s="4" t="str">
        <f t="array" ref="J757">XLOOKUP(E757,Customer_Dim!A:A,Customer_Dim!E:E)</f>
        <v>Whiteport</v>
      </c>
      <c r="K757" s="4" t="str">
        <f t="array" ref="K757">XLOOKUP(E757,Customer_Dim!A:A,Customer_Dim!F:F)</f>
        <v>North Carolina</v>
      </c>
      <c r="L757" s="4" t="str">
        <f t="array" ref="L757">XLOOKUP(Q757,Store_Dim!A:A,Store_Dim!C:C)</f>
        <v>East</v>
      </c>
      <c r="M757" s="4" t="s">
        <v>1670</v>
      </c>
      <c r="N757" s="4" t="str">
        <f t="array" ref="N757">XLOOKUP(M757,Product_Dim!A:A,Product_Dim!C:C)</f>
        <v>Sports</v>
      </c>
      <c r="O757" s="4" t="str">
        <f t="array" ref="O757">XLOOKUP(M757,Product_Dim!A:A,Product_Dim!D:D)</f>
        <v>Team Sports</v>
      </c>
      <c r="P757" s="4" t="s">
        <v>1673</v>
      </c>
      <c r="Q757" s="4" t="s">
        <v>1945</v>
      </c>
      <c r="R757" s="4" t="str">
        <f t="array" ref="R757">XLOOKUP(Q757,Store_Dim!A:A,Store_Dim!B:B)</f>
        <v>Guerrero-Schmitt</v>
      </c>
      <c r="S757" s="4" t="str">
        <f t="array" ref="S757">XLOOKUP(Q757,Store_Dim!A:A,Store_Dim!E:E)</f>
        <v>Flagship</v>
      </c>
      <c r="T757" s="4">
        <v>2.0</v>
      </c>
      <c r="U757" s="13">
        <v>671.69</v>
      </c>
      <c r="V757" s="14">
        <v>0.19</v>
      </c>
      <c r="W757" s="15">
        <v>281.0</v>
      </c>
      <c r="X757" s="4" t="s">
        <v>1959</v>
      </c>
      <c r="Y757" s="16">
        <v>1088.1378</v>
      </c>
      <c r="Z757" s="4" t="str">
        <f t="array" ref="Z757">XLOOKUP(M757,Product_Dim!A:A,Product_Dim!B:B)</f>
        <v>Basketball</v>
      </c>
    </row>
    <row r="758" ht="14.25" customHeight="1">
      <c r="A758" s="4" t="s">
        <v>2717</v>
      </c>
      <c r="B758" s="5">
        <v>45786.0</v>
      </c>
      <c r="C758" s="12" t="s">
        <v>3973</v>
      </c>
      <c r="D758" s="4">
        <f t="shared" si="1"/>
        <v>2025</v>
      </c>
      <c r="E758" s="4" t="s">
        <v>692</v>
      </c>
      <c r="F758" s="4">
        <v>26.0</v>
      </c>
      <c r="G758" s="4" t="str">
        <f t="shared" si="2"/>
        <v>26-35</v>
      </c>
      <c r="H758" s="4" t="str">
        <f t="array" ref="H758">XLOOKUP(E758,Customer_Dim!A:A,Customer_Dim!D:D)</f>
        <v>Female</v>
      </c>
      <c r="I758" s="4" t="str">
        <f t="array" ref="I758">XLOOKUP(E758,Customer_Dim!A:A,Customer_Dim!H:H)</f>
        <v>Silver</v>
      </c>
      <c r="J758" s="4" t="str">
        <f t="array" ref="J758">XLOOKUP(E758,Customer_Dim!A:A,Customer_Dim!E:E)</f>
        <v>Brownshire</v>
      </c>
      <c r="K758" s="4" t="str">
        <f t="array" ref="K758">XLOOKUP(E758,Customer_Dim!A:A,Customer_Dim!F:F)</f>
        <v>Tennessee</v>
      </c>
      <c r="L758" s="4" t="str">
        <f t="array" ref="L758">XLOOKUP(Q758,Store_Dim!A:A,Store_Dim!C:C)</f>
        <v>South</v>
      </c>
      <c r="M758" s="4" t="s">
        <v>1580</v>
      </c>
      <c r="N758" s="4" t="str">
        <f t="array" ref="N758">XLOOKUP(M758,Product_Dim!A:A,Product_Dim!C:C)</f>
        <v>Beauty</v>
      </c>
      <c r="O758" s="4" t="str">
        <f t="array" ref="O758">XLOOKUP(M758,Product_Dim!A:A,Product_Dim!D:D)</f>
        <v>Skincare</v>
      </c>
      <c r="P758" s="4" t="s">
        <v>1584</v>
      </c>
      <c r="Q758" s="4" t="s">
        <v>1914</v>
      </c>
      <c r="R758" s="4" t="str">
        <f t="array" ref="R758">XLOOKUP(Q758,Store_Dim!A:A,Store_Dim!B:B)</f>
        <v>Martinez-Mullins</v>
      </c>
      <c r="S758" s="4" t="str">
        <f t="array" ref="S758">XLOOKUP(Q758,Store_Dim!A:A,Store_Dim!E:E)</f>
        <v>Online</v>
      </c>
      <c r="T758" s="4">
        <v>2.0</v>
      </c>
      <c r="U758" s="13">
        <v>257.96</v>
      </c>
      <c r="V758" s="14">
        <v>0.21</v>
      </c>
      <c r="W758" s="15">
        <v>350.0</v>
      </c>
      <c r="X758" s="4" t="s">
        <v>1961</v>
      </c>
      <c r="Y758" s="16">
        <v>407.5768</v>
      </c>
      <c r="Z758" s="4" t="str">
        <f t="array" ref="Z758">XLOOKUP(M758,Product_Dim!A:A,Product_Dim!B:B)</f>
        <v>Herbal Face Moisturizer</v>
      </c>
    </row>
    <row r="759" ht="14.25" customHeight="1">
      <c r="A759" s="4" t="s">
        <v>2718</v>
      </c>
      <c r="B759" s="5">
        <v>45475.0</v>
      </c>
      <c r="C759" s="12" t="s">
        <v>3968</v>
      </c>
      <c r="D759" s="4">
        <f t="shared" si="1"/>
        <v>2024</v>
      </c>
      <c r="E759" s="4" t="s">
        <v>686</v>
      </c>
      <c r="F759" s="4">
        <v>52.0</v>
      </c>
      <c r="G759" s="4" t="str">
        <f t="shared" si="2"/>
        <v>46-55</v>
      </c>
      <c r="H759" s="4" t="str">
        <f t="array" ref="H759">XLOOKUP(E759,Customer_Dim!A:A,Customer_Dim!D:D)</f>
        <v>Male</v>
      </c>
      <c r="I759" s="4" t="str">
        <f t="array" ref="I759">XLOOKUP(E759,Customer_Dim!A:A,Customer_Dim!H:H)</f>
        <v>Platinum</v>
      </c>
      <c r="J759" s="4" t="str">
        <f t="array" ref="J759">XLOOKUP(E759,Customer_Dim!A:A,Customer_Dim!E:E)</f>
        <v>New Dianebury</v>
      </c>
      <c r="K759" s="4" t="str">
        <f t="array" ref="K759">XLOOKUP(E759,Customer_Dim!A:A,Customer_Dim!F:F)</f>
        <v>Virginia</v>
      </c>
      <c r="L759" s="4" t="str">
        <f t="array" ref="L759">XLOOKUP(Q759,Store_Dim!A:A,Store_Dim!C:C)</f>
        <v>East</v>
      </c>
      <c r="M759" s="4" t="s">
        <v>1877</v>
      </c>
      <c r="N759" s="4" t="str">
        <f t="array" ref="N759">XLOOKUP(M759,Product_Dim!A:A,Product_Dim!C:C)</f>
        <v>Electronics</v>
      </c>
      <c r="O759" s="4" t="str">
        <f t="array" ref="O759">XLOOKUP(M759,Product_Dim!A:A,Product_Dim!D:D)</f>
        <v>Audio</v>
      </c>
      <c r="P759" s="4" t="s">
        <v>1879</v>
      </c>
      <c r="Q759" s="4" t="s">
        <v>1948</v>
      </c>
      <c r="R759" s="4" t="str">
        <f t="array" ref="R759">XLOOKUP(Q759,Store_Dim!A:A,Store_Dim!B:B)</f>
        <v>Mann-Austin</v>
      </c>
      <c r="S759" s="4" t="str">
        <f t="array" ref="S759">XLOOKUP(Q759,Store_Dim!A:A,Store_Dim!E:E)</f>
        <v>Online</v>
      </c>
      <c r="T759" s="4">
        <v>4.0</v>
      </c>
      <c r="U759" s="13">
        <v>281.48</v>
      </c>
      <c r="V759" s="14">
        <v>0.27</v>
      </c>
      <c r="W759" s="15">
        <v>73.0</v>
      </c>
      <c r="X759" s="4" t="s">
        <v>1961</v>
      </c>
      <c r="Y759" s="16">
        <v>821.9216</v>
      </c>
      <c r="Z759" s="4" t="str">
        <f t="array" ref="Z759">XLOOKUP(M759,Product_Dim!A:A,Product_Dim!B:B)</f>
        <v>Portable Bluetooth Speaker</v>
      </c>
    </row>
    <row r="760" ht="14.25" customHeight="1">
      <c r="A760" s="4" t="s">
        <v>2719</v>
      </c>
      <c r="B760" s="5">
        <v>45470.0</v>
      </c>
      <c r="C760" s="12" t="s">
        <v>3970</v>
      </c>
      <c r="D760" s="4">
        <f t="shared" si="1"/>
        <v>2024</v>
      </c>
      <c r="E760" s="4" t="s">
        <v>1019</v>
      </c>
      <c r="F760" s="4">
        <v>34.0</v>
      </c>
      <c r="G760" s="4" t="str">
        <f t="shared" si="2"/>
        <v>26-35</v>
      </c>
      <c r="H760" s="4" t="str">
        <f t="array" ref="H760">XLOOKUP(E760,Customer_Dim!A:A,Customer_Dim!D:D)</f>
        <v>Male</v>
      </c>
      <c r="I760" s="4" t="str">
        <f t="array" ref="I760">XLOOKUP(E760,Customer_Dim!A:A,Customer_Dim!H:H)</f>
        <v>Gold</v>
      </c>
      <c r="J760" s="4" t="str">
        <f t="array" ref="J760">XLOOKUP(E760,Customer_Dim!A:A,Customer_Dim!E:E)</f>
        <v>Lake James</v>
      </c>
      <c r="K760" s="4" t="str">
        <f t="array" ref="K760">XLOOKUP(E760,Customer_Dim!A:A,Customer_Dim!F:F)</f>
        <v>Maryland</v>
      </c>
      <c r="L760" s="4" t="str">
        <f t="array" ref="L760">XLOOKUP(Q760,Store_Dim!A:A,Store_Dim!C:C)</f>
        <v>South</v>
      </c>
      <c r="M760" s="4" t="s">
        <v>1635</v>
      </c>
      <c r="N760" s="4" t="str">
        <f t="array" ref="N760">XLOOKUP(M760,Product_Dim!A:A,Product_Dim!C:C)</f>
        <v>Sports</v>
      </c>
      <c r="O760" s="4" t="str">
        <f t="array" ref="O760">XLOOKUP(M760,Product_Dim!A:A,Product_Dim!D:D)</f>
        <v>Accessories</v>
      </c>
      <c r="P760" s="4" t="s">
        <v>1637</v>
      </c>
      <c r="Q760" s="4" t="s">
        <v>1927</v>
      </c>
      <c r="R760" s="4" t="str">
        <f t="array" ref="R760">XLOOKUP(Q760,Store_Dim!A:A,Store_Dim!B:B)</f>
        <v>Aguirre-Keller</v>
      </c>
      <c r="S760" s="4" t="str">
        <f t="array" ref="S760">XLOOKUP(Q760,Store_Dim!A:A,Store_Dim!E:E)</f>
        <v>Online</v>
      </c>
      <c r="T760" s="4">
        <v>1.0</v>
      </c>
      <c r="U760" s="13">
        <v>202.13</v>
      </c>
      <c r="V760" s="14">
        <v>0.13</v>
      </c>
      <c r="W760" s="15">
        <v>273.86258363355637</v>
      </c>
      <c r="X760" s="4" t="s">
        <v>1964</v>
      </c>
      <c r="Y760" s="16">
        <v>175.8531</v>
      </c>
      <c r="Z760" s="4" t="str">
        <f t="array" ref="Z760">XLOOKUP(M760,Product_Dim!A:A,Product_Dim!B:B)</f>
        <v>Outdoor Sports Water Bottle</v>
      </c>
    </row>
    <row r="761" ht="14.25" customHeight="1">
      <c r="A761" s="4" t="s">
        <v>2720</v>
      </c>
      <c r="B761" s="5">
        <v>45243.0</v>
      </c>
      <c r="C761" s="12" t="s">
        <v>3971</v>
      </c>
      <c r="D761" s="4">
        <f t="shared" si="1"/>
        <v>2023</v>
      </c>
      <c r="E761" s="4" t="s">
        <v>886</v>
      </c>
      <c r="F761" s="4">
        <v>64.0</v>
      </c>
      <c r="G761" s="4" t="str">
        <f t="shared" si="2"/>
        <v>56-65</v>
      </c>
      <c r="H761" s="4" t="str">
        <f t="array" ref="H761">XLOOKUP(E761,Customer_Dim!A:A,Customer_Dim!D:D)</f>
        <v>Male</v>
      </c>
      <c r="I761" s="4" t="str">
        <f t="array" ref="I761">XLOOKUP(E761,Customer_Dim!A:A,Customer_Dim!H:H)</f>
        <v>Platinum</v>
      </c>
      <c r="J761" s="4" t="str">
        <f t="array" ref="J761">XLOOKUP(E761,Customer_Dim!A:A,Customer_Dim!E:E)</f>
        <v>North Stephanie</v>
      </c>
      <c r="K761" s="4" t="str">
        <f t="array" ref="K761">XLOOKUP(E761,Customer_Dim!A:A,Customer_Dim!F:F)</f>
        <v>Nebraska</v>
      </c>
      <c r="L761" s="4" t="str">
        <f t="array" ref="L761">XLOOKUP(Q761,Store_Dim!A:A,Store_Dim!C:C)</f>
        <v>North</v>
      </c>
      <c r="M761" s="4" t="s">
        <v>1805</v>
      </c>
      <c r="N761" s="4" t="str">
        <f t="array" ref="N761">XLOOKUP(M761,Product_Dim!A:A,Product_Dim!C:C)</f>
        <v>Electronics</v>
      </c>
      <c r="O761" s="4" t="str">
        <f t="array" ref="O761">XLOOKUP(M761,Product_Dim!A:A,Product_Dim!D:D)</f>
        <v>Audio</v>
      </c>
      <c r="P761" s="4" t="s">
        <v>1807</v>
      </c>
      <c r="Q761" s="4" t="s">
        <v>1908</v>
      </c>
      <c r="R761" s="4" t="str">
        <f t="array" ref="R761">XLOOKUP(Q761,Store_Dim!A:A,Store_Dim!B:B)</f>
        <v>Gray Ltd</v>
      </c>
      <c r="S761" s="4" t="str">
        <f t="array" ref="S761">XLOOKUP(Q761,Store_Dim!A:A,Store_Dim!E:E)</f>
        <v>Outlet</v>
      </c>
      <c r="T761" s="4">
        <v>1.0</v>
      </c>
      <c r="U761" s="13">
        <v>370.66</v>
      </c>
      <c r="V761" s="14">
        <v>0.01</v>
      </c>
      <c r="W761" s="15">
        <v>159.0</v>
      </c>
      <c r="X761" s="4" t="s">
        <v>1961</v>
      </c>
      <c r="Y761" s="16">
        <v>366.9534</v>
      </c>
      <c r="Z761" s="4" t="str">
        <f t="array" ref="Z761">XLOOKUP(M761,Product_Dim!A:A,Product_Dim!B:B)</f>
        <v>Bluetooth Car Audio System</v>
      </c>
    </row>
    <row r="762" ht="14.25" customHeight="1">
      <c r="A762" s="4" t="s">
        <v>2721</v>
      </c>
      <c r="B762" s="5">
        <v>45341.0</v>
      </c>
      <c r="C762" s="12" t="s">
        <v>3974</v>
      </c>
      <c r="D762" s="4">
        <f t="shared" si="1"/>
        <v>2024</v>
      </c>
      <c r="E762" s="4" t="s">
        <v>51</v>
      </c>
      <c r="F762" s="4">
        <v>24.0</v>
      </c>
      <c r="G762" s="4" t="str">
        <f t="shared" si="2"/>
        <v>18-25</v>
      </c>
      <c r="H762" s="4" t="str">
        <f t="array" ref="H762">XLOOKUP(E762,Customer_Dim!A:A,Customer_Dim!D:D)</f>
        <v>Male</v>
      </c>
      <c r="I762" s="4" t="str">
        <f t="array" ref="I762">XLOOKUP(E762,Customer_Dim!A:A,Customer_Dim!H:H)</f>
        <v>Bronze</v>
      </c>
      <c r="J762" s="4" t="str">
        <f t="array" ref="J762">XLOOKUP(E762,Customer_Dim!A:A,Customer_Dim!E:E)</f>
        <v>East Amandamouth</v>
      </c>
      <c r="K762" s="4" t="str">
        <f t="array" ref="K762">XLOOKUP(E762,Customer_Dim!A:A,Customer_Dim!F:F)</f>
        <v>Oregon</v>
      </c>
      <c r="L762" s="4" t="str">
        <f t="array" ref="L762">XLOOKUP(Q762,Store_Dim!A:A,Store_Dim!C:C)</f>
        <v>North</v>
      </c>
      <c r="M762" s="4" t="s">
        <v>1765</v>
      </c>
      <c r="N762" s="4" t="str">
        <f t="array" ref="N762">XLOOKUP(M762,Product_Dim!A:A,Product_Dim!C:C)</f>
        <v>Sports</v>
      </c>
      <c r="O762" s="4" t="str">
        <f t="array" ref="O762">XLOOKUP(M762,Product_Dim!A:A,Product_Dim!D:D)</f>
        <v>Equipment</v>
      </c>
      <c r="P762" s="4" t="s">
        <v>1767</v>
      </c>
      <c r="Q762" s="4" t="s">
        <v>1929</v>
      </c>
      <c r="R762" s="4" t="str">
        <f t="array" ref="R762">XLOOKUP(Q762,Store_Dim!A:A,Store_Dim!B:B)</f>
        <v>Thomas, Bridges and Harris</v>
      </c>
      <c r="S762" s="4" t="str">
        <f t="array" ref="S762">XLOOKUP(Q762,Store_Dim!A:A,Store_Dim!E:E)</f>
        <v>Online</v>
      </c>
      <c r="T762" s="4">
        <v>4.0</v>
      </c>
      <c r="U762" s="13">
        <v>731.53</v>
      </c>
      <c r="V762" s="14">
        <v>0.12</v>
      </c>
      <c r="W762" s="15">
        <v>465.0</v>
      </c>
      <c r="X762" s="4" t="s">
        <v>1959</v>
      </c>
      <c r="Y762" s="16">
        <v>2574.9856</v>
      </c>
      <c r="Z762" s="4" t="str">
        <f t="array" ref="Z762">XLOOKUP(M762,Product_Dim!A:A,Product_Dim!B:B)</f>
        <v>Tennis Ball 3-Pack</v>
      </c>
    </row>
    <row r="763" ht="14.25" customHeight="1">
      <c r="A763" s="4" t="s">
        <v>2722</v>
      </c>
      <c r="B763" s="5">
        <v>45371.0</v>
      </c>
      <c r="C763" s="12" t="s">
        <v>3977</v>
      </c>
      <c r="D763" s="4">
        <f t="shared" si="1"/>
        <v>2024</v>
      </c>
      <c r="E763" s="4" t="s">
        <v>569</v>
      </c>
      <c r="F763" s="4">
        <v>47.0</v>
      </c>
      <c r="G763" s="4" t="str">
        <f t="shared" si="2"/>
        <v>46-55</v>
      </c>
      <c r="H763" s="4" t="str">
        <f t="array" ref="H763">XLOOKUP(E763,Customer_Dim!A:A,Customer_Dim!D:D)</f>
        <v>Female</v>
      </c>
      <c r="I763" s="4" t="str">
        <f t="array" ref="I763">XLOOKUP(E763,Customer_Dim!A:A,Customer_Dim!H:H)</f>
        <v>Platinum</v>
      </c>
      <c r="J763" s="4" t="str">
        <f t="array" ref="J763">XLOOKUP(E763,Customer_Dim!A:A,Customer_Dim!E:E)</f>
        <v>Carolview</v>
      </c>
      <c r="K763" s="4" t="str">
        <f t="array" ref="K763">XLOOKUP(E763,Customer_Dim!A:A,Customer_Dim!F:F)</f>
        <v>Illinois</v>
      </c>
      <c r="L763" s="4" t="str">
        <f t="array" ref="L763">XLOOKUP(Q763,Store_Dim!A:A,Store_Dim!C:C)</f>
        <v>North</v>
      </c>
      <c r="M763" s="4" t="s">
        <v>1817</v>
      </c>
      <c r="N763" s="4" t="str">
        <f t="array" ref="N763">XLOOKUP(M763,Product_Dim!A:A,Product_Dim!C:C)</f>
        <v>Home</v>
      </c>
      <c r="O763" s="4" t="str">
        <f t="array" ref="O763">XLOOKUP(M763,Product_Dim!A:A,Product_Dim!D:D)</f>
        <v>Decor</v>
      </c>
      <c r="P763" s="4" t="s">
        <v>1819</v>
      </c>
      <c r="Q763" s="4" t="s">
        <v>1892</v>
      </c>
      <c r="R763" s="4" t="str">
        <f t="array" ref="R763">XLOOKUP(Q763,Store_Dim!A:A,Store_Dim!B:B)</f>
        <v>Martinez, Adkins and Johnson</v>
      </c>
      <c r="S763" s="4" t="str">
        <f t="array" ref="S763">XLOOKUP(Q763,Store_Dim!A:A,Store_Dim!E:E)</f>
        <v>Flagship</v>
      </c>
      <c r="T763" s="4">
        <v>3.0</v>
      </c>
      <c r="U763" s="13">
        <v>468.25</v>
      </c>
      <c r="V763" s="14">
        <v>0.07</v>
      </c>
      <c r="W763" s="15">
        <v>400.0</v>
      </c>
      <c r="X763" s="4" t="s">
        <v>1961</v>
      </c>
      <c r="Y763" s="16">
        <v>1306.4175</v>
      </c>
      <c r="Z763" s="4" t="str">
        <f t="array" ref="Z763">XLOOKUP(M763,Product_Dim!A:A,Product_Dim!B:B)</f>
        <v>Essential Oil Diffuser</v>
      </c>
    </row>
    <row r="764" ht="14.25" customHeight="1">
      <c r="A764" s="4" t="s">
        <v>2723</v>
      </c>
      <c r="B764" s="5">
        <v>45360.0</v>
      </c>
      <c r="C764" s="12" t="s">
        <v>3977</v>
      </c>
      <c r="D764" s="4">
        <f t="shared" si="1"/>
        <v>2024</v>
      </c>
      <c r="E764" s="4" t="s">
        <v>34</v>
      </c>
      <c r="F764" s="4">
        <v>26.0</v>
      </c>
      <c r="G764" s="4" t="str">
        <f t="shared" si="2"/>
        <v>26-35</v>
      </c>
      <c r="H764" s="4" t="str">
        <f t="array" ref="H764">XLOOKUP(E764,Customer_Dim!A:A,Customer_Dim!D:D)</f>
        <v>Female</v>
      </c>
      <c r="I764" s="4" t="str">
        <f t="array" ref="I764">XLOOKUP(E764,Customer_Dim!A:A,Customer_Dim!H:H)</f>
        <v>Platinum</v>
      </c>
      <c r="J764" s="4" t="str">
        <f t="array" ref="J764">XLOOKUP(E764,Customer_Dim!A:A,Customer_Dim!E:E)</f>
        <v>Phillipsmouth</v>
      </c>
      <c r="K764" s="4" t="str">
        <f t="array" ref="K764">XLOOKUP(E764,Customer_Dim!A:A,Customer_Dim!F:F)</f>
        <v>North Dakota</v>
      </c>
      <c r="L764" s="4" t="str">
        <f t="array" ref="L764">XLOOKUP(Q764,Store_Dim!A:A,Store_Dim!C:C)</f>
        <v>East</v>
      </c>
      <c r="M764" s="4" t="s">
        <v>1783</v>
      </c>
      <c r="N764" s="4" t="str">
        <f t="array" ref="N764">XLOOKUP(M764,Product_Dim!A:A,Product_Dim!C:C)</f>
        <v>Electronics</v>
      </c>
      <c r="O764" s="4" t="str">
        <f t="array" ref="O764">XLOOKUP(M764,Product_Dim!A:A,Product_Dim!D:D)</f>
        <v>Accessories</v>
      </c>
      <c r="P764" s="4" t="s">
        <v>1785</v>
      </c>
      <c r="Q764" s="4" t="s">
        <v>1887</v>
      </c>
      <c r="R764" s="4" t="str">
        <f t="array" ref="R764">XLOOKUP(Q764,Store_Dim!A:A,Store_Dim!B:B)</f>
        <v>Rivera-Warner</v>
      </c>
      <c r="S764" s="4" t="str">
        <f t="array" ref="S764">XLOOKUP(Q764,Store_Dim!A:A,Store_Dim!E:E)</f>
        <v>Flagship</v>
      </c>
      <c r="T764" s="4">
        <v>1.0</v>
      </c>
      <c r="U764" s="13">
        <v>928.72</v>
      </c>
      <c r="V764" s="14">
        <v>0.1</v>
      </c>
      <c r="W764" s="15">
        <v>476.0</v>
      </c>
      <c r="X764" s="4" t="s">
        <v>1964</v>
      </c>
      <c r="Y764" s="16">
        <v>835.8480000000001</v>
      </c>
      <c r="Z764" s="4" t="str">
        <f t="array" ref="Z764">XLOOKUP(M764,Product_Dim!A:A,Product_Dim!B:B)</f>
        <v>Smart LED Light Strip</v>
      </c>
    </row>
    <row r="765" ht="14.25" customHeight="1">
      <c r="A765" s="4" t="s">
        <v>2724</v>
      </c>
      <c r="B765" s="5">
        <v>45499.0</v>
      </c>
      <c r="C765" s="12" t="s">
        <v>3968</v>
      </c>
      <c r="D765" s="4">
        <f t="shared" si="1"/>
        <v>2024</v>
      </c>
      <c r="E765" s="4" t="s">
        <v>376</v>
      </c>
      <c r="F765" s="4">
        <v>29.0</v>
      </c>
      <c r="G765" s="4" t="str">
        <f t="shared" si="2"/>
        <v>26-35</v>
      </c>
      <c r="H765" s="4" t="str">
        <f t="array" ref="H765">XLOOKUP(E765,Customer_Dim!A:A,Customer_Dim!D:D)</f>
        <v>Male</v>
      </c>
      <c r="I765" s="4" t="str">
        <f t="array" ref="I765">XLOOKUP(E765,Customer_Dim!A:A,Customer_Dim!H:H)</f>
        <v>Gold</v>
      </c>
      <c r="J765" s="4" t="str">
        <f t="array" ref="J765">XLOOKUP(E765,Customer_Dim!A:A,Customer_Dim!E:E)</f>
        <v>Singletonmouth</v>
      </c>
      <c r="K765" s="4" t="str">
        <f t="array" ref="K765">XLOOKUP(E765,Customer_Dim!A:A,Customer_Dim!F:F)</f>
        <v>Utah</v>
      </c>
      <c r="L765" s="4" t="str">
        <f t="array" ref="L765">XLOOKUP(Q765,Store_Dim!A:A,Store_Dim!C:C)</f>
        <v>East</v>
      </c>
      <c r="M765" s="4" t="s">
        <v>1572</v>
      </c>
      <c r="N765" s="4" t="str">
        <f t="array" ref="N765">XLOOKUP(M765,Product_Dim!A:A,Product_Dim!C:C)</f>
        <v>Clothing</v>
      </c>
      <c r="O765" s="4" t="str">
        <f t="array" ref="O765">XLOOKUP(M765,Product_Dim!A:A,Product_Dim!D:D)</f>
        <v>Bottoms</v>
      </c>
      <c r="P765" s="4" t="s">
        <v>1575</v>
      </c>
      <c r="Q765" s="4" t="s">
        <v>1945</v>
      </c>
      <c r="R765" s="4" t="str">
        <f t="array" ref="R765">XLOOKUP(Q765,Store_Dim!A:A,Store_Dim!B:B)</f>
        <v>Guerrero-Schmitt</v>
      </c>
      <c r="S765" s="4" t="str">
        <f t="array" ref="S765">XLOOKUP(Q765,Store_Dim!A:A,Store_Dim!E:E)</f>
        <v>Flagship</v>
      </c>
      <c r="T765" s="4">
        <v>3.0</v>
      </c>
      <c r="U765" s="13">
        <v>217.22</v>
      </c>
      <c r="V765" s="14">
        <v>0.06</v>
      </c>
      <c r="W765" s="15">
        <v>487.0</v>
      </c>
      <c r="X765" s="4" t="s">
        <v>1961</v>
      </c>
      <c r="Y765" s="16">
        <v>612.5604</v>
      </c>
      <c r="Z765" s="4" t="str">
        <f t="array" ref="Z765">XLOOKUP(M765,Product_Dim!A:A,Product_Dim!B:B)</f>
        <v>Women's Yoga Pants</v>
      </c>
    </row>
    <row r="766" ht="14.25" customHeight="1">
      <c r="A766" s="4" t="s">
        <v>2725</v>
      </c>
      <c r="B766" s="5">
        <v>45745.0</v>
      </c>
      <c r="C766" s="12" t="s">
        <v>3977</v>
      </c>
      <c r="D766" s="4">
        <f t="shared" si="1"/>
        <v>2025</v>
      </c>
      <c r="E766" s="4" t="s">
        <v>1284</v>
      </c>
      <c r="F766" s="4">
        <v>18.0</v>
      </c>
      <c r="G766" s="4" t="str">
        <f t="shared" si="2"/>
        <v>18-25</v>
      </c>
      <c r="H766" s="4" t="str">
        <f t="array" ref="H766">XLOOKUP(E766,Customer_Dim!A:A,Customer_Dim!D:D)</f>
        <v>Female</v>
      </c>
      <c r="I766" s="4" t="str">
        <f t="array" ref="I766">XLOOKUP(E766,Customer_Dim!A:A,Customer_Dim!H:H)</f>
        <v>Gold</v>
      </c>
      <c r="J766" s="4" t="str">
        <f t="array" ref="J766">XLOOKUP(E766,Customer_Dim!A:A,Customer_Dim!E:E)</f>
        <v>Garciaview</v>
      </c>
      <c r="K766" s="4" t="str">
        <f t="array" ref="K766">XLOOKUP(E766,Customer_Dim!A:A,Customer_Dim!F:F)</f>
        <v>Louisiana</v>
      </c>
      <c r="L766" s="4" t="str">
        <f t="array" ref="L766">XLOOKUP(Q766,Store_Dim!A:A,Store_Dim!C:C)</f>
        <v>North</v>
      </c>
      <c r="M766" s="4" t="s">
        <v>1648</v>
      </c>
      <c r="N766" s="4" t="str">
        <f t="array" ref="N766">XLOOKUP(M766,Product_Dim!A:A,Product_Dim!C:C)</f>
        <v>Sports</v>
      </c>
      <c r="O766" s="4" t="str">
        <f t="array" ref="O766">XLOOKUP(M766,Product_Dim!A:A,Product_Dim!D:D)</f>
        <v>Outdoor</v>
      </c>
      <c r="P766" s="4" t="s">
        <v>1651</v>
      </c>
      <c r="Q766" s="4" t="s">
        <v>1901</v>
      </c>
      <c r="R766" s="4" t="str">
        <f t="array" ref="R766">XLOOKUP(Q766,Store_Dim!A:A,Store_Dim!B:B)</f>
        <v>Johnson-Wright</v>
      </c>
      <c r="S766" s="4" t="str">
        <f t="array" ref="S766">XLOOKUP(Q766,Store_Dim!A:A,Store_Dim!E:E)</f>
        <v>Outlet</v>
      </c>
      <c r="T766" s="4">
        <v>1.0</v>
      </c>
      <c r="U766" s="13">
        <v>387.99</v>
      </c>
      <c r="V766" s="14">
        <v>0.3</v>
      </c>
      <c r="W766" s="15">
        <v>340.0</v>
      </c>
      <c r="X766" s="4" t="s">
        <v>1959</v>
      </c>
      <c r="Y766" s="16">
        <v>271.593</v>
      </c>
      <c r="Z766" s="4" t="str">
        <f t="array" ref="Z766">XLOOKUP(M766,Product_Dim!A:A,Product_Dim!B:B)</f>
        <v>Foldable Camping Chair</v>
      </c>
    </row>
    <row r="767" ht="14.25" customHeight="1">
      <c r="A767" s="4" t="s">
        <v>2726</v>
      </c>
      <c r="B767" s="5">
        <v>45718.0</v>
      </c>
      <c r="C767" s="12" t="s">
        <v>3977</v>
      </c>
      <c r="D767" s="4">
        <f t="shared" si="1"/>
        <v>2025</v>
      </c>
      <c r="E767" s="4" t="s">
        <v>1487</v>
      </c>
      <c r="F767" s="4">
        <v>33.0</v>
      </c>
      <c r="G767" s="4" t="str">
        <f t="shared" si="2"/>
        <v>26-35</v>
      </c>
      <c r="H767" s="4" t="str">
        <f t="array" ref="H767">XLOOKUP(E767,Customer_Dim!A:A,Customer_Dim!D:D)</f>
        <v>Female</v>
      </c>
      <c r="I767" s="4" t="str">
        <f t="array" ref="I767">XLOOKUP(E767,Customer_Dim!A:A,Customer_Dim!H:H)</f>
        <v>Gold</v>
      </c>
      <c r="J767" s="4" t="str">
        <f t="array" ref="J767">XLOOKUP(E767,Customer_Dim!A:A,Customer_Dim!E:E)</f>
        <v>Anthonymouth</v>
      </c>
      <c r="K767" s="4" t="str">
        <f t="array" ref="K767">XLOOKUP(E767,Customer_Dim!A:A,Customer_Dim!F:F)</f>
        <v>Oklahoma</v>
      </c>
      <c r="L767" s="4" t="str">
        <f t="array" ref="L767">XLOOKUP(Q767,Store_Dim!A:A,Store_Dim!C:C)</f>
        <v>East</v>
      </c>
      <c r="M767" s="4" t="s">
        <v>1628</v>
      </c>
      <c r="N767" s="4" t="str">
        <f t="array" ref="N767">XLOOKUP(M767,Product_Dim!A:A,Product_Dim!C:C)</f>
        <v>Clothing</v>
      </c>
      <c r="O767" s="4" t="str">
        <f t="array" ref="O767">XLOOKUP(M767,Product_Dim!A:A,Product_Dim!D:D)</f>
        <v>Bottoms</v>
      </c>
      <c r="P767" s="4" t="s">
        <v>1630</v>
      </c>
      <c r="Q767" s="4" t="s">
        <v>1911</v>
      </c>
      <c r="R767" s="4" t="str">
        <f t="array" ref="R767">XLOOKUP(Q767,Store_Dim!A:A,Store_Dim!B:B)</f>
        <v>Benson-Elliott</v>
      </c>
      <c r="S767" s="4" t="str">
        <f t="array" ref="S767">XLOOKUP(Q767,Store_Dim!A:A,Store_Dim!E:E)</f>
        <v>Online</v>
      </c>
      <c r="T767" s="4">
        <v>4.0</v>
      </c>
      <c r="U767" s="13">
        <v>186.24</v>
      </c>
      <c r="V767" s="14">
        <v>0.23</v>
      </c>
      <c r="W767" s="15">
        <v>343.0</v>
      </c>
      <c r="X767" s="4" t="s">
        <v>1959</v>
      </c>
      <c r="Y767" s="16">
        <v>573.6192000000001</v>
      </c>
      <c r="Z767" s="4" t="str">
        <f t="array" ref="Z767">XLOOKUP(M767,Product_Dim!A:A,Product_Dim!B:B)</f>
        <v>Women's Denim Jeans</v>
      </c>
    </row>
    <row r="768" ht="14.25" customHeight="1">
      <c r="A768" s="4" t="s">
        <v>2727</v>
      </c>
      <c r="B768" s="5">
        <v>45454.0</v>
      </c>
      <c r="C768" s="12" t="s">
        <v>3970</v>
      </c>
      <c r="D768" s="4">
        <f t="shared" si="1"/>
        <v>2024</v>
      </c>
      <c r="E768" s="4" t="s">
        <v>960</v>
      </c>
      <c r="F768" s="4">
        <v>28.0</v>
      </c>
      <c r="G768" s="4" t="str">
        <f t="shared" si="2"/>
        <v>26-35</v>
      </c>
      <c r="H768" s="4" t="str">
        <f t="array" ref="H768">XLOOKUP(E768,Customer_Dim!A:A,Customer_Dim!D:D)</f>
        <v>Female</v>
      </c>
      <c r="I768" s="4" t="str">
        <f t="array" ref="I768">XLOOKUP(E768,Customer_Dim!A:A,Customer_Dim!H:H)</f>
        <v>Bronze</v>
      </c>
      <c r="J768" s="4" t="str">
        <f t="array" ref="J768">XLOOKUP(E768,Customer_Dim!A:A,Customer_Dim!E:E)</f>
        <v>South David</v>
      </c>
      <c r="K768" s="4" t="str">
        <f t="array" ref="K768">XLOOKUP(E768,Customer_Dim!A:A,Customer_Dim!F:F)</f>
        <v>West Virginia</v>
      </c>
      <c r="L768" s="4" t="str">
        <f t="array" ref="L768">XLOOKUP(Q768,Store_Dim!A:A,Store_Dim!C:C)</f>
        <v>West</v>
      </c>
      <c r="M768" s="4" t="s">
        <v>1700</v>
      </c>
      <c r="N768" s="4" t="str">
        <f t="array" ref="N768">XLOOKUP(M768,Product_Dim!A:A,Product_Dim!C:C)</f>
        <v>Electronics</v>
      </c>
      <c r="O768" s="4" t="str">
        <f t="array" ref="O768">XLOOKUP(M768,Product_Dim!A:A,Product_Dim!D:D)</f>
        <v>Audio</v>
      </c>
      <c r="P768" s="4" t="s">
        <v>1702</v>
      </c>
      <c r="Q768" s="4" t="s">
        <v>1917</v>
      </c>
      <c r="R768" s="4" t="str">
        <f t="array" ref="R768">XLOOKUP(Q768,Store_Dim!A:A,Store_Dim!B:B)</f>
        <v>Bean, Jones and Park</v>
      </c>
      <c r="S768" s="4" t="str">
        <f t="array" ref="S768">XLOOKUP(Q768,Store_Dim!A:A,Store_Dim!E:E)</f>
        <v>Online</v>
      </c>
      <c r="T768" s="4">
        <v>4.0</v>
      </c>
      <c r="U768" s="13">
        <v>609.06</v>
      </c>
      <c r="V768" s="14">
        <v>0.22</v>
      </c>
      <c r="W768" s="15">
        <v>378.0</v>
      </c>
      <c r="X768" s="4" t="s">
        <v>1964</v>
      </c>
      <c r="Y768" s="16">
        <v>1900.2672</v>
      </c>
      <c r="Z768" s="4" t="str">
        <f t="array" ref="Z768">XLOOKUP(M768,Product_Dim!A:A,Product_Dim!B:B)</f>
        <v>Noise-Canceling Headphones</v>
      </c>
    </row>
    <row r="769" ht="14.25" customHeight="1">
      <c r="A769" s="4" t="s">
        <v>2728</v>
      </c>
      <c r="B769" s="5">
        <v>45434.0</v>
      </c>
      <c r="C769" s="12" t="s">
        <v>3973</v>
      </c>
      <c r="D769" s="4">
        <f t="shared" si="1"/>
        <v>2024</v>
      </c>
      <c r="E769" s="4" t="s">
        <v>1379</v>
      </c>
      <c r="F769" s="4">
        <v>47.0</v>
      </c>
      <c r="G769" s="4" t="str">
        <f t="shared" si="2"/>
        <v>46-55</v>
      </c>
      <c r="H769" s="4" t="str">
        <f t="array" ref="H769">XLOOKUP(E769,Customer_Dim!A:A,Customer_Dim!D:D)</f>
        <v>Female</v>
      </c>
      <c r="I769" s="4" t="str">
        <f t="array" ref="I769">XLOOKUP(E769,Customer_Dim!A:A,Customer_Dim!H:H)</f>
        <v>Platinum</v>
      </c>
      <c r="J769" s="4" t="str">
        <f t="array" ref="J769">XLOOKUP(E769,Customer_Dim!A:A,Customer_Dim!E:E)</f>
        <v>East Davidmouth</v>
      </c>
      <c r="K769" s="4" t="str">
        <f t="array" ref="K769">XLOOKUP(E769,Customer_Dim!A:A,Customer_Dim!F:F)</f>
        <v>New Hampshire</v>
      </c>
      <c r="L769" s="4" t="str">
        <f t="array" ref="L769">XLOOKUP(Q769,Store_Dim!A:A,Store_Dim!C:C)</f>
        <v>South</v>
      </c>
      <c r="M769" s="4" t="s">
        <v>1677</v>
      </c>
      <c r="N769" s="4" t="str">
        <f t="array" ref="N769">XLOOKUP(M769,Product_Dim!A:A,Product_Dim!C:C)</f>
        <v>Home</v>
      </c>
      <c r="O769" s="4" t="str">
        <f t="array" ref="O769">XLOOKUP(M769,Product_Dim!A:A,Product_Dim!D:D)</f>
        <v>Decor</v>
      </c>
      <c r="P769" s="4" t="s">
        <v>1679</v>
      </c>
      <c r="Q769" s="4" t="s">
        <v>1927</v>
      </c>
      <c r="R769" s="4" t="str">
        <f t="array" ref="R769">XLOOKUP(Q769,Store_Dim!A:A,Store_Dim!B:B)</f>
        <v>Aguirre-Keller</v>
      </c>
      <c r="S769" s="4" t="str">
        <f t="array" ref="S769">XLOOKUP(Q769,Store_Dim!A:A,Store_Dim!E:E)</f>
        <v>Online</v>
      </c>
      <c r="T769" s="4">
        <v>1.0</v>
      </c>
      <c r="U769" s="13">
        <v>827.91</v>
      </c>
      <c r="V769" s="14">
        <v>0.21</v>
      </c>
      <c r="W769" s="15">
        <v>305.0</v>
      </c>
      <c r="X769" s="4" t="s">
        <v>1961</v>
      </c>
      <c r="Y769" s="16">
        <v>654.0489</v>
      </c>
      <c r="Z769" s="4" t="str">
        <f t="array" ref="Z769">XLOOKUP(M769,Product_Dim!A:A,Product_Dim!B:B)</f>
        <v>Modern Wall Clock</v>
      </c>
    </row>
    <row r="770" ht="14.25" customHeight="1">
      <c r="A770" s="4" t="s">
        <v>2729</v>
      </c>
      <c r="B770" s="5">
        <v>45486.0</v>
      </c>
      <c r="C770" s="12" t="s">
        <v>3968</v>
      </c>
      <c r="D770" s="4">
        <f t="shared" si="1"/>
        <v>2024</v>
      </c>
      <c r="E770" s="4" t="s">
        <v>602</v>
      </c>
      <c r="F770" s="4">
        <v>48.0</v>
      </c>
      <c r="G770" s="4" t="str">
        <f t="shared" si="2"/>
        <v>46-55</v>
      </c>
      <c r="H770" s="4" t="str">
        <f t="array" ref="H770">XLOOKUP(E770,Customer_Dim!A:A,Customer_Dim!D:D)</f>
        <v>Male</v>
      </c>
      <c r="I770" s="4" t="str">
        <f t="array" ref="I770">XLOOKUP(E770,Customer_Dim!A:A,Customer_Dim!H:H)</f>
        <v>Silver</v>
      </c>
      <c r="J770" s="4" t="str">
        <f t="array" ref="J770">XLOOKUP(E770,Customer_Dim!A:A,Customer_Dim!E:E)</f>
        <v>Anabury</v>
      </c>
      <c r="K770" s="4" t="str">
        <f t="array" ref="K770">XLOOKUP(E770,Customer_Dim!A:A,Customer_Dim!F:F)</f>
        <v>Vermont</v>
      </c>
      <c r="L770" s="4" t="str">
        <f t="array" ref="L770">XLOOKUP(Q770,Store_Dim!A:A,Store_Dim!C:C)</f>
        <v>East</v>
      </c>
      <c r="M770" s="4" t="s">
        <v>1832</v>
      </c>
      <c r="N770" s="4" t="str">
        <f t="array" ref="N770">XLOOKUP(M770,Product_Dim!A:A,Product_Dim!C:C)</f>
        <v>Beauty</v>
      </c>
      <c r="O770" s="4" t="str">
        <f t="array" ref="O770">XLOOKUP(M770,Product_Dim!A:A,Product_Dim!D:D)</f>
        <v>Skincare</v>
      </c>
      <c r="P770" s="4" t="s">
        <v>1834</v>
      </c>
      <c r="Q770" s="4" t="s">
        <v>1887</v>
      </c>
      <c r="R770" s="4" t="str">
        <f t="array" ref="R770">XLOOKUP(Q770,Store_Dim!A:A,Store_Dim!B:B)</f>
        <v>Rivera-Warner</v>
      </c>
      <c r="S770" s="4" t="str">
        <f t="array" ref="S770">XLOOKUP(Q770,Store_Dim!A:A,Store_Dim!E:E)</f>
        <v>Flagship</v>
      </c>
      <c r="T770" s="4">
        <v>1.0</v>
      </c>
      <c r="U770" s="13">
        <v>303.79</v>
      </c>
      <c r="V770" s="14">
        <v>0.24</v>
      </c>
      <c r="W770" s="15">
        <v>159.0</v>
      </c>
      <c r="X770" s="4" t="s">
        <v>1961</v>
      </c>
      <c r="Y770" s="16">
        <v>230.8804</v>
      </c>
      <c r="Z770" s="4" t="str">
        <f t="array" ref="Z770">XLOOKUP(M770,Product_Dim!A:A,Product_Dim!B:B)</f>
        <v>Hydrating Face Cleanser</v>
      </c>
    </row>
    <row r="771" ht="14.25" customHeight="1">
      <c r="A771" s="4" t="s">
        <v>2730</v>
      </c>
      <c r="B771" s="5">
        <v>45902.0</v>
      </c>
      <c r="C771" s="12" t="s">
        <v>3976</v>
      </c>
      <c r="D771" s="4">
        <f t="shared" si="1"/>
        <v>2025</v>
      </c>
      <c r="E771" s="4" t="s">
        <v>385</v>
      </c>
      <c r="F771" s="4">
        <v>64.0</v>
      </c>
      <c r="G771" s="4" t="str">
        <f t="shared" si="2"/>
        <v>56-65</v>
      </c>
      <c r="H771" s="4" t="str">
        <f t="array" ref="H771">XLOOKUP(E771,Customer_Dim!A:A,Customer_Dim!D:D)</f>
        <v>Male</v>
      </c>
      <c r="I771" s="4" t="str">
        <f t="array" ref="I771">XLOOKUP(E771,Customer_Dim!A:A,Customer_Dim!H:H)</f>
        <v>Silver</v>
      </c>
      <c r="J771" s="4" t="str">
        <f t="array" ref="J771">XLOOKUP(E771,Customer_Dim!A:A,Customer_Dim!E:E)</f>
        <v>South Jenniferville</v>
      </c>
      <c r="K771" s="4" t="str">
        <f t="array" ref="K771">XLOOKUP(E771,Customer_Dim!A:A,Customer_Dim!F:F)</f>
        <v>Georgia</v>
      </c>
      <c r="L771" s="4" t="str">
        <f t="array" ref="L771">XLOOKUP(Q771,Store_Dim!A:A,Store_Dim!C:C)</f>
        <v>East</v>
      </c>
      <c r="M771" s="4" t="s">
        <v>1689</v>
      </c>
      <c r="N771" s="4" t="str">
        <f t="array" ref="N771">XLOOKUP(M771,Product_Dim!A:A,Product_Dim!C:C)</f>
        <v>Clothing</v>
      </c>
      <c r="O771" s="4" t="str">
        <f t="array" ref="O771">XLOOKUP(M771,Product_Dim!A:A,Product_Dim!D:D)</f>
        <v>Footwear</v>
      </c>
      <c r="P771" s="4" t="s">
        <v>1692</v>
      </c>
      <c r="Q771" s="4" t="s">
        <v>1911</v>
      </c>
      <c r="R771" s="4" t="str">
        <f t="array" ref="R771">XLOOKUP(Q771,Store_Dim!A:A,Store_Dim!B:B)</f>
        <v>Benson-Elliott</v>
      </c>
      <c r="S771" s="4" t="str">
        <f t="array" ref="S771">XLOOKUP(Q771,Store_Dim!A:A,Store_Dim!E:E)</f>
        <v>Online</v>
      </c>
      <c r="T771" s="4">
        <v>2.0</v>
      </c>
      <c r="U771" s="13">
        <v>365.91</v>
      </c>
      <c r="V771" s="14">
        <v>0.14</v>
      </c>
      <c r="W771" s="15">
        <v>214.0</v>
      </c>
      <c r="X771" s="4" t="s">
        <v>1964</v>
      </c>
      <c r="Y771" s="16">
        <v>629.3652000000001</v>
      </c>
      <c r="Z771" s="4" t="str">
        <f t="array" ref="Z771">XLOOKUP(M771,Product_Dim!A:A,Product_Dim!B:B)</f>
        <v>Men's Casual Sneakers</v>
      </c>
    </row>
    <row r="772" ht="14.25" customHeight="1">
      <c r="A772" s="4" t="s">
        <v>2731</v>
      </c>
      <c r="B772" s="5">
        <v>45762.0</v>
      </c>
      <c r="C772" s="12" t="s">
        <v>3978</v>
      </c>
      <c r="D772" s="4">
        <f t="shared" si="1"/>
        <v>2025</v>
      </c>
      <c r="E772" s="4" t="s">
        <v>271</v>
      </c>
      <c r="F772" s="4">
        <v>24.0</v>
      </c>
      <c r="G772" s="4" t="str">
        <f t="shared" si="2"/>
        <v>18-25</v>
      </c>
      <c r="H772" s="4" t="str">
        <f t="array" ref="H772">XLOOKUP(E772,Customer_Dim!A:A,Customer_Dim!D:D)</f>
        <v>Female</v>
      </c>
      <c r="I772" s="4" t="str">
        <f t="array" ref="I772">XLOOKUP(E772,Customer_Dim!A:A,Customer_Dim!H:H)</f>
        <v>Platinum</v>
      </c>
      <c r="J772" s="4" t="str">
        <f t="array" ref="J772">XLOOKUP(E772,Customer_Dim!A:A,Customer_Dim!E:E)</f>
        <v>North Cynthiatown</v>
      </c>
      <c r="K772" s="4" t="str">
        <f t="array" ref="K772">XLOOKUP(E772,Customer_Dim!A:A,Customer_Dim!F:F)</f>
        <v>New Jersey</v>
      </c>
      <c r="L772" s="4" t="str">
        <f t="array" ref="L772">XLOOKUP(Q772,Store_Dim!A:A,Store_Dim!C:C)</f>
        <v>North</v>
      </c>
      <c r="M772" s="4" t="s">
        <v>1652</v>
      </c>
      <c r="N772" s="4" t="str">
        <f t="array" ref="N772">XLOOKUP(M772,Product_Dim!A:A,Product_Dim!C:C)</f>
        <v>Clothing</v>
      </c>
      <c r="O772" s="4" t="str">
        <f t="array" ref="O772">XLOOKUP(M772,Product_Dim!A:A,Product_Dim!D:D)</f>
        <v>Accessories</v>
      </c>
      <c r="P772" s="4" t="s">
        <v>1654</v>
      </c>
      <c r="Q772" s="4" t="s">
        <v>1942</v>
      </c>
      <c r="R772" s="4" t="str">
        <f t="array" ref="R772">XLOOKUP(Q772,Store_Dim!A:A,Store_Dim!B:B)</f>
        <v>Holloway Ltd</v>
      </c>
      <c r="S772" s="4" t="str">
        <f t="array" ref="S772">XLOOKUP(Q772,Store_Dim!A:A,Store_Dim!E:E)</f>
        <v>Flagship</v>
      </c>
      <c r="T772" s="4">
        <v>3.0</v>
      </c>
      <c r="U772" s="13">
        <v>852.72</v>
      </c>
      <c r="V772" s="14">
        <v>0.16</v>
      </c>
      <c r="W772" s="15">
        <v>268.0</v>
      </c>
      <c r="X772" s="4" t="s">
        <v>1959</v>
      </c>
      <c r="Y772" s="16">
        <v>2148.8544</v>
      </c>
      <c r="Z772" s="4" t="str">
        <f t="array" ref="Z772">XLOOKUP(M772,Product_Dim!A:A,Product_Dim!B:B)</f>
        <v>Women's Scarf Set</v>
      </c>
    </row>
    <row r="773" ht="14.25" customHeight="1">
      <c r="A773" s="4" t="s">
        <v>2732</v>
      </c>
      <c r="B773" s="5">
        <v>45752.0</v>
      </c>
      <c r="C773" s="12" t="s">
        <v>3978</v>
      </c>
      <c r="D773" s="4">
        <f t="shared" si="1"/>
        <v>2025</v>
      </c>
      <c r="E773" s="4" t="s">
        <v>814</v>
      </c>
      <c r="F773" s="4">
        <v>32.0</v>
      </c>
      <c r="G773" s="4" t="str">
        <f t="shared" si="2"/>
        <v>26-35</v>
      </c>
      <c r="H773" s="4" t="str">
        <f t="array" ref="H773">XLOOKUP(E773,Customer_Dim!A:A,Customer_Dim!D:D)</f>
        <v>Male</v>
      </c>
      <c r="I773" s="4" t="str">
        <f t="array" ref="I773">XLOOKUP(E773,Customer_Dim!A:A,Customer_Dim!H:H)</f>
        <v>Platinum</v>
      </c>
      <c r="J773" s="4" t="str">
        <f t="array" ref="J773">XLOOKUP(E773,Customer_Dim!A:A,Customer_Dim!E:E)</f>
        <v>Mikehaven</v>
      </c>
      <c r="K773" s="4" t="str">
        <f t="array" ref="K773">XLOOKUP(E773,Customer_Dim!A:A,Customer_Dim!F:F)</f>
        <v>New Hampshire</v>
      </c>
      <c r="L773" s="4" t="str">
        <f t="array" ref="L773">XLOOKUP(Q773,Store_Dim!A:A,Store_Dim!C:C)</f>
        <v>South</v>
      </c>
      <c r="M773" s="4" t="s">
        <v>1599</v>
      </c>
      <c r="N773" s="4" t="str">
        <f t="array" ref="N773">XLOOKUP(M773,Product_Dim!A:A,Product_Dim!C:C)</f>
        <v>Home</v>
      </c>
      <c r="O773" s="4" t="str">
        <f t="array" ref="O773">XLOOKUP(M773,Product_Dim!A:A,Product_Dim!D:D)</f>
        <v>Kitchen</v>
      </c>
      <c r="P773" s="4" t="s">
        <v>1602</v>
      </c>
      <c r="Q773" s="4" t="s">
        <v>1904</v>
      </c>
      <c r="R773" s="4" t="str">
        <f t="array" ref="R773">XLOOKUP(Q773,Store_Dim!A:A,Store_Dim!B:B)</f>
        <v>Alexander Group</v>
      </c>
      <c r="S773" s="4" t="str">
        <f t="array" ref="S773">XLOOKUP(Q773,Store_Dim!A:A,Store_Dim!E:E)</f>
        <v>Online</v>
      </c>
      <c r="T773" s="4">
        <v>1.0</v>
      </c>
      <c r="U773" s="13">
        <v>768.25</v>
      </c>
      <c r="V773" s="14">
        <v>0.18</v>
      </c>
      <c r="W773" s="15">
        <v>308.0</v>
      </c>
      <c r="X773" s="4" t="s">
        <v>1959</v>
      </c>
      <c r="Y773" s="16">
        <v>629.965</v>
      </c>
      <c r="Z773" s="4" t="str">
        <f t="array" ref="Z773">XLOOKUP(M773,Product_Dim!A:A,Product_Dim!B:B)</f>
        <v>Ceramic Kitchen Bowl Set</v>
      </c>
    </row>
    <row r="774" ht="14.25" customHeight="1">
      <c r="A774" s="4" t="s">
        <v>2733</v>
      </c>
      <c r="B774" s="5">
        <v>45254.0</v>
      </c>
      <c r="C774" s="12" t="s">
        <v>3971</v>
      </c>
      <c r="D774" s="4">
        <f t="shared" si="1"/>
        <v>2023</v>
      </c>
      <c r="E774" s="4" t="s">
        <v>1121</v>
      </c>
      <c r="F774" s="4">
        <v>26.0</v>
      </c>
      <c r="G774" s="4" t="str">
        <f t="shared" si="2"/>
        <v>26-35</v>
      </c>
      <c r="H774" s="4" t="str">
        <f t="array" ref="H774">XLOOKUP(E774,Customer_Dim!A:A,Customer_Dim!D:D)</f>
        <v>Male</v>
      </c>
      <c r="I774" s="4" t="str">
        <f t="array" ref="I774">XLOOKUP(E774,Customer_Dim!A:A,Customer_Dim!H:H)</f>
        <v>Silver</v>
      </c>
      <c r="J774" s="4" t="str">
        <f t="array" ref="J774">XLOOKUP(E774,Customer_Dim!A:A,Customer_Dim!E:E)</f>
        <v>Lake Allisonborough</v>
      </c>
      <c r="K774" s="4" t="str">
        <f t="array" ref="K774">XLOOKUP(E774,Customer_Dim!A:A,Customer_Dim!F:F)</f>
        <v>Iowa</v>
      </c>
      <c r="L774" s="4" t="str">
        <f t="array" ref="L774">XLOOKUP(Q774,Store_Dim!A:A,Store_Dim!C:C)</f>
        <v>East</v>
      </c>
      <c r="M774" s="4" t="s">
        <v>1859</v>
      </c>
      <c r="N774" s="4" t="str">
        <f t="array" ref="N774">XLOOKUP(M774,Product_Dim!A:A,Product_Dim!C:C)</f>
        <v>Home</v>
      </c>
      <c r="O774" s="4" t="str">
        <f t="array" ref="O774">XLOOKUP(M774,Product_Dim!A:A,Product_Dim!D:D)</f>
        <v>Appliances</v>
      </c>
      <c r="P774" s="4" t="s">
        <v>1861</v>
      </c>
      <c r="Q774" s="4" t="s">
        <v>1948</v>
      </c>
      <c r="R774" s="4" t="str">
        <f t="array" ref="R774">XLOOKUP(Q774,Store_Dim!A:A,Store_Dim!B:B)</f>
        <v>Mann-Austin</v>
      </c>
      <c r="S774" s="4" t="str">
        <f t="array" ref="S774">XLOOKUP(Q774,Store_Dim!A:A,Store_Dim!E:E)</f>
        <v>Online</v>
      </c>
      <c r="T774" s="4">
        <v>2.0</v>
      </c>
      <c r="U774" s="13">
        <v>318.62</v>
      </c>
      <c r="V774" s="14">
        <v>0.02</v>
      </c>
      <c r="W774" s="15">
        <v>191.0</v>
      </c>
      <c r="X774" s="4" t="s">
        <v>1964</v>
      </c>
      <c r="Y774" s="16">
        <v>624.4952</v>
      </c>
      <c r="Z774" s="4" t="str">
        <f t="array" ref="Z774">XLOOKUP(M774,Product_Dim!A:A,Product_Dim!B:B)</f>
        <v>Microwave Oven</v>
      </c>
    </row>
    <row r="775" ht="14.25" customHeight="1">
      <c r="A775" s="4" t="s">
        <v>2734</v>
      </c>
      <c r="B775" s="5">
        <v>45683.0</v>
      </c>
      <c r="C775" s="12" t="s">
        <v>3972</v>
      </c>
      <c r="D775" s="4">
        <f t="shared" si="1"/>
        <v>2025</v>
      </c>
      <c r="E775" s="4" t="s">
        <v>204</v>
      </c>
      <c r="F775" s="4">
        <v>45.0</v>
      </c>
      <c r="G775" s="4" t="str">
        <f t="shared" si="2"/>
        <v>36-45</v>
      </c>
      <c r="H775" s="4" t="str">
        <f t="array" ref="H775">XLOOKUP(E775,Customer_Dim!A:A,Customer_Dim!D:D)</f>
        <v>Female</v>
      </c>
      <c r="I775" s="4" t="str">
        <f t="array" ref="I775">XLOOKUP(E775,Customer_Dim!A:A,Customer_Dim!H:H)</f>
        <v>Gold</v>
      </c>
      <c r="J775" s="4" t="str">
        <f t="array" ref="J775">XLOOKUP(E775,Customer_Dim!A:A,Customer_Dim!E:E)</f>
        <v>New Amy</v>
      </c>
      <c r="K775" s="4" t="str">
        <f t="array" ref="K775">XLOOKUP(E775,Customer_Dim!A:A,Customer_Dim!F:F)</f>
        <v>Ohio</v>
      </c>
      <c r="L775" s="4" t="str">
        <f t="array" ref="L775">XLOOKUP(Q775,Store_Dim!A:A,Store_Dim!C:C)</f>
        <v>South</v>
      </c>
      <c r="M775" s="4" t="s">
        <v>1811</v>
      </c>
      <c r="N775" s="4" t="str">
        <f t="array" ref="N775">XLOOKUP(M775,Product_Dim!A:A,Product_Dim!C:C)</f>
        <v>Electronics</v>
      </c>
      <c r="O775" s="4" t="str">
        <f t="array" ref="O775">XLOOKUP(M775,Product_Dim!A:A,Product_Dim!D:D)</f>
        <v>Computer</v>
      </c>
      <c r="P775" s="4" t="s">
        <v>1813</v>
      </c>
      <c r="Q775" s="4" t="s">
        <v>1896</v>
      </c>
      <c r="R775" s="4" t="str">
        <f t="array" ref="R775">XLOOKUP(Q775,Store_Dim!A:A,Store_Dim!B:B)</f>
        <v>Black-Horn</v>
      </c>
      <c r="S775" s="4" t="str">
        <f t="array" ref="S775">XLOOKUP(Q775,Store_Dim!A:A,Store_Dim!E:E)</f>
        <v>Outlet</v>
      </c>
      <c r="T775" s="4">
        <v>4.0</v>
      </c>
      <c r="U775" s="13">
        <v>402.11</v>
      </c>
      <c r="V775" s="14">
        <v>0.14</v>
      </c>
      <c r="W775" s="15">
        <v>320.0</v>
      </c>
      <c r="X775" s="4" t="s">
        <v>1961</v>
      </c>
      <c r="Y775" s="16">
        <v>1383.2584</v>
      </c>
      <c r="Z775" s="4" t="str">
        <f t="array" ref="Z775">XLOOKUP(M775,Product_Dim!A:A,Product_Dim!B:B)</f>
        <v>Wireless Mouse</v>
      </c>
    </row>
    <row r="776" ht="14.25" customHeight="1">
      <c r="A776" s="4" t="s">
        <v>2735</v>
      </c>
      <c r="B776" s="5">
        <v>45804.0</v>
      </c>
      <c r="C776" s="12" t="s">
        <v>3973</v>
      </c>
      <c r="D776" s="4">
        <f t="shared" si="1"/>
        <v>2025</v>
      </c>
      <c r="E776" s="4" t="s">
        <v>1293</v>
      </c>
      <c r="F776" s="4">
        <v>36.0</v>
      </c>
      <c r="G776" s="4" t="str">
        <f t="shared" si="2"/>
        <v>36-45</v>
      </c>
      <c r="H776" s="4" t="str">
        <f t="array" ref="H776">XLOOKUP(E776,Customer_Dim!A:A,Customer_Dim!D:D)</f>
        <v>Male</v>
      </c>
      <c r="I776" s="4" t="str">
        <f t="array" ref="I776">XLOOKUP(E776,Customer_Dim!A:A,Customer_Dim!H:H)</f>
        <v>Gold</v>
      </c>
      <c r="J776" s="4" t="str">
        <f t="array" ref="J776">XLOOKUP(E776,Customer_Dim!A:A,Customer_Dim!E:E)</f>
        <v>Port Joshuaville</v>
      </c>
      <c r="K776" s="4" t="str">
        <f t="array" ref="K776">XLOOKUP(E776,Customer_Dim!A:A,Customer_Dim!F:F)</f>
        <v>New Jersey</v>
      </c>
      <c r="L776" s="4" t="str">
        <f t="array" ref="L776">XLOOKUP(Q776,Store_Dim!A:A,Store_Dim!C:C)</f>
        <v>North</v>
      </c>
      <c r="M776" s="4" t="s">
        <v>1835</v>
      </c>
      <c r="N776" s="4" t="str">
        <f t="array" ref="N776">XLOOKUP(M776,Product_Dim!A:A,Product_Dim!C:C)</f>
        <v>Home</v>
      </c>
      <c r="O776" s="4" t="str">
        <f t="array" ref="O776">XLOOKUP(M776,Product_Dim!A:A,Product_Dim!D:D)</f>
        <v>Furniture</v>
      </c>
      <c r="P776" s="4" t="s">
        <v>1837</v>
      </c>
      <c r="Q776" s="4" t="s">
        <v>1942</v>
      </c>
      <c r="R776" s="4" t="str">
        <f t="array" ref="R776">XLOOKUP(Q776,Store_Dim!A:A,Store_Dim!B:B)</f>
        <v>Holloway Ltd</v>
      </c>
      <c r="S776" s="4" t="str">
        <f t="array" ref="S776">XLOOKUP(Q776,Store_Dim!A:A,Store_Dim!E:E)</f>
        <v>Flagship</v>
      </c>
      <c r="T776" s="4">
        <v>3.0</v>
      </c>
      <c r="U776" s="13">
        <v>846.31</v>
      </c>
      <c r="V776" s="14">
        <v>0.18</v>
      </c>
      <c r="W776" s="15">
        <v>208.0</v>
      </c>
      <c r="X776" s="4" t="s">
        <v>1964</v>
      </c>
      <c r="Y776" s="16">
        <v>2081.9226</v>
      </c>
      <c r="Z776" s="4" t="str">
        <f t="array" ref="Z776">XLOOKUP(M776,Product_Dim!A:A,Product_Dim!B:B)</f>
        <v>Wooden Bookshelf</v>
      </c>
    </row>
    <row r="777" ht="14.25" customHeight="1">
      <c r="A777" s="4" t="s">
        <v>2736</v>
      </c>
      <c r="B777" s="5">
        <v>45821.0</v>
      </c>
      <c r="C777" s="12" t="s">
        <v>3970</v>
      </c>
      <c r="D777" s="4">
        <f t="shared" si="1"/>
        <v>2025</v>
      </c>
      <c r="E777" s="4" t="s">
        <v>578</v>
      </c>
      <c r="F777" s="4">
        <v>36.0</v>
      </c>
      <c r="G777" s="4" t="str">
        <f t="shared" si="2"/>
        <v>36-45</v>
      </c>
      <c r="H777" s="4" t="str">
        <f t="array" ref="H777">XLOOKUP(E777,Customer_Dim!A:A,Customer_Dim!D:D)</f>
        <v>Female</v>
      </c>
      <c r="I777" s="4" t="str">
        <f t="array" ref="I777">XLOOKUP(E777,Customer_Dim!A:A,Customer_Dim!H:H)</f>
        <v>Platinum</v>
      </c>
      <c r="J777" s="4" t="str">
        <f t="array" ref="J777">XLOOKUP(E777,Customer_Dim!A:A,Customer_Dim!E:E)</f>
        <v>Robertview</v>
      </c>
      <c r="K777" s="4" t="str">
        <f t="array" ref="K777">XLOOKUP(E777,Customer_Dim!A:A,Customer_Dim!F:F)</f>
        <v>Florida</v>
      </c>
      <c r="L777" s="4" t="str">
        <f t="array" ref="L777">XLOOKUP(Q777,Store_Dim!A:A,Store_Dim!C:C)</f>
        <v>South</v>
      </c>
      <c r="M777" s="4" t="s">
        <v>1865</v>
      </c>
      <c r="N777" s="4" t="str">
        <f t="array" ref="N777">XLOOKUP(M777,Product_Dim!A:A,Product_Dim!C:C)</f>
        <v>Beauty</v>
      </c>
      <c r="O777" s="4" t="str">
        <f t="array" ref="O777">XLOOKUP(M777,Product_Dim!A:A,Product_Dim!D:D)</f>
        <v>Skincare</v>
      </c>
      <c r="P777" s="4" t="s">
        <v>1867</v>
      </c>
      <c r="Q777" s="4" t="s">
        <v>1934</v>
      </c>
      <c r="R777" s="4" t="str">
        <f t="array" ref="R777">XLOOKUP(Q777,Store_Dim!A:A,Store_Dim!B:B)</f>
        <v>Mcdonald Inc</v>
      </c>
      <c r="S777" s="4" t="str">
        <f t="array" ref="S777">XLOOKUP(Q777,Store_Dim!A:A,Store_Dim!E:E)</f>
        <v>Outlet</v>
      </c>
      <c r="T777" s="4">
        <v>1.0</v>
      </c>
      <c r="U777" s="13">
        <v>269.94</v>
      </c>
      <c r="V777" s="14">
        <v>0.07</v>
      </c>
      <c r="W777" s="15">
        <v>213.0</v>
      </c>
      <c r="X777" s="4" t="s">
        <v>1964</v>
      </c>
      <c r="Y777" s="16">
        <v>251.0442</v>
      </c>
      <c r="Z777" s="4" t="str">
        <f t="array" ref="Z777">XLOOKUP(M777,Product_Dim!A:A,Product_Dim!B:B)</f>
        <v>Vitamin E Body Lotion</v>
      </c>
    </row>
    <row r="778" ht="14.25" customHeight="1">
      <c r="A778" s="4" t="s">
        <v>2737</v>
      </c>
      <c r="B778" s="5">
        <v>45472.0</v>
      </c>
      <c r="C778" s="12" t="s">
        <v>3970</v>
      </c>
      <c r="D778" s="4">
        <f t="shared" si="1"/>
        <v>2024</v>
      </c>
      <c r="E778" s="4" t="s">
        <v>796</v>
      </c>
      <c r="F778" s="4">
        <v>31.0</v>
      </c>
      <c r="G778" s="4" t="str">
        <f t="shared" si="2"/>
        <v>26-35</v>
      </c>
      <c r="H778" s="4" t="str">
        <f t="array" ref="H778">XLOOKUP(E778,Customer_Dim!A:A,Customer_Dim!D:D)</f>
        <v>Male</v>
      </c>
      <c r="I778" s="4" t="str">
        <f t="array" ref="I778">XLOOKUP(E778,Customer_Dim!A:A,Customer_Dim!H:H)</f>
        <v>Platinum</v>
      </c>
      <c r="J778" s="4" t="str">
        <f t="array" ref="J778">XLOOKUP(E778,Customer_Dim!A:A,Customer_Dim!E:E)</f>
        <v>Dawsonchester</v>
      </c>
      <c r="K778" s="4" t="str">
        <f t="array" ref="K778">XLOOKUP(E778,Customer_Dim!A:A,Customer_Dim!F:F)</f>
        <v>Virginia</v>
      </c>
      <c r="L778" s="4" t="str">
        <f t="array" ref="L778">XLOOKUP(Q778,Store_Dim!A:A,Store_Dim!C:C)</f>
        <v>South</v>
      </c>
      <c r="M778" s="4" t="s">
        <v>1635</v>
      </c>
      <c r="N778" s="4" t="str">
        <f t="array" ref="N778">XLOOKUP(M778,Product_Dim!A:A,Product_Dim!C:C)</f>
        <v>Sports</v>
      </c>
      <c r="O778" s="4" t="str">
        <f t="array" ref="O778">XLOOKUP(M778,Product_Dim!A:A,Product_Dim!D:D)</f>
        <v>Accessories</v>
      </c>
      <c r="P778" s="4" t="s">
        <v>1637</v>
      </c>
      <c r="Q778" s="4" t="s">
        <v>1904</v>
      </c>
      <c r="R778" s="4" t="str">
        <f t="array" ref="R778">XLOOKUP(Q778,Store_Dim!A:A,Store_Dim!B:B)</f>
        <v>Alexander Group</v>
      </c>
      <c r="S778" s="4" t="str">
        <f t="array" ref="S778">XLOOKUP(Q778,Store_Dim!A:A,Store_Dim!E:E)</f>
        <v>Online</v>
      </c>
      <c r="T778" s="4">
        <v>3.0</v>
      </c>
      <c r="U778" s="13">
        <v>909.25</v>
      </c>
      <c r="V778" s="14">
        <v>0.29</v>
      </c>
      <c r="W778" s="15">
        <v>273.86258363355637</v>
      </c>
      <c r="X778" s="4" t="s">
        <v>1964</v>
      </c>
      <c r="Y778" s="16">
        <v>1936.7025</v>
      </c>
      <c r="Z778" s="4" t="str">
        <f t="array" ref="Z778">XLOOKUP(M778,Product_Dim!A:A,Product_Dim!B:B)</f>
        <v>Outdoor Sports Water Bottle</v>
      </c>
    </row>
    <row r="779" ht="14.25" customHeight="1">
      <c r="A779" s="4" t="s">
        <v>2738</v>
      </c>
      <c r="B779" s="5">
        <v>45331.0</v>
      </c>
      <c r="C779" s="12" t="s">
        <v>3974</v>
      </c>
      <c r="D779" s="4">
        <f t="shared" si="1"/>
        <v>2024</v>
      </c>
      <c r="E779" s="4" t="s">
        <v>1160</v>
      </c>
      <c r="F779" s="4">
        <v>23.0</v>
      </c>
      <c r="G779" s="4" t="str">
        <f t="shared" si="2"/>
        <v>18-25</v>
      </c>
      <c r="H779" s="4" t="str">
        <f t="array" ref="H779">XLOOKUP(E779,Customer_Dim!A:A,Customer_Dim!D:D)</f>
        <v>Male</v>
      </c>
      <c r="I779" s="4" t="str">
        <f t="array" ref="I779">XLOOKUP(E779,Customer_Dim!A:A,Customer_Dim!H:H)</f>
        <v>Bronze</v>
      </c>
      <c r="J779" s="4" t="str">
        <f t="array" ref="J779">XLOOKUP(E779,Customer_Dim!A:A,Customer_Dim!E:E)</f>
        <v>Murphytown</v>
      </c>
      <c r="K779" s="4" t="str">
        <f t="array" ref="K779">XLOOKUP(E779,Customer_Dim!A:A,Customer_Dim!F:F)</f>
        <v>Ohio</v>
      </c>
      <c r="L779" s="4" t="str">
        <f t="array" ref="L779">XLOOKUP(Q779,Store_Dim!A:A,Store_Dim!C:C)</f>
        <v>North</v>
      </c>
      <c r="M779" s="4" t="s">
        <v>1856</v>
      </c>
      <c r="N779" s="4" t="str">
        <f t="array" ref="N779">XLOOKUP(M779,Product_Dim!A:A,Product_Dim!C:C)</f>
        <v>Clothing</v>
      </c>
      <c r="O779" s="4" t="str">
        <f t="array" ref="O779">XLOOKUP(M779,Product_Dim!A:A,Product_Dim!D:D)</f>
        <v>Footwear</v>
      </c>
      <c r="P779" s="4" t="s">
        <v>1858</v>
      </c>
      <c r="Q779" s="4" t="s">
        <v>1929</v>
      </c>
      <c r="R779" s="4" t="str">
        <f t="array" ref="R779">XLOOKUP(Q779,Store_Dim!A:A,Store_Dim!B:B)</f>
        <v>Thomas, Bridges and Harris</v>
      </c>
      <c r="S779" s="4" t="str">
        <f t="array" ref="S779">XLOOKUP(Q779,Store_Dim!A:A,Store_Dim!E:E)</f>
        <v>Online</v>
      </c>
      <c r="T779" s="4">
        <v>2.0</v>
      </c>
      <c r="U779" s="13">
        <v>229.81</v>
      </c>
      <c r="V779" s="14">
        <v>0.21</v>
      </c>
      <c r="W779" s="15">
        <v>496.0</v>
      </c>
      <c r="X779" s="4" t="s">
        <v>1964</v>
      </c>
      <c r="Y779" s="16">
        <v>363.0998</v>
      </c>
      <c r="Z779" s="4" t="str">
        <f t="array" ref="Z779">XLOOKUP(M779,Product_Dim!A:A,Product_Dim!B:B)</f>
        <v>Women's High Heels</v>
      </c>
    </row>
    <row r="780" ht="14.25" customHeight="1">
      <c r="A780" s="4" t="s">
        <v>2739</v>
      </c>
      <c r="B780" s="5">
        <v>45451.0</v>
      </c>
      <c r="C780" s="12" t="s">
        <v>3970</v>
      </c>
      <c r="D780" s="4">
        <f t="shared" si="1"/>
        <v>2024</v>
      </c>
      <c r="E780" s="4" t="s">
        <v>164</v>
      </c>
      <c r="F780" s="4">
        <v>27.0</v>
      </c>
      <c r="G780" s="4" t="str">
        <f t="shared" si="2"/>
        <v>26-35</v>
      </c>
      <c r="H780" s="4" t="str">
        <f t="array" ref="H780">XLOOKUP(E780,Customer_Dim!A:A,Customer_Dim!D:D)</f>
        <v>Female</v>
      </c>
      <c r="I780" s="3" t="s">
        <v>14</v>
      </c>
      <c r="J780" s="4" t="str">
        <f t="array" ref="J780">XLOOKUP(E780,Customer_Dim!A:A,Customer_Dim!E:E)</f>
        <v>Brendastad</v>
      </c>
      <c r="K780" s="4" t="str">
        <f t="array" ref="K780">XLOOKUP(E780,Customer_Dim!A:A,Customer_Dim!F:F)</f>
        <v>South Dakota</v>
      </c>
      <c r="L780" s="4" t="str">
        <f t="array" ref="L780">XLOOKUP(Q780,Store_Dim!A:A,Store_Dim!C:C)</f>
        <v>North</v>
      </c>
      <c r="M780" s="4" t="s">
        <v>1817</v>
      </c>
      <c r="N780" s="4" t="str">
        <f t="array" ref="N780">XLOOKUP(M780,Product_Dim!A:A,Product_Dim!C:C)</f>
        <v>Home</v>
      </c>
      <c r="O780" s="4" t="str">
        <f t="array" ref="O780">XLOOKUP(M780,Product_Dim!A:A,Product_Dim!D:D)</f>
        <v>Decor</v>
      </c>
      <c r="P780" s="4" t="s">
        <v>1819</v>
      </c>
      <c r="Q780" s="4" t="s">
        <v>1936</v>
      </c>
      <c r="R780" s="4" t="str">
        <f t="array" ref="R780">XLOOKUP(Q780,Store_Dim!A:A,Store_Dim!B:B)</f>
        <v>Shelton PLC</v>
      </c>
      <c r="S780" s="4" t="str">
        <f t="array" ref="S780">XLOOKUP(Q780,Store_Dim!A:A,Store_Dim!E:E)</f>
        <v>Flagship</v>
      </c>
      <c r="T780" s="4">
        <v>3.0</v>
      </c>
      <c r="U780" s="13">
        <v>442.36</v>
      </c>
      <c r="V780" s="14">
        <v>0.06</v>
      </c>
      <c r="W780" s="15">
        <v>400.0</v>
      </c>
      <c r="X780" s="4" t="s">
        <v>1961</v>
      </c>
      <c r="Y780" s="16">
        <v>1247.4552</v>
      </c>
      <c r="Z780" s="4" t="str">
        <f t="array" ref="Z780">XLOOKUP(M780,Product_Dim!A:A,Product_Dim!B:B)</f>
        <v>Essential Oil Diffuser</v>
      </c>
    </row>
    <row r="781" ht="14.25" customHeight="1">
      <c r="A781" s="4" t="s">
        <v>2740</v>
      </c>
      <c r="B781" s="5">
        <v>45386.0</v>
      </c>
      <c r="C781" s="12" t="s">
        <v>3978</v>
      </c>
      <c r="D781" s="4">
        <f t="shared" si="1"/>
        <v>2024</v>
      </c>
      <c r="E781" s="4" t="s">
        <v>790</v>
      </c>
      <c r="F781" s="4">
        <v>58.0</v>
      </c>
      <c r="G781" s="4" t="str">
        <f t="shared" si="2"/>
        <v>56-65</v>
      </c>
      <c r="H781" s="4" t="str">
        <f t="array" ref="H781">XLOOKUP(E781,Customer_Dim!A:A,Customer_Dim!D:D)</f>
        <v>Female</v>
      </c>
      <c r="I781" s="4" t="str">
        <f t="array" ref="I781">XLOOKUP(E781,Customer_Dim!A:A,Customer_Dim!H:H)</f>
        <v>Platinum</v>
      </c>
      <c r="J781" s="4" t="str">
        <f t="array" ref="J781">XLOOKUP(E781,Customer_Dim!A:A,Customer_Dim!E:E)</f>
        <v>Zamoraborough</v>
      </c>
      <c r="K781" s="4" t="str">
        <f t="array" ref="K781">XLOOKUP(E781,Customer_Dim!A:A,Customer_Dim!F:F)</f>
        <v>Nevada</v>
      </c>
      <c r="L781" s="4" t="str">
        <f t="array" ref="L781">XLOOKUP(Q781,Store_Dim!A:A,Store_Dim!C:C)</f>
        <v>North</v>
      </c>
      <c r="M781" s="4" t="s">
        <v>1841</v>
      </c>
      <c r="N781" s="4" t="str">
        <f t="array" ref="N781">XLOOKUP(M781,Product_Dim!A:A,Product_Dim!C:C)</f>
        <v>Home</v>
      </c>
      <c r="O781" s="4" t="str">
        <f t="array" ref="O781">XLOOKUP(M781,Product_Dim!A:A,Product_Dim!D:D)</f>
        <v>Kitchen</v>
      </c>
      <c r="P781" s="4" t="s">
        <v>1843</v>
      </c>
      <c r="Q781" s="4" t="s">
        <v>1901</v>
      </c>
      <c r="R781" s="4" t="str">
        <f t="array" ref="R781">XLOOKUP(Q781,Store_Dim!A:A,Store_Dim!B:B)</f>
        <v>Johnson-Wright</v>
      </c>
      <c r="S781" s="4" t="str">
        <f t="array" ref="S781">XLOOKUP(Q781,Store_Dim!A:A,Store_Dim!E:E)</f>
        <v>Outlet</v>
      </c>
      <c r="T781" s="4">
        <v>3.0</v>
      </c>
      <c r="U781" s="13">
        <v>413.74</v>
      </c>
      <c r="V781" s="14">
        <v>0.01</v>
      </c>
      <c r="W781" s="15">
        <v>82.0</v>
      </c>
      <c r="X781" s="4" t="s">
        <v>1959</v>
      </c>
      <c r="Y781" s="16">
        <v>1228.8078</v>
      </c>
      <c r="Z781" s="4" t="str">
        <f t="array" ref="Z781">XLOOKUP(M781,Product_Dim!A:A,Product_Dim!B:B)</f>
        <v>Kitchen Cutting Board</v>
      </c>
    </row>
    <row r="782" ht="14.25" customHeight="1">
      <c r="A782" s="4" t="s">
        <v>2741</v>
      </c>
      <c r="B782" s="5">
        <v>45477.0</v>
      </c>
      <c r="C782" s="12" t="s">
        <v>3968</v>
      </c>
      <c r="D782" s="4">
        <f t="shared" si="1"/>
        <v>2024</v>
      </c>
      <c r="E782" s="4" t="s">
        <v>1539</v>
      </c>
      <c r="F782" s="4">
        <v>56.0</v>
      </c>
      <c r="G782" s="4" t="str">
        <f t="shared" si="2"/>
        <v>56-65</v>
      </c>
      <c r="H782" s="4" t="str">
        <f t="array" ref="H782">XLOOKUP(E782,Customer_Dim!A:A,Customer_Dim!D:D)</f>
        <v>Male</v>
      </c>
      <c r="I782" s="4" t="str">
        <f t="array" ref="I782">XLOOKUP(E782,Customer_Dim!A:A,Customer_Dim!H:H)</f>
        <v>Bronze</v>
      </c>
      <c r="J782" s="4" t="str">
        <f t="array" ref="J782">XLOOKUP(E782,Customer_Dim!A:A,Customer_Dim!E:E)</f>
        <v>North Seanfurt</v>
      </c>
      <c r="K782" s="4" t="str">
        <f t="array" ref="K782">XLOOKUP(E782,Customer_Dim!A:A,Customer_Dim!F:F)</f>
        <v>Ohio</v>
      </c>
      <c r="L782" s="4" t="str">
        <f t="array" ref="L782">XLOOKUP(Q782,Store_Dim!A:A,Store_Dim!C:C)</f>
        <v>South</v>
      </c>
      <c r="M782" s="4" t="s">
        <v>1850</v>
      </c>
      <c r="N782" s="4" t="str">
        <f t="array" ref="N782">XLOOKUP(M782,Product_Dim!A:A,Product_Dim!C:C)</f>
        <v>Beauty</v>
      </c>
      <c r="O782" s="4" t="str">
        <f t="array" ref="O782">XLOOKUP(M782,Product_Dim!A:A,Product_Dim!D:D)</f>
        <v>Makeup</v>
      </c>
      <c r="P782" s="4" t="s">
        <v>1852</v>
      </c>
      <c r="Q782" s="4" t="s">
        <v>1934</v>
      </c>
      <c r="R782" s="4" t="str">
        <f t="array" ref="R782">XLOOKUP(Q782,Store_Dim!A:A,Store_Dim!B:B)</f>
        <v>Mcdonald Inc</v>
      </c>
      <c r="S782" s="4" t="str">
        <f t="array" ref="S782">XLOOKUP(Q782,Store_Dim!A:A,Store_Dim!E:E)</f>
        <v>Outlet</v>
      </c>
      <c r="T782" s="4">
        <v>4.0</v>
      </c>
      <c r="U782" s="13">
        <v>79.75</v>
      </c>
      <c r="V782" s="14">
        <v>0.18</v>
      </c>
      <c r="W782" s="15">
        <v>457.0</v>
      </c>
      <c r="X782" s="4" t="s">
        <v>1961</v>
      </c>
      <c r="Y782" s="16">
        <v>261.58</v>
      </c>
      <c r="Z782" s="4" t="str">
        <f t="array" ref="Z782">XLOOKUP(M782,Product_Dim!A:A,Product_Dim!B:B)</f>
        <v>Face Foundation Kit</v>
      </c>
    </row>
    <row r="783" ht="14.25" customHeight="1">
      <c r="A783" s="4" t="s">
        <v>2742</v>
      </c>
      <c r="B783" s="5">
        <v>45433.0</v>
      </c>
      <c r="C783" s="12" t="s">
        <v>3973</v>
      </c>
      <c r="D783" s="4">
        <f t="shared" si="1"/>
        <v>2024</v>
      </c>
      <c r="E783" s="4" t="s">
        <v>1536</v>
      </c>
      <c r="F783" s="4">
        <v>23.0</v>
      </c>
      <c r="G783" s="4" t="str">
        <f t="shared" si="2"/>
        <v>18-25</v>
      </c>
      <c r="H783" s="4" t="str">
        <f t="array" ref="H783">XLOOKUP(E783,Customer_Dim!A:A,Customer_Dim!D:D)</f>
        <v>Female</v>
      </c>
      <c r="I783" s="4" t="str">
        <f t="array" ref="I783">XLOOKUP(E783,Customer_Dim!A:A,Customer_Dim!H:H)</f>
        <v>Bronze</v>
      </c>
      <c r="J783" s="4" t="str">
        <f t="array" ref="J783">XLOOKUP(E783,Customer_Dim!A:A,Customer_Dim!E:E)</f>
        <v>Bryanmouth</v>
      </c>
      <c r="K783" s="4" t="str">
        <f t="array" ref="K783">XLOOKUP(E783,Customer_Dim!A:A,Customer_Dim!F:F)</f>
        <v>Delaware</v>
      </c>
      <c r="L783" s="4" t="str">
        <f t="array" ref="L783">XLOOKUP(Q783,Store_Dim!A:A,Store_Dim!C:C)</f>
        <v>North</v>
      </c>
      <c r="M783" s="4" t="s">
        <v>1700</v>
      </c>
      <c r="N783" s="4" t="str">
        <f t="array" ref="N783">XLOOKUP(M783,Product_Dim!A:A,Product_Dim!C:C)</f>
        <v>Electronics</v>
      </c>
      <c r="O783" s="4" t="str">
        <f t="array" ref="O783">XLOOKUP(M783,Product_Dim!A:A,Product_Dim!D:D)</f>
        <v>Audio</v>
      </c>
      <c r="P783" s="4" t="s">
        <v>1702</v>
      </c>
      <c r="Q783" s="4" t="s">
        <v>1929</v>
      </c>
      <c r="R783" s="4" t="str">
        <f t="array" ref="R783">XLOOKUP(Q783,Store_Dim!A:A,Store_Dim!B:B)</f>
        <v>Thomas, Bridges and Harris</v>
      </c>
      <c r="S783" s="4" t="str">
        <f t="array" ref="S783">XLOOKUP(Q783,Store_Dim!A:A,Store_Dim!E:E)</f>
        <v>Online</v>
      </c>
      <c r="T783" s="4">
        <v>4.0</v>
      </c>
      <c r="U783" s="13">
        <v>95.06</v>
      </c>
      <c r="V783" s="14">
        <v>0.03</v>
      </c>
      <c r="W783" s="15">
        <v>378.0</v>
      </c>
      <c r="X783" s="4" t="s">
        <v>1959</v>
      </c>
      <c r="Y783" s="16">
        <v>368.8328</v>
      </c>
      <c r="Z783" s="4" t="str">
        <f t="array" ref="Z783">XLOOKUP(M783,Product_Dim!A:A,Product_Dim!B:B)</f>
        <v>Noise-Canceling Headphones</v>
      </c>
    </row>
    <row r="784" ht="14.25" customHeight="1">
      <c r="A784" s="4" t="s">
        <v>2743</v>
      </c>
      <c r="B784" s="5">
        <v>45759.0</v>
      </c>
      <c r="C784" s="12" t="s">
        <v>3978</v>
      </c>
      <c r="D784" s="4">
        <f t="shared" si="1"/>
        <v>2025</v>
      </c>
      <c r="E784" s="4" t="s">
        <v>1316</v>
      </c>
      <c r="F784" s="4">
        <v>46.0</v>
      </c>
      <c r="G784" s="4" t="str">
        <f t="shared" si="2"/>
        <v>46-55</v>
      </c>
      <c r="H784" s="4" t="str">
        <f t="array" ref="H784">XLOOKUP(E784,Customer_Dim!A:A,Customer_Dim!D:D)</f>
        <v>Male</v>
      </c>
      <c r="I784" s="4" t="str">
        <f t="array" ref="I784">XLOOKUP(E784,Customer_Dim!A:A,Customer_Dim!H:H)</f>
        <v>Platinum</v>
      </c>
      <c r="J784" s="4" t="str">
        <f t="array" ref="J784">XLOOKUP(E784,Customer_Dim!A:A,Customer_Dim!E:E)</f>
        <v>Marthaborough</v>
      </c>
      <c r="K784" s="4" t="str">
        <f t="array" ref="K784">XLOOKUP(E784,Customer_Dim!A:A,Customer_Dim!F:F)</f>
        <v>Wisconsin</v>
      </c>
      <c r="L784" s="4" t="str">
        <f t="array" ref="L784">XLOOKUP(Q784,Store_Dim!A:A,Store_Dim!C:C)</f>
        <v>South</v>
      </c>
      <c r="M784" s="4" t="s">
        <v>1877</v>
      </c>
      <c r="N784" s="4" t="str">
        <f t="array" ref="N784">XLOOKUP(M784,Product_Dim!A:A,Product_Dim!C:C)</f>
        <v>Electronics</v>
      </c>
      <c r="O784" s="4" t="str">
        <f t="array" ref="O784">XLOOKUP(M784,Product_Dim!A:A,Product_Dim!D:D)</f>
        <v>Audio</v>
      </c>
      <c r="P784" s="4" t="s">
        <v>1879</v>
      </c>
      <c r="Q784" s="4" t="s">
        <v>1914</v>
      </c>
      <c r="R784" s="4" t="str">
        <f t="array" ref="R784">XLOOKUP(Q784,Store_Dim!A:A,Store_Dim!B:B)</f>
        <v>Martinez-Mullins</v>
      </c>
      <c r="S784" s="4" t="str">
        <f t="array" ref="S784">XLOOKUP(Q784,Store_Dim!A:A,Store_Dim!E:E)</f>
        <v>Online</v>
      </c>
      <c r="T784" s="4">
        <v>4.0</v>
      </c>
      <c r="U784" s="13">
        <v>107.08</v>
      </c>
      <c r="V784" s="14">
        <v>0.27</v>
      </c>
      <c r="W784" s="15">
        <v>73.0</v>
      </c>
      <c r="X784" s="4" t="s">
        <v>1964</v>
      </c>
      <c r="Y784" s="16">
        <v>312.6736</v>
      </c>
      <c r="Z784" s="4" t="str">
        <f t="array" ref="Z784">XLOOKUP(M784,Product_Dim!A:A,Product_Dim!B:B)</f>
        <v>Portable Bluetooth Speaker</v>
      </c>
    </row>
    <row r="785" ht="14.25" customHeight="1">
      <c r="A785" s="4" t="s">
        <v>2744</v>
      </c>
      <c r="B785" s="5">
        <v>45794.0</v>
      </c>
      <c r="C785" s="12" t="s">
        <v>3973</v>
      </c>
      <c r="D785" s="4">
        <f t="shared" si="1"/>
        <v>2025</v>
      </c>
      <c r="E785" s="4" t="s">
        <v>1482</v>
      </c>
      <c r="F785" s="4">
        <v>32.0</v>
      </c>
      <c r="G785" s="4" t="str">
        <f t="shared" si="2"/>
        <v>26-35</v>
      </c>
      <c r="H785" s="4" t="str">
        <f t="array" ref="H785">XLOOKUP(E785,Customer_Dim!A:A,Customer_Dim!D:D)</f>
        <v>Female</v>
      </c>
      <c r="I785" s="4" t="str">
        <f t="array" ref="I785">XLOOKUP(E785,Customer_Dim!A:A,Customer_Dim!H:H)</f>
        <v>Platinum</v>
      </c>
      <c r="J785" s="4" t="str">
        <f t="array" ref="J785">XLOOKUP(E785,Customer_Dim!A:A,Customer_Dim!E:E)</f>
        <v>East Christopherhaven</v>
      </c>
      <c r="K785" s="4" t="str">
        <f t="array" ref="K785">XLOOKUP(E785,Customer_Dim!A:A,Customer_Dim!F:F)</f>
        <v>South Dakota</v>
      </c>
      <c r="L785" s="4" t="str">
        <f t="array" ref="L785">XLOOKUP(Q785,Store_Dim!A:A,Store_Dim!C:C)</f>
        <v>East</v>
      </c>
      <c r="M785" s="4" t="s">
        <v>1880</v>
      </c>
      <c r="N785" s="4" t="str">
        <f t="array" ref="N785">XLOOKUP(M785,Product_Dim!A:A,Product_Dim!C:C)</f>
        <v>Home</v>
      </c>
      <c r="O785" s="4" t="str">
        <f t="array" ref="O785">XLOOKUP(M785,Product_Dim!A:A,Product_Dim!D:D)</f>
        <v>Kitchen</v>
      </c>
      <c r="P785" s="4" t="s">
        <v>1882</v>
      </c>
      <c r="Q785" s="4" t="s">
        <v>1945</v>
      </c>
      <c r="R785" s="4" t="str">
        <f t="array" ref="R785">XLOOKUP(Q785,Store_Dim!A:A,Store_Dim!B:B)</f>
        <v>Guerrero-Schmitt</v>
      </c>
      <c r="S785" s="4" t="str">
        <f t="array" ref="S785">XLOOKUP(Q785,Store_Dim!A:A,Store_Dim!E:E)</f>
        <v>Flagship</v>
      </c>
      <c r="T785" s="4">
        <v>1.0</v>
      </c>
      <c r="U785" s="13">
        <v>873.18</v>
      </c>
      <c r="V785" s="14">
        <v>0.03</v>
      </c>
      <c r="W785" s="15">
        <v>146.0</v>
      </c>
      <c r="X785" s="4" t="s">
        <v>1964</v>
      </c>
      <c r="Y785" s="16">
        <v>846.9845999999999</v>
      </c>
      <c r="Z785" s="4" t="str">
        <f t="array" ref="Z785">XLOOKUP(M785,Product_Dim!A:A,Product_Dim!B:B)</f>
        <v>Stainless Steel Cookware Set</v>
      </c>
    </row>
    <row r="786" ht="14.25" customHeight="1">
      <c r="A786" s="4" t="s">
        <v>2745</v>
      </c>
      <c r="B786" s="5">
        <v>45764.0</v>
      </c>
      <c r="C786" s="12" t="s">
        <v>3978</v>
      </c>
      <c r="D786" s="4">
        <f t="shared" si="1"/>
        <v>2025</v>
      </c>
      <c r="E786" s="4" t="s">
        <v>1202</v>
      </c>
      <c r="F786" s="4">
        <v>39.0</v>
      </c>
      <c r="G786" s="4" t="str">
        <f t="shared" si="2"/>
        <v>36-45</v>
      </c>
      <c r="H786" s="4" t="str">
        <f t="array" ref="H786">XLOOKUP(E786,Customer_Dim!A:A,Customer_Dim!D:D)</f>
        <v>Female</v>
      </c>
      <c r="I786" s="4" t="str">
        <f t="array" ref="I786">XLOOKUP(E786,Customer_Dim!A:A,Customer_Dim!H:H)</f>
        <v>Gold</v>
      </c>
      <c r="J786" s="4" t="str">
        <f t="array" ref="J786">XLOOKUP(E786,Customer_Dim!A:A,Customer_Dim!E:E)</f>
        <v>Nathanshire</v>
      </c>
      <c r="K786" s="4" t="str">
        <f t="array" ref="K786">XLOOKUP(E786,Customer_Dim!A:A,Customer_Dim!F:F)</f>
        <v>Maine</v>
      </c>
      <c r="L786" s="4" t="str">
        <f t="array" ref="L786">XLOOKUP(Q786,Store_Dim!A:A,Store_Dim!C:C)</f>
        <v>East</v>
      </c>
      <c r="M786" s="4" t="s">
        <v>1793</v>
      </c>
      <c r="N786" s="4" t="str">
        <f t="array" ref="N786">XLOOKUP(M786,Product_Dim!A:A,Product_Dim!C:C)</f>
        <v>Home</v>
      </c>
      <c r="O786" s="4" t="str">
        <f t="array" ref="O786">XLOOKUP(M786,Product_Dim!A:A,Product_Dim!D:D)</f>
        <v>Storage</v>
      </c>
      <c r="P786" s="4" t="s">
        <v>1795</v>
      </c>
      <c r="Q786" s="4" t="s">
        <v>1945</v>
      </c>
      <c r="R786" s="4" t="str">
        <f t="array" ref="R786">XLOOKUP(Q786,Store_Dim!A:A,Store_Dim!B:B)</f>
        <v>Guerrero-Schmitt</v>
      </c>
      <c r="S786" s="4" t="str">
        <f t="array" ref="S786">XLOOKUP(Q786,Store_Dim!A:A,Store_Dim!E:E)</f>
        <v>Flagship</v>
      </c>
      <c r="T786" s="4">
        <v>1.0</v>
      </c>
      <c r="U786" s="13">
        <v>914.75</v>
      </c>
      <c r="V786" s="14">
        <v>0.1</v>
      </c>
      <c r="W786" s="15">
        <v>89.0</v>
      </c>
      <c r="X786" s="4" t="s">
        <v>1964</v>
      </c>
      <c r="Y786" s="16">
        <v>823.275</v>
      </c>
      <c r="Z786" s="4" t="str">
        <f t="array" ref="Z786">XLOOKUP(M786,Product_Dim!A:A,Product_Dim!B:B)</f>
        <v>Kitchen Storage Rack</v>
      </c>
    </row>
    <row r="787" ht="14.25" customHeight="1">
      <c r="A787" s="4" t="s">
        <v>2746</v>
      </c>
      <c r="B787" s="5">
        <v>45279.0</v>
      </c>
      <c r="C787" s="12" t="s">
        <v>3969</v>
      </c>
      <c r="D787" s="4">
        <f t="shared" si="1"/>
        <v>2023</v>
      </c>
      <c r="E787" s="4" t="s">
        <v>204</v>
      </c>
      <c r="F787" s="4">
        <v>45.0</v>
      </c>
      <c r="G787" s="4" t="str">
        <f t="shared" si="2"/>
        <v>36-45</v>
      </c>
      <c r="H787" s="4" t="str">
        <f t="array" ref="H787">XLOOKUP(E787,Customer_Dim!A:A,Customer_Dim!D:D)</f>
        <v>Female</v>
      </c>
      <c r="I787" s="4" t="str">
        <f t="array" ref="I787">XLOOKUP(E787,Customer_Dim!A:A,Customer_Dim!H:H)</f>
        <v>Gold</v>
      </c>
      <c r="J787" s="4" t="str">
        <f t="array" ref="J787">XLOOKUP(E787,Customer_Dim!A:A,Customer_Dim!E:E)</f>
        <v>New Amy</v>
      </c>
      <c r="K787" s="4" t="str">
        <f t="array" ref="K787">XLOOKUP(E787,Customer_Dim!A:A,Customer_Dim!F:F)</f>
        <v>Ohio</v>
      </c>
      <c r="L787" s="4" t="str">
        <f t="array" ref="L787">XLOOKUP(Q787,Store_Dim!A:A,Store_Dim!C:C)</f>
        <v>East</v>
      </c>
      <c r="M787" s="4" t="s">
        <v>1802</v>
      </c>
      <c r="N787" s="4" t="str">
        <f t="array" ref="N787">XLOOKUP(M787,Product_Dim!A:A,Product_Dim!C:C)</f>
        <v>Sports</v>
      </c>
      <c r="O787" s="4" t="str">
        <f t="array" ref="O787">XLOOKUP(M787,Product_Dim!A:A,Product_Dim!D:D)</f>
        <v>Team Sports</v>
      </c>
      <c r="P787" s="4" t="s">
        <v>1804</v>
      </c>
      <c r="Q787" s="4" t="s">
        <v>1932</v>
      </c>
      <c r="R787" s="4" t="str">
        <f t="array" ref="R787">XLOOKUP(Q787,Store_Dim!A:A,Store_Dim!B:B)</f>
        <v>Gardner, Humphrey and Contreras</v>
      </c>
      <c r="S787" s="4" t="str">
        <f t="array" ref="S787">XLOOKUP(Q787,Store_Dim!A:A,Store_Dim!E:E)</f>
        <v>Flagship</v>
      </c>
      <c r="T787" s="4">
        <v>4.0</v>
      </c>
      <c r="U787" s="13">
        <v>457.33</v>
      </c>
      <c r="V787" s="14">
        <v>0.1</v>
      </c>
      <c r="W787" s="15">
        <v>359.0</v>
      </c>
      <c r="X787" s="4" t="s">
        <v>1959</v>
      </c>
      <c r="Y787" s="16">
        <v>1646.388</v>
      </c>
      <c r="Z787" s="4" t="str">
        <f t="array" ref="Z787">XLOOKUP(M787,Product_Dim!A:A,Product_Dim!B:B)</f>
        <v>Shin Guards – Adult</v>
      </c>
    </row>
    <row r="788" ht="14.25" customHeight="1">
      <c r="A788" s="4" t="s">
        <v>2747</v>
      </c>
      <c r="B788" s="5">
        <v>45602.0</v>
      </c>
      <c r="C788" s="12" t="s">
        <v>3971</v>
      </c>
      <c r="D788" s="4">
        <f t="shared" si="1"/>
        <v>2024</v>
      </c>
      <c r="E788" s="4" t="s">
        <v>949</v>
      </c>
      <c r="F788" s="4">
        <v>30.0</v>
      </c>
      <c r="G788" s="4" t="str">
        <f t="shared" si="2"/>
        <v>26-35</v>
      </c>
      <c r="H788" s="4" t="str">
        <f t="array" ref="H788">XLOOKUP(E788,Customer_Dim!A:A,Customer_Dim!D:D)</f>
        <v>Male</v>
      </c>
      <c r="I788" s="4" t="str">
        <f t="array" ref="I788">XLOOKUP(E788,Customer_Dim!A:A,Customer_Dim!H:H)</f>
        <v>Silver</v>
      </c>
      <c r="J788" s="4" t="str">
        <f t="array" ref="J788">XLOOKUP(E788,Customer_Dim!A:A,Customer_Dim!E:E)</f>
        <v>Danielland</v>
      </c>
      <c r="K788" s="4" t="str">
        <f t="array" ref="K788">XLOOKUP(E788,Customer_Dim!A:A,Customer_Dim!F:F)</f>
        <v>Minnesota</v>
      </c>
      <c r="L788" s="4" t="str">
        <f t="array" ref="L788">XLOOKUP(Q788,Store_Dim!A:A,Store_Dim!C:C)</f>
        <v>North</v>
      </c>
      <c r="M788" s="4" t="s">
        <v>1880</v>
      </c>
      <c r="N788" s="4" t="str">
        <f t="array" ref="N788">XLOOKUP(M788,Product_Dim!A:A,Product_Dim!C:C)</f>
        <v>Home</v>
      </c>
      <c r="O788" s="4" t="str">
        <f t="array" ref="O788">XLOOKUP(M788,Product_Dim!A:A,Product_Dim!D:D)</f>
        <v>Kitchen</v>
      </c>
      <c r="P788" s="4" t="s">
        <v>1882</v>
      </c>
      <c r="Q788" s="4" t="s">
        <v>1901</v>
      </c>
      <c r="R788" s="4" t="str">
        <f t="array" ref="R788">XLOOKUP(Q788,Store_Dim!A:A,Store_Dim!B:B)</f>
        <v>Johnson-Wright</v>
      </c>
      <c r="S788" s="4" t="str">
        <f t="array" ref="S788">XLOOKUP(Q788,Store_Dim!A:A,Store_Dim!E:E)</f>
        <v>Outlet</v>
      </c>
      <c r="T788" s="4">
        <v>3.0</v>
      </c>
      <c r="U788" s="13">
        <v>761.88</v>
      </c>
      <c r="V788" s="14">
        <v>0.23</v>
      </c>
      <c r="W788" s="15">
        <v>146.0</v>
      </c>
      <c r="X788" s="4" t="s">
        <v>1961</v>
      </c>
      <c r="Y788" s="16">
        <v>1759.9428</v>
      </c>
      <c r="Z788" s="4" t="str">
        <f t="array" ref="Z788">XLOOKUP(M788,Product_Dim!A:A,Product_Dim!B:B)</f>
        <v>Stainless Steel Cookware Set</v>
      </c>
    </row>
    <row r="789" ht="14.25" customHeight="1">
      <c r="A789" s="4" t="s">
        <v>2748</v>
      </c>
      <c r="B789" s="5">
        <v>45793.0</v>
      </c>
      <c r="C789" s="12" t="s">
        <v>3973</v>
      </c>
      <c r="D789" s="4">
        <f t="shared" si="1"/>
        <v>2025</v>
      </c>
      <c r="E789" s="4" t="s">
        <v>605</v>
      </c>
      <c r="F789" s="4">
        <v>55.0</v>
      </c>
      <c r="G789" s="4" t="str">
        <f t="shared" si="2"/>
        <v>46-55</v>
      </c>
      <c r="H789" s="4" t="str">
        <f t="array" ref="H789">XLOOKUP(E789,Customer_Dim!A:A,Customer_Dim!D:D)</f>
        <v>Male</v>
      </c>
      <c r="I789" s="4" t="str">
        <f t="array" ref="I789">XLOOKUP(E789,Customer_Dim!A:A,Customer_Dim!H:H)</f>
        <v>Platinum</v>
      </c>
      <c r="J789" s="4" t="str">
        <f t="array" ref="J789">XLOOKUP(E789,Customer_Dim!A:A,Customer_Dim!E:E)</f>
        <v>Butlerberg</v>
      </c>
      <c r="K789" s="4" t="str">
        <f t="array" ref="K789">XLOOKUP(E789,Customer_Dim!A:A,Customer_Dim!F:F)</f>
        <v>Kentucky</v>
      </c>
      <c r="L789" s="4" t="str">
        <f t="array" ref="L789">XLOOKUP(Q789,Store_Dim!A:A,Store_Dim!C:C)</f>
        <v>East</v>
      </c>
      <c r="M789" s="4" t="s">
        <v>1689</v>
      </c>
      <c r="N789" s="4" t="str">
        <f t="array" ref="N789">XLOOKUP(M789,Product_Dim!A:A,Product_Dim!C:C)</f>
        <v>Clothing</v>
      </c>
      <c r="O789" s="4" t="str">
        <f t="array" ref="O789">XLOOKUP(M789,Product_Dim!A:A,Product_Dim!D:D)</f>
        <v>Footwear</v>
      </c>
      <c r="P789" s="4" t="s">
        <v>1692</v>
      </c>
      <c r="Q789" s="4" t="s">
        <v>1948</v>
      </c>
      <c r="R789" s="4" t="str">
        <f t="array" ref="R789">XLOOKUP(Q789,Store_Dim!A:A,Store_Dim!B:B)</f>
        <v>Mann-Austin</v>
      </c>
      <c r="S789" s="4" t="str">
        <f t="array" ref="S789">XLOOKUP(Q789,Store_Dim!A:A,Store_Dim!E:E)</f>
        <v>Online</v>
      </c>
      <c r="T789" s="4">
        <v>4.0</v>
      </c>
      <c r="U789" s="13">
        <v>122.87</v>
      </c>
      <c r="V789" s="14">
        <v>0.13</v>
      </c>
      <c r="W789" s="15">
        <v>214.0</v>
      </c>
      <c r="X789" s="4" t="s">
        <v>1959</v>
      </c>
      <c r="Y789" s="16">
        <v>427.5876</v>
      </c>
      <c r="Z789" s="4" t="str">
        <f t="array" ref="Z789">XLOOKUP(M789,Product_Dim!A:A,Product_Dim!B:B)</f>
        <v>Men's Casual Sneakers</v>
      </c>
    </row>
    <row r="790" ht="14.25" customHeight="1">
      <c r="A790" s="4" t="s">
        <v>2749</v>
      </c>
      <c r="B790" s="5">
        <v>45778.0</v>
      </c>
      <c r="C790" s="12" t="s">
        <v>3973</v>
      </c>
      <c r="D790" s="4">
        <f t="shared" si="1"/>
        <v>2025</v>
      </c>
      <c r="E790" s="4" t="s">
        <v>1485</v>
      </c>
      <c r="F790" s="4">
        <v>18.0</v>
      </c>
      <c r="G790" s="4" t="str">
        <f t="shared" si="2"/>
        <v>18-25</v>
      </c>
      <c r="H790" s="4" t="str">
        <f t="array" ref="H790">XLOOKUP(E790,Customer_Dim!A:A,Customer_Dim!D:D)</f>
        <v>Female</v>
      </c>
      <c r="I790" s="4" t="str">
        <f t="array" ref="I790">XLOOKUP(E790,Customer_Dim!A:A,Customer_Dim!H:H)</f>
        <v>Platinum</v>
      </c>
      <c r="J790" s="4" t="str">
        <f t="array" ref="J790">XLOOKUP(E790,Customer_Dim!A:A,Customer_Dim!E:E)</f>
        <v>Lake Michael</v>
      </c>
      <c r="K790" s="4" t="str">
        <f t="array" ref="K790">XLOOKUP(E790,Customer_Dim!A:A,Customer_Dim!F:F)</f>
        <v>Vermont</v>
      </c>
      <c r="L790" s="4" t="str">
        <f t="array" ref="L790">XLOOKUP(Q790,Store_Dim!A:A,Store_Dim!C:C)</f>
        <v>South</v>
      </c>
      <c r="M790" s="4" t="s">
        <v>1802</v>
      </c>
      <c r="N790" s="4" t="str">
        <f t="array" ref="N790">XLOOKUP(M790,Product_Dim!A:A,Product_Dim!C:C)</f>
        <v>Sports</v>
      </c>
      <c r="O790" s="4" t="str">
        <f t="array" ref="O790">XLOOKUP(M790,Product_Dim!A:A,Product_Dim!D:D)</f>
        <v>Team Sports</v>
      </c>
      <c r="P790" s="4" t="s">
        <v>1804</v>
      </c>
      <c r="Q790" s="4" t="s">
        <v>1904</v>
      </c>
      <c r="R790" s="4" t="str">
        <f t="array" ref="R790">XLOOKUP(Q790,Store_Dim!A:A,Store_Dim!B:B)</f>
        <v>Alexander Group</v>
      </c>
      <c r="S790" s="4" t="str">
        <f t="array" ref="S790">XLOOKUP(Q790,Store_Dim!A:A,Store_Dim!E:E)</f>
        <v>Online</v>
      </c>
      <c r="T790" s="4">
        <v>4.0</v>
      </c>
      <c r="U790" s="13">
        <v>753.0</v>
      </c>
      <c r="V790" s="14">
        <v>0.28</v>
      </c>
      <c r="W790" s="15">
        <v>359.0</v>
      </c>
      <c r="X790" s="4" t="s">
        <v>1964</v>
      </c>
      <c r="Y790" s="16">
        <v>2168.64</v>
      </c>
      <c r="Z790" s="4" t="str">
        <f t="array" ref="Z790">XLOOKUP(M790,Product_Dim!A:A,Product_Dim!B:B)</f>
        <v>Shin Guards – Adult</v>
      </c>
    </row>
    <row r="791" ht="14.25" customHeight="1">
      <c r="A791" s="4" t="s">
        <v>2750</v>
      </c>
      <c r="B791" s="5">
        <v>45325.0</v>
      </c>
      <c r="C791" s="12" t="s">
        <v>3974</v>
      </c>
      <c r="D791" s="4">
        <f t="shared" si="1"/>
        <v>2024</v>
      </c>
      <c r="E791" s="4" t="s">
        <v>1181</v>
      </c>
      <c r="F791" s="4">
        <v>45.0</v>
      </c>
      <c r="G791" s="4" t="str">
        <f t="shared" si="2"/>
        <v>36-45</v>
      </c>
      <c r="H791" s="4" t="str">
        <f t="array" ref="H791">XLOOKUP(E791,Customer_Dim!A:A,Customer_Dim!D:D)</f>
        <v>Male</v>
      </c>
      <c r="I791" s="4" t="str">
        <f t="array" ref="I791">XLOOKUP(E791,Customer_Dim!A:A,Customer_Dim!H:H)</f>
        <v>Silver</v>
      </c>
      <c r="J791" s="4" t="str">
        <f t="array" ref="J791">XLOOKUP(E791,Customer_Dim!A:A,Customer_Dim!E:E)</f>
        <v>Millston</v>
      </c>
      <c r="K791" s="4" t="str">
        <f t="array" ref="K791">XLOOKUP(E791,Customer_Dim!A:A,Customer_Dim!F:F)</f>
        <v>Indiana</v>
      </c>
      <c r="L791" s="4" t="str">
        <f t="array" ref="L791">XLOOKUP(Q791,Store_Dim!A:A,Store_Dim!C:C)</f>
        <v>North</v>
      </c>
      <c r="M791" s="4" t="s">
        <v>1576</v>
      </c>
      <c r="N791" s="4" t="str">
        <f t="array" ref="N791">XLOOKUP(M791,Product_Dim!A:A,Product_Dim!C:C)</f>
        <v>Clothing</v>
      </c>
      <c r="O791" s="4" t="str">
        <f t="array" ref="O791">XLOOKUP(M791,Product_Dim!A:A,Product_Dim!D:D)</f>
        <v>Accessories</v>
      </c>
      <c r="P791" s="4" t="s">
        <v>1579</v>
      </c>
      <c r="Q791" s="4" t="s">
        <v>1908</v>
      </c>
      <c r="R791" s="4" t="str">
        <f t="array" ref="R791">XLOOKUP(Q791,Store_Dim!A:A,Store_Dim!B:B)</f>
        <v>Gray Ltd</v>
      </c>
      <c r="S791" s="4" t="str">
        <f t="array" ref="S791">XLOOKUP(Q791,Store_Dim!A:A,Store_Dim!E:E)</f>
        <v>Outlet</v>
      </c>
      <c r="T791" s="4">
        <v>2.0</v>
      </c>
      <c r="U791" s="13">
        <v>788.05</v>
      </c>
      <c r="V791" s="14">
        <v>0.21</v>
      </c>
      <c r="W791" s="15">
        <v>59.0</v>
      </c>
      <c r="X791" s="4" t="s">
        <v>1959</v>
      </c>
      <c r="Y791" s="16">
        <v>1245.119</v>
      </c>
      <c r="Z791" s="4" t="str">
        <f t="array" ref="Z791">XLOOKUP(M791,Product_Dim!A:A,Product_Dim!B:B)</f>
        <v>Men's Leather Belt</v>
      </c>
    </row>
    <row r="792" ht="14.25" customHeight="1">
      <c r="A792" s="4" t="s">
        <v>2751</v>
      </c>
      <c r="B792" s="5">
        <v>45875.0</v>
      </c>
      <c r="C792" s="12" t="s">
        <v>3975</v>
      </c>
      <c r="D792" s="4">
        <f t="shared" si="1"/>
        <v>2025</v>
      </c>
      <c r="E792" s="4" t="s">
        <v>1449</v>
      </c>
      <c r="F792" s="4">
        <v>34.0</v>
      </c>
      <c r="G792" s="4" t="str">
        <f t="shared" si="2"/>
        <v>26-35</v>
      </c>
      <c r="H792" s="4" t="str">
        <f t="array" ref="H792">XLOOKUP(E792,Customer_Dim!A:A,Customer_Dim!D:D)</f>
        <v>Female</v>
      </c>
      <c r="I792" s="4" t="str">
        <f t="array" ref="I792">XLOOKUP(E792,Customer_Dim!A:A,Customer_Dim!H:H)</f>
        <v>Silver</v>
      </c>
      <c r="J792" s="4" t="str">
        <f t="array" ref="J792">XLOOKUP(E792,Customer_Dim!A:A,Customer_Dim!E:E)</f>
        <v>Burkefurt</v>
      </c>
      <c r="K792" s="4" t="str">
        <f t="array" ref="K792">XLOOKUP(E792,Customer_Dim!A:A,Customer_Dim!F:F)</f>
        <v>West Virginia</v>
      </c>
      <c r="L792" s="4" t="str">
        <f t="array" ref="L792">XLOOKUP(Q792,Store_Dim!A:A,Store_Dim!C:C)</f>
        <v>East</v>
      </c>
      <c r="M792" s="4" t="s">
        <v>1829</v>
      </c>
      <c r="N792" s="4" t="str">
        <f t="array" ref="N792">XLOOKUP(M792,Product_Dim!A:A,Product_Dim!C:C)</f>
        <v>Sports</v>
      </c>
      <c r="O792" s="4" t="str">
        <f t="array" ref="O792">XLOOKUP(M792,Product_Dim!A:A,Product_Dim!D:D)</f>
        <v>Fitness</v>
      </c>
      <c r="P792" s="4" t="s">
        <v>1831</v>
      </c>
      <c r="Q792" s="4" t="s">
        <v>1924</v>
      </c>
      <c r="R792" s="4" t="str">
        <f t="array" ref="R792">XLOOKUP(Q792,Store_Dim!A:A,Store_Dim!B:B)</f>
        <v>Hill, Wagner and Ballard</v>
      </c>
      <c r="S792" s="4" t="str">
        <f t="array" ref="S792">XLOOKUP(Q792,Store_Dim!A:A,Store_Dim!E:E)</f>
        <v>Online</v>
      </c>
      <c r="T792" s="4">
        <v>2.0</v>
      </c>
      <c r="U792" s="13">
        <v>807.1</v>
      </c>
      <c r="V792" s="14">
        <v>0.29</v>
      </c>
      <c r="W792" s="15">
        <v>281.0</v>
      </c>
      <c r="X792" s="4" t="s">
        <v>1959</v>
      </c>
      <c r="Y792" s="16">
        <v>1146.082</v>
      </c>
      <c r="Z792" s="4" t="str">
        <f t="array" ref="Z792">XLOOKUP(M792,Product_Dim!A:A,Product_Dim!B:B)</f>
        <v>Fitness Resistance Bands</v>
      </c>
    </row>
    <row r="793" ht="14.25" customHeight="1">
      <c r="A793" s="4" t="s">
        <v>2752</v>
      </c>
      <c r="B793" s="5">
        <v>45320.0</v>
      </c>
      <c r="C793" s="12" t="s">
        <v>3972</v>
      </c>
      <c r="D793" s="4">
        <f t="shared" si="1"/>
        <v>2024</v>
      </c>
      <c r="E793" s="4" t="s">
        <v>477</v>
      </c>
      <c r="F793" s="4">
        <v>54.0</v>
      </c>
      <c r="G793" s="4" t="str">
        <f t="shared" si="2"/>
        <v>46-55</v>
      </c>
      <c r="H793" s="4" t="str">
        <f t="array" ref="H793">XLOOKUP(E793,Customer_Dim!A:A,Customer_Dim!D:D)</f>
        <v>Male</v>
      </c>
      <c r="I793" s="4" t="str">
        <f t="array" ref="I793">XLOOKUP(E793,Customer_Dim!A:A,Customer_Dim!H:H)</f>
        <v>Gold</v>
      </c>
      <c r="J793" s="4" t="str">
        <f t="array" ref="J793">XLOOKUP(E793,Customer_Dim!A:A,Customer_Dim!E:E)</f>
        <v>Parksfort</v>
      </c>
      <c r="K793" s="4" t="str">
        <f t="array" ref="K793">XLOOKUP(E793,Customer_Dim!A:A,Customer_Dim!F:F)</f>
        <v>Washington</v>
      </c>
      <c r="L793" s="4" t="str">
        <f t="array" ref="L793">XLOOKUP(Q793,Store_Dim!A:A,Store_Dim!C:C)</f>
        <v>North</v>
      </c>
      <c r="M793" s="4" t="s">
        <v>1590</v>
      </c>
      <c r="N793" s="4" t="str">
        <f t="array" ref="N793">XLOOKUP(M793,Product_Dim!A:A,Product_Dim!C:C)</f>
        <v>Electronics</v>
      </c>
      <c r="O793" s="4" t="str">
        <f t="array" ref="O793">XLOOKUP(M793,Product_Dim!A:A,Product_Dim!D:D)</f>
        <v>Audio</v>
      </c>
      <c r="P793" s="4" t="s">
        <v>1593</v>
      </c>
      <c r="Q793" s="4" t="s">
        <v>1892</v>
      </c>
      <c r="R793" s="4" t="str">
        <f t="array" ref="R793">XLOOKUP(Q793,Store_Dim!A:A,Store_Dim!B:B)</f>
        <v>Martinez, Adkins and Johnson</v>
      </c>
      <c r="S793" s="4" t="str">
        <f t="array" ref="S793">XLOOKUP(Q793,Store_Dim!A:A,Store_Dim!E:E)</f>
        <v>Flagship</v>
      </c>
      <c r="T793" s="4">
        <v>2.0</v>
      </c>
      <c r="U793" s="13">
        <v>443.09</v>
      </c>
      <c r="V793" s="14">
        <v>0.02</v>
      </c>
      <c r="W793" s="15">
        <v>142.0</v>
      </c>
      <c r="X793" s="4" t="s">
        <v>1961</v>
      </c>
      <c r="Y793" s="16">
        <v>868.4563999999999</v>
      </c>
      <c r="Z793" s="4" t="str">
        <f t="array" ref="Z793">XLOOKUP(M793,Product_Dim!A:A,Product_Dim!B:B)</f>
        <v>Wireless Bluetooth Earbuds</v>
      </c>
    </row>
    <row r="794" ht="14.25" customHeight="1">
      <c r="A794" s="4" t="s">
        <v>2753</v>
      </c>
      <c r="B794" s="5">
        <v>45870.0</v>
      </c>
      <c r="C794" s="12" t="s">
        <v>3975</v>
      </c>
      <c r="D794" s="4">
        <f t="shared" si="1"/>
        <v>2025</v>
      </c>
      <c r="E794" s="4" t="s">
        <v>1464</v>
      </c>
      <c r="F794" s="4">
        <v>45.0</v>
      </c>
      <c r="G794" s="4" t="str">
        <f t="shared" si="2"/>
        <v>36-45</v>
      </c>
      <c r="H794" s="4" t="str">
        <f t="array" ref="H794">XLOOKUP(E794,Customer_Dim!A:A,Customer_Dim!D:D)</f>
        <v>Male</v>
      </c>
      <c r="I794" s="4" t="str">
        <f t="array" ref="I794">XLOOKUP(E794,Customer_Dim!A:A,Customer_Dim!H:H)</f>
        <v>Bronze</v>
      </c>
      <c r="J794" s="4" t="str">
        <f t="array" ref="J794">XLOOKUP(E794,Customer_Dim!A:A,Customer_Dim!E:E)</f>
        <v>Bergermouth</v>
      </c>
      <c r="K794" s="4" t="str">
        <f t="array" ref="K794">XLOOKUP(E794,Customer_Dim!A:A,Customer_Dim!F:F)</f>
        <v>Vermont</v>
      </c>
      <c r="L794" s="4" t="str">
        <f t="array" ref="L794">XLOOKUP(Q794,Store_Dim!A:A,Store_Dim!C:C)</f>
        <v>North</v>
      </c>
      <c r="M794" s="4" t="s">
        <v>1631</v>
      </c>
      <c r="N794" s="4" t="str">
        <f t="array" ref="N794">XLOOKUP(M794,Product_Dim!A:A,Product_Dim!C:C)</f>
        <v>Sports</v>
      </c>
      <c r="O794" s="4" t="str">
        <f t="array" ref="O794">XLOOKUP(M794,Product_Dim!A:A,Product_Dim!D:D)</f>
        <v>Equipment</v>
      </c>
      <c r="P794" s="4" t="s">
        <v>1634</v>
      </c>
      <c r="Q794" s="4" t="s">
        <v>1936</v>
      </c>
      <c r="R794" s="4" t="str">
        <f t="array" ref="R794">XLOOKUP(Q794,Store_Dim!A:A,Store_Dim!B:B)</f>
        <v>Shelton PLC</v>
      </c>
      <c r="S794" s="4" t="str">
        <f t="array" ref="S794">XLOOKUP(Q794,Store_Dim!A:A,Store_Dim!E:E)</f>
        <v>Flagship</v>
      </c>
      <c r="T794" s="4">
        <v>1.0</v>
      </c>
      <c r="U794" s="13">
        <v>512.16</v>
      </c>
      <c r="V794" s="14">
        <v>0.02</v>
      </c>
      <c r="W794" s="15">
        <v>65.0</v>
      </c>
      <c r="X794" s="4" t="s">
        <v>1964</v>
      </c>
      <c r="Y794" s="16">
        <v>501.9168</v>
      </c>
      <c r="Z794" s="4" t="str">
        <f t="array" ref="Z794">XLOOKUP(M794,Product_Dim!A:A,Product_Dim!B:B)</f>
        <v>Knee Support Brace</v>
      </c>
    </row>
    <row r="795" ht="14.25" customHeight="1">
      <c r="A795" s="4" t="s">
        <v>2754</v>
      </c>
      <c r="B795" s="5">
        <v>45577.0</v>
      </c>
      <c r="C795" s="12" t="s">
        <v>3979</v>
      </c>
      <c r="D795" s="4">
        <f t="shared" si="1"/>
        <v>2024</v>
      </c>
      <c r="E795" s="4" t="s">
        <v>698</v>
      </c>
      <c r="F795" s="4">
        <v>54.0</v>
      </c>
      <c r="G795" s="4" t="str">
        <f t="shared" si="2"/>
        <v>46-55</v>
      </c>
      <c r="H795" s="4" t="str">
        <f t="array" ref="H795">XLOOKUP(E795,Customer_Dim!A:A,Customer_Dim!D:D)</f>
        <v>Male</v>
      </c>
      <c r="I795" s="4" t="str">
        <f t="array" ref="I795">XLOOKUP(E795,Customer_Dim!A:A,Customer_Dim!H:H)</f>
        <v>Platinum</v>
      </c>
      <c r="J795" s="4" t="str">
        <f t="array" ref="J795">XLOOKUP(E795,Customer_Dim!A:A,Customer_Dim!E:E)</f>
        <v>Kathrynview</v>
      </c>
      <c r="K795" s="4" t="str">
        <f t="array" ref="K795">XLOOKUP(E795,Customer_Dim!A:A,Customer_Dim!F:F)</f>
        <v>Louisiana</v>
      </c>
      <c r="L795" s="4" t="str">
        <f t="array" ref="L795">XLOOKUP(Q795,Store_Dim!A:A,Store_Dim!C:C)</f>
        <v>East</v>
      </c>
      <c r="M795" s="4" t="s">
        <v>1703</v>
      </c>
      <c r="N795" s="4" t="str">
        <f t="array" ref="N795">XLOOKUP(M795,Product_Dim!A:A,Product_Dim!C:C)</f>
        <v>Sports</v>
      </c>
      <c r="O795" s="4" t="str">
        <f t="array" ref="O795">XLOOKUP(M795,Product_Dim!A:A,Product_Dim!D:D)</f>
        <v>Fitness</v>
      </c>
      <c r="P795" s="4" t="s">
        <v>1705</v>
      </c>
      <c r="Q795" s="4" t="s">
        <v>1945</v>
      </c>
      <c r="R795" s="4" t="str">
        <f t="array" ref="R795">XLOOKUP(Q795,Store_Dim!A:A,Store_Dim!B:B)</f>
        <v>Guerrero-Schmitt</v>
      </c>
      <c r="S795" s="4" t="str">
        <f t="array" ref="S795">XLOOKUP(Q795,Store_Dim!A:A,Store_Dim!E:E)</f>
        <v>Flagship</v>
      </c>
      <c r="T795" s="4">
        <v>2.0</v>
      </c>
      <c r="U795" s="13">
        <v>602.55</v>
      </c>
      <c r="V795" s="14">
        <v>0.23</v>
      </c>
      <c r="W795" s="15">
        <v>369.0</v>
      </c>
      <c r="X795" s="4" t="s">
        <v>1964</v>
      </c>
      <c r="Y795" s="16">
        <v>927.9269999999999</v>
      </c>
      <c r="Z795" s="4" t="str">
        <f t="array" ref="Z795">XLOOKUP(M795,Product_Dim!A:A,Product_Dim!B:B)</f>
        <v>Yoga Exercise Mat</v>
      </c>
    </row>
    <row r="796" ht="14.25" customHeight="1">
      <c r="A796" s="4" t="s">
        <v>2755</v>
      </c>
      <c r="B796" s="5">
        <v>45745.0</v>
      </c>
      <c r="C796" s="12" t="s">
        <v>3977</v>
      </c>
      <c r="D796" s="4">
        <f t="shared" si="1"/>
        <v>2025</v>
      </c>
      <c r="E796" s="4" t="s">
        <v>566</v>
      </c>
      <c r="F796" s="4">
        <v>39.0</v>
      </c>
      <c r="G796" s="4" t="str">
        <f t="shared" si="2"/>
        <v>36-45</v>
      </c>
      <c r="H796" s="4" t="str">
        <f t="array" ref="H796">XLOOKUP(E796,Customer_Dim!A:A,Customer_Dim!D:D)</f>
        <v>Female</v>
      </c>
      <c r="I796" s="4" t="str">
        <f t="array" ref="I796">XLOOKUP(E796,Customer_Dim!A:A,Customer_Dim!H:H)</f>
        <v>Silver</v>
      </c>
      <c r="J796" s="4" t="str">
        <f t="array" ref="J796">XLOOKUP(E796,Customer_Dim!A:A,Customer_Dim!E:E)</f>
        <v>Dominiquefort</v>
      </c>
      <c r="K796" s="4" t="str">
        <f t="array" ref="K796">XLOOKUP(E796,Customer_Dim!A:A,Customer_Dim!F:F)</f>
        <v>Georgia</v>
      </c>
      <c r="L796" s="4" t="str">
        <f t="array" ref="L796">XLOOKUP(Q796,Store_Dim!A:A,Store_Dim!C:C)</f>
        <v>East</v>
      </c>
      <c r="M796" s="4" t="s">
        <v>1706</v>
      </c>
      <c r="N796" s="4" t="str">
        <f t="array" ref="N796">XLOOKUP(M796,Product_Dim!A:A,Product_Dim!C:C)</f>
        <v>Electronics</v>
      </c>
      <c r="O796" s="4" t="str">
        <f t="array" ref="O796">XLOOKUP(M796,Product_Dim!A:A,Product_Dim!D:D)</f>
        <v>Accessories</v>
      </c>
      <c r="P796" s="4" t="s">
        <v>1708</v>
      </c>
      <c r="Q796" s="4" t="s">
        <v>1887</v>
      </c>
      <c r="R796" s="4" t="str">
        <f t="array" ref="R796">XLOOKUP(Q796,Store_Dim!A:A,Store_Dim!B:B)</f>
        <v>Rivera-Warner</v>
      </c>
      <c r="S796" s="4" t="str">
        <f t="array" ref="S796">XLOOKUP(Q796,Store_Dim!A:A,Store_Dim!E:E)</f>
        <v>Flagship</v>
      </c>
      <c r="T796" s="4">
        <v>3.0</v>
      </c>
      <c r="U796" s="13">
        <v>846.19</v>
      </c>
      <c r="V796" s="14">
        <v>0.09</v>
      </c>
      <c r="W796" s="15">
        <v>389.0</v>
      </c>
      <c r="X796" s="4" t="s">
        <v>1964</v>
      </c>
      <c r="Y796" s="16">
        <v>2310.0987</v>
      </c>
      <c r="Z796" s="4" t="str">
        <f t="array" ref="Z796">XLOOKUP(M796,Product_Dim!A:A,Product_Dim!B:B)</f>
        <v>Smart Home WiFi Camera</v>
      </c>
    </row>
    <row r="797" ht="14.25" customHeight="1">
      <c r="A797" s="4" t="s">
        <v>2756</v>
      </c>
      <c r="B797" s="5">
        <v>45772.0</v>
      </c>
      <c r="C797" s="12" t="s">
        <v>3978</v>
      </c>
      <c r="D797" s="4">
        <f t="shared" si="1"/>
        <v>2025</v>
      </c>
      <c r="E797" s="4" t="s">
        <v>1049</v>
      </c>
      <c r="F797" s="4">
        <v>58.0</v>
      </c>
      <c r="G797" s="4" t="str">
        <f t="shared" si="2"/>
        <v>56-65</v>
      </c>
      <c r="H797" s="4" t="str">
        <f t="array" ref="H797">XLOOKUP(E797,Customer_Dim!A:A,Customer_Dim!D:D)</f>
        <v>Female</v>
      </c>
      <c r="I797" s="4" t="str">
        <f t="array" ref="I797">XLOOKUP(E797,Customer_Dim!A:A,Customer_Dim!H:H)</f>
        <v>Gold</v>
      </c>
      <c r="J797" s="4" t="str">
        <f t="array" ref="J797">XLOOKUP(E797,Customer_Dim!A:A,Customer_Dim!E:E)</f>
        <v>Cindyton</v>
      </c>
      <c r="K797" s="4" t="str">
        <f t="array" ref="K797">XLOOKUP(E797,Customer_Dim!A:A,Customer_Dim!F:F)</f>
        <v>Rhode Island</v>
      </c>
      <c r="L797" s="4" t="str">
        <f t="array" ref="L797">XLOOKUP(Q797,Store_Dim!A:A,Store_Dim!C:C)</f>
        <v>West</v>
      </c>
      <c r="M797" s="4" t="s">
        <v>1790</v>
      </c>
      <c r="N797" s="4" t="str">
        <f t="array" ref="N797">XLOOKUP(M797,Product_Dim!A:A,Product_Dim!C:C)</f>
        <v>Clothing</v>
      </c>
      <c r="O797" s="4" t="str">
        <f t="array" ref="O797">XLOOKUP(M797,Product_Dim!A:A,Product_Dim!D:D)</f>
        <v>Bottoms</v>
      </c>
      <c r="P797" s="4" t="s">
        <v>1792</v>
      </c>
      <c r="Q797" s="4" t="s">
        <v>1917</v>
      </c>
      <c r="R797" s="4" t="str">
        <f t="array" ref="R797">XLOOKUP(Q797,Store_Dim!A:A,Store_Dim!B:B)</f>
        <v>Bean, Jones and Park</v>
      </c>
      <c r="S797" s="4" t="str">
        <f t="array" ref="S797">XLOOKUP(Q797,Store_Dim!A:A,Store_Dim!E:E)</f>
        <v>Online</v>
      </c>
      <c r="T797" s="4">
        <v>1.0</v>
      </c>
      <c r="U797" s="13">
        <v>506.73</v>
      </c>
      <c r="V797" s="14">
        <v>0.29</v>
      </c>
      <c r="W797" s="15">
        <v>224.0</v>
      </c>
      <c r="X797" s="4" t="s">
        <v>1959</v>
      </c>
      <c r="Y797" s="16">
        <v>359.7783</v>
      </c>
      <c r="Z797" s="4" t="str">
        <f t="array" ref="Z797">XLOOKUP(M797,Product_Dim!A:A,Product_Dim!B:B)</f>
        <v>Men's Sports Shorts</v>
      </c>
    </row>
    <row r="798" ht="14.25" customHeight="1">
      <c r="A798" s="4" t="s">
        <v>2757</v>
      </c>
      <c r="B798" s="5">
        <v>45299.0</v>
      </c>
      <c r="C798" s="12" t="s">
        <v>3972</v>
      </c>
      <c r="D798" s="4">
        <f t="shared" si="1"/>
        <v>2024</v>
      </c>
      <c r="E798" s="4" t="s">
        <v>214</v>
      </c>
      <c r="F798" s="4">
        <v>55.0</v>
      </c>
      <c r="G798" s="4" t="str">
        <f t="shared" si="2"/>
        <v>46-55</v>
      </c>
      <c r="H798" s="4" t="str">
        <f t="array" ref="H798">XLOOKUP(E798,Customer_Dim!A:A,Customer_Dim!D:D)</f>
        <v>Male</v>
      </c>
      <c r="I798" s="4" t="str">
        <f t="array" ref="I798">XLOOKUP(E798,Customer_Dim!A:A,Customer_Dim!H:H)</f>
        <v>Bronze</v>
      </c>
      <c r="J798" s="4" t="str">
        <f t="array" ref="J798">XLOOKUP(E798,Customer_Dim!A:A,Customer_Dim!E:E)</f>
        <v>South Timtown</v>
      </c>
      <c r="K798" s="4" t="str">
        <f t="array" ref="K798">XLOOKUP(E798,Customer_Dim!A:A,Customer_Dim!F:F)</f>
        <v>Minnesota</v>
      </c>
      <c r="L798" s="4" t="str">
        <f t="array" ref="L798">XLOOKUP(Q798,Store_Dim!A:A,Store_Dim!C:C)</f>
        <v>West</v>
      </c>
      <c r="M798" s="4" t="s">
        <v>1735</v>
      </c>
      <c r="N798" s="4" t="str">
        <f t="array" ref="N798">XLOOKUP(M798,Product_Dim!A:A,Product_Dim!C:C)</f>
        <v>Electronics</v>
      </c>
      <c r="O798" s="4" t="str">
        <f t="array" ref="O798">XLOOKUP(M798,Product_Dim!A:A,Product_Dim!D:D)</f>
        <v>Accessories</v>
      </c>
      <c r="P798" s="4" t="s">
        <v>1737</v>
      </c>
      <c r="Q798" s="4" t="s">
        <v>1939</v>
      </c>
      <c r="R798" s="4" t="str">
        <f t="array" ref="R798">XLOOKUP(Q798,Store_Dim!A:A,Store_Dim!B:B)</f>
        <v>Frederick-Wright</v>
      </c>
      <c r="S798" s="4" t="str">
        <f t="array" ref="S798">XLOOKUP(Q798,Store_Dim!A:A,Store_Dim!E:E)</f>
        <v>Flagship</v>
      </c>
      <c r="T798" s="4">
        <v>1.0</v>
      </c>
      <c r="U798" s="13">
        <v>408.66</v>
      </c>
      <c r="V798" s="14">
        <v>0.13</v>
      </c>
      <c r="W798" s="15">
        <v>246.0</v>
      </c>
      <c r="X798" s="4" t="s">
        <v>1964</v>
      </c>
      <c r="Y798" s="16">
        <v>355.5342</v>
      </c>
      <c r="Z798" s="4" t="str">
        <f t="array" ref="Z798">XLOOKUP(M798,Product_Dim!A:A,Product_Dim!B:B)</f>
        <v>HDMI Cable – 2m</v>
      </c>
    </row>
    <row r="799" ht="14.25" customHeight="1">
      <c r="A799" s="4" t="s">
        <v>2758</v>
      </c>
      <c r="B799" s="5">
        <v>45447.0</v>
      </c>
      <c r="C799" s="12" t="s">
        <v>3970</v>
      </c>
      <c r="D799" s="4">
        <f t="shared" si="1"/>
        <v>2024</v>
      </c>
      <c r="E799" s="4" t="s">
        <v>403</v>
      </c>
      <c r="F799" s="4">
        <v>40.0</v>
      </c>
      <c r="G799" s="4" t="str">
        <f t="shared" si="2"/>
        <v>36-45</v>
      </c>
      <c r="H799" s="4" t="str">
        <f t="array" ref="H799">XLOOKUP(E799,Customer_Dim!A:A,Customer_Dim!D:D)</f>
        <v>Female</v>
      </c>
      <c r="I799" s="4" t="str">
        <f t="array" ref="I799">XLOOKUP(E799,Customer_Dim!A:A,Customer_Dim!H:H)</f>
        <v>Gold</v>
      </c>
      <c r="J799" s="4" t="str">
        <f t="array" ref="J799">XLOOKUP(E799,Customer_Dim!A:A,Customer_Dim!E:E)</f>
        <v>New Dawnton</v>
      </c>
      <c r="K799" s="4" t="str">
        <f t="array" ref="K799">XLOOKUP(E799,Customer_Dim!A:A,Customer_Dim!F:F)</f>
        <v>Maryland</v>
      </c>
      <c r="L799" s="4" t="str">
        <f t="array" ref="L799">XLOOKUP(Q799,Store_Dim!A:A,Store_Dim!C:C)</f>
        <v>North</v>
      </c>
      <c r="M799" s="4" t="s">
        <v>1590</v>
      </c>
      <c r="N799" s="4" t="str">
        <f t="array" ref="N799">XLOOKUP(M799,Product_Dim!A:A,Product_Dim!C:C)</f>
        <v>Electronics</v>
      </c>
      <c r="O799" s="4" t="str">
        <f t="array" ref="O799">XLOOKUP(M799,Product_Dim!A:A,Product_Dim!D:D)</f>
        <v>Audio</v>
      </c>
      <c r="P799" s="4" t="s">
        <v>1593</v>
      </c>
      <c r="Q799" s="4" t="s">
        <v>1942</v>
      </c>
      <c r="R799" s="4" t="str">
        <f t="array" ref="R799">XLOOKUP(Q799,Store_Dim!A:A,Store_Dim!B:B)</f>
        <v>Holloway Ltd</v>
      </c>
      <c r="S799" s="4" t="str">
        <f t="array" ref="S799">XLOOKUP(Q799,Store_Dim!A:A,Store_Dim!E:E)</f>
        <v>Flagship</v>
      </c>
      <c r="T799" s="4">
        <v>3.0</v>
      </c>
      <c r="U799" s="13">
        <v>170.48</v>
      </c>
      <c r="V799" s="14">
        <v>0.06</v>
      </c>
      <c r="W799" s="15">
        <v>142.0</v>
      </c>
      <c r="X799" s="4" t="s">
        <v>1964</v>
      </c>
      <c r="Y799" s="16">
        <v>480.7535999999999</v>
      </c>
      <c r="Z799" s="4" t="str">
        <f t="array" ref="Z799">XLOOKUP(M799,Product_Dim!A:A,Product_Dim!B:B)</f>
        <v>Wireless Bluetooth Earbuds</v>
      </c>
    </row>
    <row r="800" ht="14.25" customHeight="1">
      <c r="A800" s="4" t="s">
        <v>2759</v>
      </c>
      <c r="B800" s="5">
        <v>45717.0</v>
      </c>
      <c r="C800" s="12" t="s">
        <v>3977</v>
      </c>
      <c r="D800" s="4">
        <f t="shared" si="1"/>
        <v>2025</v>
      </c>
      <c r="E800" s="4" t="s">
        <v>363</v>
      </c>
      <c r="F800" s="4">
        <v>36.0</v>
      </c>
      <c r="G800" s="4" t="str">
        <f t="shared" si="2"/>
        <v>36-45</v>
      </c>
      <c r="H800" s="4" t="str">
        <f t="array" ref="H800">XLOOKUP(E800,Customer_Dim!A:A,Customer_Dim!D:D)</f>
        <v>Male</v>
      </c>
      <c r="I800" s="4" t="str">
        <f t="array" ref="I800">XLOOKUP(E800,Customer_Dim!A:A,Customer_Dim!H:H)</f>
        <v>Silver</v>
      </c>
      <c r="J800" s="4" t="str">
        <f t="array" ref="J800">XLOOKUP(E800,Customer_Dim!A:A,Customer_Dim!E:E)</f>
        <v>Lake Thomas</v>
      </c>
      <c r="K800" s="4" t="str">
        <f t="array" ref="K800">XLOOKUP(E800,Customer_Dim!A:A,Customer_Dim!F:F)</f>
        <v>South Dakota</v>
      </c>
      <c r="L800" s="4" t="str">
        <f t="array" ref="L800">XLOOKUP(Q800,Store_Dim!A:A,Store_Dim!C:C)</f>
        <v>South</v>
      </c>
      <c r="M800" s="4" t="s">
        <v>1628</v>
      </c>
      <c r="N800" s="4" t="str">
        <f t="array" ref="N800">XLOOKUP(M800,Product_Dim!A:A,Product_Dim!C:C)</f>
        <v>Clothing</v>
      </c>
      <c r="O800" s="4" t="str">
        <f t="array" ref="O800">XLOOKUP(M800,Product_Dim!A:A,Product_Dim!D:D)</f>
        <v>Bottoms</v>
      </c>
      <c r="P800" s="4" t="s">
        <v>1630</v>
      </c>
      <c r="Q800" s="4" t="s">
        <v>1921</v>
      </c>
      <c r="R800" s="4" t="str">
        <f t="array" ref="R800">XLOOKUP(Q800,Store_Dim!A:A,Store_Dim!B:B)</f>
        <v>Moore, Padilla and Butler</v>
      </c>
      <c r="S800" s="4" t="str">
        <f t="array" ref="S800">XLOOKUP(Q800,Store_Dim!A:A,Store_Dim!E:E)</f>
        <v>Flagship</v>
      </c>
      <c r="T800" s="4">
        <v>1.0</v>
      </c>
      <c r="U800" s="13">
        <v>423.48</v>
      </c>
      <c r="V800" s="14">
        <v>0.18</v>
      </c>
      <c r="W800" s="15">
        <v>343.0</v>
      </c>
      <c r="X800" s="4" t="s">
        <v>1961</v>
      </c>
      <c r="Y800" s="16">
        <v>347.2536000000001</v>
      </c>
      <c r="Z800" s="4" t="str">
        <f t="array" ref="Z800">XLOOKUP(M800,Product_Dim!A:A,Product_Dim!B:B)</f>
        <v>Women's Denim Jeans</v>
      </c>
    </row>
    <row r="801" ht="14.25" customHeight="1">
      <c r="A801" s="4" t="s">
        <v>2760</v>
      </c>
      <c r="B801" s="5">
        <v>45213.0</v>
      </c>
      <c r="C801" s="12" t="s">
        <v>3979</v>
      </c>
      <c r="D801" s="4">
        <f t="shared" si="1"/>
        <v>2023</v>
      </c>
      <c r="E801" s="4" t="s">
        <v>778</v>
      </c>
      <c r="F801" s="4">
        <v>28.0</v>
      </c>
      <c r="G801" s="4" t="str">
        <f t="shared" si="2"/>
        <v>26-35</v>
      </c>
      <c r="H801" s="4" t="str">
        <f t="array" ref="H801">XLOOKUP(E801,Customer_Dim!A:A,Customer_Dim!D:D)</f>
        <v>Female</v>
      </c>
      <c r="I801" s="4" t="str">
        <f t="array" ref="I801">XLOOKUP(E801,Customer_Dim!A:A,Customer_Dim!H:H)</f>
        <v>Bronze</v>
      </c>
      <c r="J801" s="4" t="str">
        <f t="array" ref="J801">XLOOKUP(E801,Customer_Dim!A:A,Customer_Dim!E:E)</f>
        <v>South Angelaport</v>
      </c>
      <c r="K801" s="4" t="str">
        <f t="array" ref="K801">XLOOKUP(E801,Customer_Dim!A:A,Customer_Dim!F:F)</f>
        <v>Delaware</v>
      </c>
      <c r="L801" s="4" t="str">
        <f t="array" ref="L801">XLOOKUP(Q801,Store_Dim!A:A,Store_Dim!C:C)</f>
        <v>South</v>
      </c>
      <c r="M801" s="4" t="s">
        <v>1859</v>
      </c>
      <c r="N801" s="4" t="str">
        <f t="array" ref="N801">XLOOKUP(M801,Product_Dim!A:A,Product_Dim!C:C)</f>
        <v>Home</v>
      </c>
      <c r="O801" s="4" t="str">
        <f t="array" ref="O801">XLOOKUP(M801,Product_Dim!A:A,Product_Dim!D:D)</f>
        <v>Appliances</v>
      </c>
      <c r="P801" s="4" t="s">
        <v>1861</v>
      </c>
      <c r="Q801" s="4" t="s">
        <v>1927</v>
      </c>
      <c r="R801" s="4" t="str">
        <f t="array" ref="R801">XLOOKUP(Q801,Store_Dim!A:A,Store_Dim!B:B)</f>
        <v>Aguirre-Keller</v>
      </c>
      <c r="S801" s="4" t="str">
        <f t="array" ref="S801">XLOOKUP(Q801,Store_Dim!A:A,Store_Dim!E:E)</f>
        <v>Online</v>
      </c>
      <c r="T801" s="4">
        <v>4.0</v>
      </c>
      <c r="U801" s="13">
        <v>23.57</v>
      </c>
      <c r="V801" s="14">
        <v>0.1</v>
      </c>
      <c r="W801" s="15">
        <v>191.0</v>
      </c>
      <c r="X801" s="4" t="s">
        <v>1959</v>
      </c>
      <c r="Y801" s="16">
        <v>84.852</v>
      </c>
      <c r="Z801" s="4" t="str">
        <f t="array" ref="Z801">XLOOKUP(M801,Product_Dim!A:A,Product_Dim!B:B)</f>
        <v>Microwave Oven</v>
      </c>
    </row>
    <row r="802" ht="14.25" customHeight="1">
      <c r="A802" s="4" t="s">
        <v>2761</v>
      </c>
      <c r="B802" s="5">
        <v>45837.0</v>
      </c>
      <c r="C802" s="12" t="s">
        <v>3970</v>
      </c>
      <c r="D802" s="4">
        <f t="shared" si="1"/>
        <v>2025</v>
      </c>
      <c r="E802" s="4" t="s">
        <v>1214</v>
      </c>
      <c r="F802" s="4">
        <v>50.0</v>
      </c>
      <c r="G802" s="4" t="str">
        <f t="shared" si="2"/>
        <v>46-55</v>
      </c>
      <c r="H802" s="4" t="str">
        <f t="array" ref="H802">XLOOKUP(E802,Customer_Dim!A:A,Customer_Dim!D:D)</f>
        <v>Male</v>
      </c>
      <c r="I802" s="4" t="str">
        <f t="array" ref="I802">XLOOKUP(E802,Customer_Dim!A:A,Customer_Dim!H:H)</f>
        <v>Silver</v>
      </c>
      <c r="J802" s="4" t="str">
        <f t="array" ref="J802">XLOOKUP(E802,Customer_Dim!A:A,Customer_Dim!E:E)</f>
        <v>Andrewsland</v>
      </c>
      <c r="K802" s="4" t="str">
        <f t="array" ref="K802">XLOOKUP(E802,Customer_Dim!A:A,Customer_Dim!F:F)</f>
        <v>Alabama</v>
      </c>
      <c r="L802" s="4" t="str">
        <f t="array" ref="L802">XLOOKUP(Q802,Store_Dim!A:A,Store_Dim!C:C)</f>
        <v>East</v>
      </c>
      <c r="M802" s="4" t="s">
        <v>1706</v>
      </c>
      <c r="N802" s="4" t="str">
        <f t="array" ref="N802">XLOOKUP(M802,Product_Dim!A:A,Product_Dim!C:C)</f>
        <v>Electronics</v>
      </c>
      <c r="O802" s="4" t="str">
        <f t="array" ref="O802">XLOOKUP(M802,Product_Dim!A:A,Product_Dim!D:D)</f>
        <v>Accessories</v>
      </c>
      <c r="P802" s="4" t="s">
        <v>1708</v>
      </c>
      <c r="Q802" s="4" t="s">
        <v>1945</v>
      </c>
      <c r="R802" s="4" t="str">
        <f t="array" ref="R802">XLOOKUP(Q802,Store_Dim!A:A,Store_Dim!B:B)</f>
        <v>Guerrero-Schmitt</v>
      </c>
      <c r="S802" s="4" t="str">
        <f t="array" ref="S802">XLOOKUP(Q802,Store_Dim!A:A,Store_Dim!E:E)</f>
        <v>Flagship</v>
      </c>
      <c r="T802" s="4">
        <v>2.0</v>
      </c>
      <c r="U802" s="13">
        <v>953.26</v>
      </c>
      <c r="V802" s="14">
        <v>0.1</v>
      </c>
      <c r="W802" s="15">
        <v>389.0</v>
      </c>
      <c r="X802" s="4" t="s">
        <v>1964</v>
      </c>
      <c r="Y802" s="16">
        <v>1715.868</v>
      </c>
      <c r="Z802" s="4" t="str">
        <f t="array" ref="Z802">XLOOKUP(M802,Product_Dim!A:A,Product_Dim!B:B)</f>
        <v>Smart Home WiFi Camera</v>
      </c>
    </row>
    <row r="803" ht="14.25" customHeight="1">
      <c r="A803" s="4" t="s">
        <v>2762</v>
      </c>
      <c r="B803" s="5">
        <v>45277.0</v>
      </c>
      <c r="C803" s="12" t="s">
        <v>3969</v>
      </c>
      <c r="D803" s="4">
        <f t="shared" si="1"/>
        <v>2023</v>
      </c>
      <c r="E803" s="4" t="s">
        <v>1112</v>
      </c>
      <c r="F803" s="4">
        <v>39.0</v>
      </c>
      <c r="G803" s="4" t="str">
        <f t="shared" si="2"/>
        <v>36-45</v>
      </c>
      <c r="H803" s="4" t="str">
        <f t="array" ref="H803">XLOOKUP(E803,Customer_Dim!A:A,Customer_Dim!D:D)</f>
        <v>Female</v>
      </c>
      <c r="I803" s="4" t="str">
        <f t="array" ref="I803">XLOOKUP(E803,Customer_Dim!A:A,Customer_Dim!H:H)</f>
        <v>Gold</v>
      </c>
      <c r="J803" s="4" t="str">
        <f t="array" ref="J803">XLOOKUP(E803,Customer_Dim!A:A,Customer_Dim!E:E)</f>
        <v>Peggystad</v>
      </c>
      <c r="K803" s="4" t="str">
        <f t="array" ref="K803">XLOOKUP(E803,Customer_Dim!A:A,Customer_Dim!F:F)</f>
        <v>Connecticut</v>
      </c>
      <c r="L803" s="4" t="str">
        <f t="array" ref="L803">XLOOKUP(Q803,Store_Dim!A:A,Store_Dim!C:C)</f>
        <v>South</v>
      </c>
      <c r="M803" s="4" t="s">
        <v>1802</v>
      </c>
      <c r="N803" s="4" t="str">
        <f t="array" ref="N803">XLOOKUP(M803,Product_Dim!A:A,Product_Dim!C:C)</f>
        <v>Sports</v>
      </c>
      <c r="O803" s="4" t="str">
        <f t="array" ref="O803">XLOOKUP(M803,Product_Dim!A:A,Product_Dim!D:D)</f>
        <v>Team Sports</v>
      </c>
      <c r="P803" s="4" t="s">
        <v>1804</v>
      </c>
      <c r="Q803" s="4" t="s">
        <v>1914</v>
      </c>
      <c r="R803" s="4" t="str">
        <f t="array" ref="R803">XLOOKUP(Q803,Store_Dim!A:A,Store_Dim!B:B)</f>
        <v>Martinez-Mullins</v>
      </c>
      <c r="S803" s="4" t="str">
        <f t="array" ref="S803">XLOOKUP(Q803,Store_Dim!A:A,Store_Dim!E:E)</f>
        <v>Online</v>
      </c>
      <c r="T803" s="4">
        <v>3.0</v>
      </c>
      <c r="U803" s="13">
        <v>405.13</v>
      </c>
      <c r="V803" s="14">
        <v>0.14</v>
      </c>
      <c r="W803" s="15">
        <v>359.0</v>
      </c>
      <c r="X803" s="4" t="s">
        <v>1964</v>
      </c>
      <c r="Y803" s="16">
        <v>1045.2354</v>
      </c>
      <c r="Z803" s="4" t="str">
        <f t="array" ref="Z803">XLOOKUP(M803,Product_Dim!A:A,Product_Dim!B:B)</f>
        <v>Shin Guards – Adult</v>
      </c>
    </row>
    <row r="804" ht="14.25" customHeight="1">
      <c r="A804" s="4" t="s">
        <v>2763</v>
      </c>
      <c r="B804" s="5">
        <v>45248.0</v>
      </c>
      <c r="C804" s="12" t="s">
        <v>3971</v>
      </c>
      <c r="D804" s="4">
        <f t="shared" si="1"/>
        <v>2023</v>
      </c>
      <c r="E804" s="4" t="s">
        <v>1088</v>
      </c>
      <c r="F804" s="4">
        <v>52.0</v>
      </c>
      <c r="G804" s="4" t="str">
        <f t="shared" si="2"/>
        <v>46-55</v>
      </c>
      <c r="H804" s="4" t="str">
        <f t="array" ref="H804">XLOOKUP(E804,Customer_Dim!A:A,Customer_Dim!D:D)</f>
        <v>Female</v>
      </c>
      <c r="I804" s="4" t="str">
        <f t="array" ref="I804">XLOOKUP(E804,Customer_Dim!A:A,Customer_Dim!H:H)</f>
        <v>Platinum</v>
      </c>
      <c r="J804" s="4" t="str">
        <f t="array" ref="J804">XLOOKUP(E804,Customer_Dim!A:A,Customer_Dim!E:E)</f>
        <v>Stevensbury</v>
      </c>
      <c r="K804" s="4" t="str">
        <f t="array" ref="K804">XLOOKUP(E804,Customer_Dim!A:A,Customer_Dim!F:F)</f>
        <v>Arizona</v>
      </c>
      <c r="L804" s="4" t="str">
        <f t="array" ref="L804">XLOOKUP(Q804,Store_Dim!A:A,Store_Dim!C:C)</f>
        <v>South</v>
      </c>
      <c r="M804" s="4" t="s">
        <v>1565</v>
      </c>
      <c r="N804" s="4" t="str">
        <f t="array" ref="N804">XLOOKUP(M804,Product_Dim!A:A,Product_Dim!C:C)</f>
        <v>Clothing</v>
      </c>
      <c r="O804" s="4" t="str">
        <f t="array" ref="O804">XLOOKUP(M804,Product_Dim!A:A,Product_Dim!D:D)</f>
        <v>Outerwear</v>
      </c>
      <c r="P804" s="4" t="s">
        <v>1568</v>
      </c>
      <c r="Q804" s="4" t="s">
        <v>1904</v>
      </c>
      <c r="R804" s="4" t="str">
        <f t="array" ref="R804">XLOOKUP(Q804,Store_Dim!A:A,Store_Dim!B:B)</f>
        <v>Alexander Group</v>
      </c>
      <c r="S804" s="4" t="str">
        <f t="array" ref="S804">XLOOKUP(Q804,Store_Dim!A:A,Store_Dim!E:E)</f>
        <v>Online</v>
      </c>
      <c r="T804" s="4">
        <v>2.0</v>
      </c>
      <c r="U804" s="13">
        <v>333.83</v>
      </c>
      <c r="V804" s="14">
        <v>0.26</v>
      </c>
      <c r="W804" s="15">
        <v>352.0</v>
      </c>
      <c r="X804" s="4" t="s">
        <v>1961</v>
      </c>
      <c r="Y804" s="16">
        <v>494.0684</v>
      </c>
      <c r="Z804" s="4" t="str">
        <f t="array" ref="Z804">XLOOKUP(M804,Product_Dim!A:A,Product_Dim!B:B)</f>
        <v>Women's Casual Hoodie</v>
      </c>
    </row>
    <row r="805" ht="14.25" customHeight="1">
      <c r="A805" s="4" t="s">
        <v>2764</v>
      </c>
      <c r="B805" s="5">
        <v>45741.0</v>
      </c>
      <c r="C805" s="12" t="s">
        <v>3977</v>
      </c>
      <c r="D805" s="4">
        <f t="shared" si="1"/>
        <v>2025</v>
      </c>
      <c r="E805" s="4" t="s">
        <v>1070</v>
      </c>
      <c r="F805" s="4">
        <v>64.0</v>
      </c>
      <c r="G805" s="4" t="str">
        <f t="shared" si="2"/>
        <v>56-65</v>
      </c>
      <c r="H805" s="4" t="str">
        <f t="array" ref="H805">XLOOKUP(E805,Customer_Dim!A:A,Customer_Dim!D:D)</f>
        <v>Female</v>
      </c>
      <c r="I805" s="4" t="str">
        <f t="array" ref="I805">XLOOKUP(E805,Customer_Dim!A:A,Customer_Dim!H:H)</f>
        <v>Gold</v>
      </c>
      <c r="J805" s="4" t="str">
        <f t="array" ref="J805">XLOOKUP(E805,Customer_Dim!A:A,Customer_Dim!E:E)</f>
        <v>Johnsonbury</v>
      </c>
      <c r="K805" s="4" t="str">
        <f t="array" ref="K805">XLOOKUP(E805,Customer_Dim!A:A,Customer_Dim!F:F)</f>
        <v>Georgia</v>
      </c>
      <c r="L805" s="4" t="str">
        <f t="array" ref="L805">XLOOKUP(Q805,Store_Dim!A:A,Store_Dim!C:C)</f>
        <v>North</v>
      </c>
      <c r="M805" s="4" t="s">
        <v>1856</v>
      </c>
      <c r="N805" s="4" t="str">
        <f t="array" ref="N805">XLOOKUP(M805,Product_Dim!A:A,Product_Dim!C:C)</f>
        <v>Clothing</v>
      </c>
      <c r="O805" s="4" t="str">
        <f t="array" ref="O805">XLOOKUP(M805,Product_Dim!A:A,Product_Dim!D:D)</f>
        <v>Footwear</v>
      </c>
      <c r="P805" s="4" t="s">
        <v>1858</v>
      </c>
      <c r="Q805" s="4" t="s">
        <v>1901</v>
      </c>
      <c r="R805" s="4" t="str">
        <f t="array" ref="R805">XLOOKUP(Q805,Store_Dim!A:A,Store_Dim!B:B)</f>
        <v>Johnson-Wright</v>
      </c>
      <c r="S805" s="4" t="str">
        <f t="array" ref="S805">XLOOKUP(Q805,Store_Dim!A:A,Store_Dim!E:E)</f>
        <v>Outlet</v>
      </c>
      <c r="T805" s="4">
        <v>2.0</v>
      </c>
      <c r="U805" s="13">
        <v>727.18</v>
      </c>
      <c r="V805" s="14">
        <v>0.22</v>
      </c>
      <c r="W805" s="15">
        <v>496.0</v>
      </c>
      <c r="X805" s="4" t="s">
        <v>1961</v>
      </c>
      <c r="Y805" s="16">
        <v>1134.4008</v>
      </c>
      <c r="Z805" s="4" t="str">
        <f t="array" ref="Z805">XLOOKUP(M805,Product_Dim!A:A,Product_Dim!B:B)</f>
        <v>Women's High Heels</v>
      </c>
    </row>
    <row r="806" ht="14.25" customHeight="1">
      <c r="A806" s="4" t="s">
        <v>2765</v>
      </c>
      <c r="B806" s="5">
        <v>45778.0</v>
      </c>
      <c r="C806" s="12" t="s">
        <v>3973</v>
      </c>
      <c r="D806" s="4">
        <f t="shared" si="1"/>
        <v>2025</v>
      </c>
      <c r="E806" s="4" t="s">
        <v>989</v>
      </c>
      <c r="F806" s="4">
        <v>44.0</v>
      </c>
      <c r="G806" s="4" t="str">
        <f t="shared" si="2"/>
        <v>36-45</v>
      </c>
      <c r="H806" s="4" t="str">
        <f t="array" ref="H806">XLOOKUP(E806,Customer_Dim!A:A,Customer_Dim!D:D)</f>
        <v>Male</v>
      </c>
      <c r="I806" s="4" t="str">
        <f t="array" ref="I806">XLOOKUP(E806,Customer_Dim!A:A,Customer_Dim!H:H)</f>
        <v>Platinum</v>
      </c>
      <c r="J806" s="4" t="str">
        <f t="array" ref="J806">XLOOKUP(E806,Customer_Dim!A:A,Customer_Dim!E:E)</f>
        <v>New Nicholasstad</v>
      </c>
      <c r="K806" s="4" t="str">
        <f t="array" ref="K806">XLOOKUP(E806,Customer_Dim!A:A,Customer_Dim!F:F)</f>
        <v>Tennessee</v>
      </c>
      <c r="L806" s="4" t="str">
        <f t="array" ref="L806">XLOOKUP(Q806,Store_Dim!A:A,Store_Dim!C:C)</f>
        <v>East</v>
      </c>
      <c r="M806" s="4" t="s">
        <v>1576</v>
      </c>
      <c r="N806" s="4" t="str">
        <f t="array" ref="N806">XLOOKUP(M806,Product_Dim!A:A,Product_Dim!C:C)</f>
        <v>Clothing</v>
      </c>
      <c r="O806" s="4" t="str">
        <f t="array" ref="O806">XLOOKUP(M806,Product_Dim!A:A,Product_Dim!D:D)</f>
        <v>Accessories</v>
      </c>
      <c r="P806" s="4" t="s">
        <v>1579</v>
      </c>
      <c r="Q806" s="4" t="s">
        <v>1924</v>
      </c>
      <c r="R806" s="4" t="str">
        <f t="array" ref="R806">XLOOKUP(Q806,Store_Dim!A:A,Store_Dim!B:B)</f>
        <v>Hill, Wagner and Ballard</v>
      </c>
      <c r="S806" s="4" t="str">
        <f t="array" ref="S806">XLOOKUP(Q806,Store_Dim!A:A,Store_Dim!E:E)</f>
        <v>Online</v>
      </c>
      <c r="T806" s="4">
        <v>2.0</v>
      </c>
      <c r="U806" s="13">
        <v>516.02</v>
      </c>
      <c r="V806" s="14">
        <v>0.19</v>
      </c>
      <c r="W806" s="15">
        <v>59.0</v>
      </c>
      <c r="X806" s="4" t="s">
        <v>1964</v>
      </c>
      <c r="Y806" s="16">
        <v>835.9524</v>
      </c>
      <c r="Z806" s="4" t="str">
        <f t="array" ref="Z806">XLOOKUP(M806,Product_Dim!A:A,Product_Dim!B:B)</f>
        <v>Men's Leather Belt</v>
      </c>
    </row>
    <row r="807" ht="14.25" customHeight="1">
      <c r="A807" s="4" t="s">
        <v>2766</v>
      </c>
      <c r="B807" s="5">
        <v>45361.0</v>
      </c>
      <c r="C807" s="12" t="s">
        <v>3977</v>
      </c>
      <c r="D807" s="4">
        <f t="shared" si="1"/>
        <v>2024</v>
      </c>
      <c r="E807" s="4" t="s">
        <v>955</v>
      </c>
      <c r="F807" s="4">
        <v>29.0</v>
      </c>
      <c r="G807" s="4" t="str">
        <f t="shared" si="2"/>
        <v>26-35</v>
      </c>
      <c r="H807" s="4" t="str">
        <f t="array" ref="H807">XLOOKUP(E807,Customer_Dim!A:A,Customer_Dim!D:D)</f>
        <v>Male</v>
      </c>
      <c r="I807" s="4" t="str">
        <f t="array" ref="I807">XLOOKUP(E807,Customer_Dim!A:A,Customer_Dim!H:H)</f>
        <v>Platinum</v>
      </c>
      <c r="J807" s="4" t="str">
        <f t="array" ref="J807">XLOOKUP(E807,Customer_Dim!A:A,Customer_Dim!E:E)</f>
        <v>Port Richard</v>
      </c>
      <c r="K807" s="4" t="str">
        <f t="array" ref="K807">XLOOKUP(E807,Customer_Dim!A:A,Customer_Dim!F:F)</f>
        <v>Montana</v>
      </c>
      <c r="L807" s="4" t="str">
        <f t="array" ref="L807">XLOOKUP(Q807,Store_Dim!A:A,Store_Dim!C:C)</f>
        <v>South</v>
      </c>
      <c r="M807" s="4" t="s">
        <v>1706</v>
      </c>
      <c r="N807" s="4" t="str">
        <f t="array" ref="N807">XLOOKUP(M807,Product_Dim!A:A,Product_Dim!C:C)</f>
        <v>Electronics</v>
      </c>
      <c r="O807" s="4" t="str">
        <f t="array" ref="O807">XLOOKUP(M807,Product_Dim!A:A,Product_Dim!D:D)</f>
        <v>Accessories</v>
      </c>
      <c r="P807" s="4" t="s">
        <v>1708</v>
      </c>
      <c r="Q807" s="4" t="s">
        <v>1927</v>
      </c>
      <c r="R807" s="4" t="str">
        <f t="array" ref="R807">XLOOKUP(Q807,Store_Dim!A:A,Store_Dim!B:B)</f>
        <v>Aguirre-Keller</v>
      </c>
      <c r="S807" s="4" t="str">
        <f t="array" ref="S807">XLOOKUP(Q807,Store_Dim!A:A,Store_Dim!E:E)</f>
        <v>Online</v>
      </c>
      <c r="T807" s="4">
        <v>2.0</v>
      </c>
      <c r="U807" s="13">
        <v>705.61</v>
      </c>
      <c r="V807" s="14">
        <v>0.28</v>
      </c>
      <c r="W807" s="15">
        <v>389.0</v>
      </c>
      <c r="X807" s="4" t="s">
        <v>1959</v>
      </c>
      <c r="Y807" s="16">
        <v>1016.0784</v>
      </c>
      <c r="Z807" s="4" t="str">
        <f t="array" ref="Z807">XLOOKUP(M807,Product_Dim!A:A,Product_Dim!B:B)</f>
        <v>Smart Home WiFi Camera</v>
      </c>
    </row>
    <row r="808" ht="14.25" customHeight="1">
      <c r="A808" s="4" t="s">
        <v>2767</v>
      </c>
      <c r="B808" s="5">
        <v>45414.0</v>
      </c>
      <c r="C808" s="12" t="s">
        <v>3973</v>
      </c>
      <c r="D808" s="4">
        <f t="shared" si="1"/>
        <v>2024</v>
      </c>
      <c r="E808" s="4" t="s">
        <v>898</v>
      </c>
      <c r="F808" s="4">
        <v>22.0</v>
      </c>
      <c r="G808" s="4" t="str">
        <f t="shared" si="2"/>
        <v>18-25</v>
      </c>
      <c r="H808" s="4" t="str">
        <f t="array" ref="H808">XLOOKUP(E808,Customer_Dim!A:A,Customer_Dim!D:D)</f>
        <v>Male</v>
      </c>
      <c r="I808" s="4" t="str">
        <f t="array" ref="I808">XLOOKUP(E808,Customer_Dim!A:A,Customer_Dim!H:H)</f>
        <v>Gold</v>
      </c>
      <c r="J808" s="4" t="str">
        <f t="array" ref="J808">XLOOKUP(E808,Customer_Dim!A:A,Customer_Dim!E:E)</f>
        <v>North Austinport</v>
      </c>
      <c r="K808" s="4" t="str">
        <f t="array" ref="K808">XLOOKUP(E808,Customer_Dim!A:A,Customer_Dim!F:F)</f>
        <v>Kentucky</v>
      </c>
      <c r="L808" s="4" t="str">
        <f t="array" ref="L808">XLOOKUP(Q808,Store_Dim!A:A,Store_Dim!C:C)</f>
        <v>West</v>
      </c>
      <c r="M808" s="4" t="s">
        <v>1835</v>
      </c>
      <c r="N808" s="4" t="str">
        <f t="array" ref="N808">XLOOKUP(M808,Product_Dim!A:A,Product_Dim!C:C)</f>
        <v>Home</v>
      </c>
      <c r="O808" s="4" t="str">
        <f t="array" ref="O808">XLOOKUP(M808,Product_Dim!A:A,Product_Dim!D:D)</f>
        <v>Furniture</v>
      </c>
      <c r="P808" s="4" t="s">
        <v>1837</v>
      </c>
      <c r="Q808" s="4" t="s">
        <v>1917</v>
      </c>
      <c r="R808" s="4" t="str">
        <f t="array" ref="R808">XLOOKUP(Q808,Store_Dim!A:A,Store_Dim!B:B)</f>
        <v>Bean, Jones and Park</v>
      </c>
      <c r="S808" s="4" t="str">
        <f t="array" ref="S808">XLOOKUP(Q808,Store_Dim!A:A,Store_Dim!E:E)</f>
        <v>Online</v>
      </c>
      <c r="T808" s="4">
        <v>3.0</v>
      </c>
      <c r="U808" s="13">
        <v>654.47</v>
      </c>
      <c r="V808" s="14">
        <v>0.18</v>
      </c>
      <c r="W808" s="15">
        <v>208.0</v>
      </c>
      <c r="X808" s="4" t="s">
        <v>1964</v>
      </c>
      <c r="Y808" s="16">
        <v>1609.9962</v>
      </c>
      <c r="Z808" s="4" t="str">
        <f t="array" ref="Z808">XLOOKUP(M808,Product_Dim!A:A,Product_Dim!B:B)</f>
        <v>Wooden Bookshelf</v>
      </c>
    </row>
    <row r="809" ht="14.25" customHeight="1">
      <c r="A809" s="4" t="s">
        <v>2768</v>
      </c>
      <c r="B809" s="5">
        <v>45734.0</v>
      </c>
      <c r="C809" s="12" t="s">
        <v>3977</v>
      </c>
      <c r="D809" s="4">
        <f t="shared" si="1"/>
        <v>2025</v>
      </c>
      <c r="E809" s="4" t="s">
        <v>587</v>
      </c>
      <c r="F809" s="4">
        <v>44.0</v>
      </c>
      <c r="G809" s="4" t="str">
        <f t="shared" si="2"/>
        <v>36-45</v>
      </c>
      <c r="H809" s="4" t="str">
        <f t="array" ref="H809">XLOOKUP(E809,Customer_Dim!A:A,Customer_Dim!D:D)</f>
        <v>Female</v>
      </c>
      <c r="I809" s="4" t="str">
        <f t="array" ref="I809">XLOOKUP(E809,Customer_Dim!A:A,Customer_Dim!H:H)</f>
        <v>Platinum</v>
      </c>
      <c r="J809" s="4" t="str">
        <f t="array" ref="J809">XLOOKUP(E809,Customer_Dim!A:A,Customer_Dim!E:E)</f>
        <v>Morrisburgh</v>
      </c>
      <c r="K809" s="4" t="str">
        <f t="array" ref="K809">XLOOKUP(E809,Customer_Dim!A:A,Customer_Dim!F:F)</f>
        <v>Indiana</v>
      </c>
      <c r="L809" s="4" t="str">
        <f t="array" ref="L809">XLOOKUP(Q809,Store_Dim!A:A,Store_Dim!C:C)</f>
        <v>North</v>
      </c>
      <c r="M809" s="4" t="s">
        <v>1847</v>
      </c>
      <c r="N809" s="4" t="str">
        <f t="array" ref="N809">XLOOKUP(M809,Product_Dim!A:A,Product_Dim!C:C)</f>
        <v>Sports</v>
      </c>
      <c r="O809" s="4" t="str">
        <f t="array" ref="O809">XLOOKUP(M809,Product_Dim!A:A,Product_Dim!D:D)</f>
        <v>Accessories</v>
      </c>
      <c r="P809" s="4" t="s">
        <v>1849</v>
      </c>
      <c r="Q809" s="4" t="s">
        <v>1936</v>
      </c>
      <c r="R809" s="4" t="str">
        <f t="array" ref="R809">XLOOKUP(Q809,Store_Dim!A:A,Store_Dim!B:B)</f>
        <v>Shelton PLC</v>
      </c>
      <c r="S809" s="4" t="str">
        <f t="array" ref="S809">XLOOKUP(Q809,Store_Dim!A:A,Store_Dim!E:E)</f>
        <v>Flagship</v>
      </c>
      <c r="T809" s="4">
        <v>2.0</v>
      </c>
      <c r="U809" s="13">
        <v>315.27</v>
      </c>
      <c r="V809" s="14">
        <v>0.23</v>
      </c>
      <c r="W809" s="15">
        <v>232.0</v>
      </c>
      <c r="X809" s="4" t="s">
        <v>1959</v>
      </c>
      <c r="Y809" s="16">
        <v>485.5158</v>
      </c>
      <c r="Z809" s="4" t="str">
        <f t="array" ref="Z809">XLOOKUP(M809,Product_Dim!A:A,Product_Dim!B:B)</f>
        <v>Sports Wrist Sweatbands</v>
      </c>
    </row>
    <row r="810" ht="14.25" customHeight="1">
      <c r="A810" s="4" t="s">
        <v>2769</v>
      </c>
      <c r="B810" s="5">
        <v>45623.0</v>
      </c>
      <c r="C810" s="12" t="s">
        <v>3971</v>
      </c>
      <c r="D810" s="4">
        <f t="shared" si="1"/>
        <v>2024</v>
      </c>
      <c r="E810" s="4" t="s">
        <v>741</v>
      </c>
      <c r="F810" s="4">
        <v>35.0</v>
      </c>
      <c r="G810" s="4" t="str">
        <f t="shared" si="2"/>
        <v>26-35</v>
      </c>
      <c r="H810" s="4" t="str">
        <f t="array" ref="H810">XLOOKUP(E810,Customer_Dim!A:A,Customer_Dim!D:D)</f>
        <v>Male</v>
      </c>
      <c r="I810" s="4" t="str">
        <f t="array" ref="I810">XLOOKUP(E810,Customer_Dim!A:A,Customer_Dim!H:H)</f>
        <v>Platinum</v>
      </c>
      <c r="J810" s="4" t="str">
        <f t="array" ref="J810">XLOOKUP(E810,Customer_Dim!A:A,Customer_Dim!E:E)</f>
        <v>East Crystalton</v>
      </c>
      <c r="K810" s="4" t="str">
        <f t="array" ref="K810">XLOOKUP(E810,Customer_Dim!A:A,Customer_Dim!F:F)</f>
        <v>New Mexico</v>
      </c>
      <c r="L810" s="4" t="str">
        <f t="array" ref="L810">XLOOKUP(Q810,Store_Dim!A:A,Store_Dim!C:C)</f>
        <v>South</v>
      </c>
      <c r="M810" s="4" t="s">
        <v>1661</v>
      </c>
      <c r="N810" s="4" t="str">
        <f t="array" ref="N810">XLOOKUP(M810,Product_Dim!A:A,Product_Dim!C:C)</f>
        <v>Sports</v>
      </c>
      <c r="O810" s="4" t="str">
        <f t="array" ref="O810">XLOOKUP(M810,Product_Dim!A:A,Product_Dim!D:D)</f>
        <v>Accessories</v>
      </c>
      <c r="P810" s="4" t="s">
        <v>1663</v>
      </c>
      <c r="Q810" s="4" t="s">
        <v>1896</v>
      </c>
      <c r="R810" s="4" t="str">
        <f t="array" ref="R810">XLOOKUP(Q810,Store_Dim!A:A,Store_Dim!B:B)</f>
        <v>Black-Horn</v>
      </c>
      <c r="S810" s="4" t="str">
        <f t="array" ref="S810">XLOOKUP(Q810,Store_Dim!A:A,Store_Dim!E:E)</f>
        <v>Outlet</v>
      </c>
      <c r="T810" s="4">
        <v>1.0</v>
      </c>
      <c r="U810" s="13">
        <v>974.47</v>
      </c>
      <c r="V810" s="14">
        <v>0.05</v>
      </c>
      <c r="W810" s="15">
        <v>137.0</v>
      </c>
      <c r="X810" s="4" t="s">
        <v>1959</v>
      </c>
      <c r="Y810" s="16">
        <v>925.7465</v>
      </c>
      <c r="Z810" s="4" t="str">
        <f t="array" ref="Z810">XLOOKUP(M810,Product_Dim!A:A,Product_Dim!B:B)</f>
        <v>Sports Stopwatch Timer</v>
      </c>
    </row>
    <row r="811" ht="14.25" customHeight="1">
      <c r="A811" s="4" t="s">
        <v>2770</v>
      </c>
      <c r="B811" s="5">
        <v>45340.0</v>
      </c>
      <c r="C811" s="12" t="s">
        <v>3974</v>
      </c>
      <c r="D811" s="4">
        <f t="shared" si="1"/>
        <v>2024</v>
      </c>
      <c r="E811" s="4" t="s">
        <v>263</v>
      </c>
      <c r="F811" s="4">
        <v>58.0</v>
      </c>
      <c r="G811" s="4" t="str">
        <f t="shared" si="2"/>
        <v>56-65</v>
      </c>
      <c r="H811" s="4" t="str">
        <f t="array" ref="H811">XLOOKUP(E811,Customer_Dim!A:A,Customer_Dim!D:D)</f>
        <v>Male</v>
      </c>
      <c r="I811" s="4" t="str">
        <f t="array" ref="I811">XLOOKUP(E811,Customer_Dim!A:A,Customer_Dim!H:H)</f>
        <v>Silver</v>
      </c>
      <c r="J811" s="4" t="str">
        <f t="array" ref="J811">XLOOKUP(E811,Customer_Dim!A:A,Customer_Dim!E:E)</f>
        <v>Brendaburgh</v>
      </c>
      <c r="K811" s="4" t="str">
        <f t="array" ref="K811">XLOOKUP(E811,Customer_Dim!A:A,Customer_Dim!F:F)</f>
        <v>Florida</v>
      </c>
      <c r="L811" s="4" t="str">
        <f t="array" ref="L811">XLOOKUP(Q811,Store_Dim!A:A,Store_Dim!C:C)</f>
        <v>South</v>
      </c>
      <c r="M811" s="4" t="s">
        <v>1565</v>
      </c>
      <c r="N811" s="4" t="str">
        <f t="array" ref="N811">XLOOKUP(M811,Product_Dim!A:A,Product_Dim!C:C)</f>
        <v>Clothing</v>
      </c>
      <c r="O811" s="4" t="str">
        <f t="array" ref="O811">XLOOKUP(M811,Product_Dim!A:A,Product_Dim!D:D)</f>
        <v>Outerwear</v>
      </c>
      <c r="P811" s="4" t="s">
        <v>1568</v>
      </c>
      <c r="Q811" s="4" t="s">
        <v>1904</v>
      </c>
      <c r="R811" s="4" t="str">
        <f t="array" ref="R811">XLOOKUP(Q811,Store_Dim!A:A,Store_Dim!B:B)</f>
        <v>Alexander Group</v>
      </c>
      <c r="S811" s="4" t="str">
        <f t="array" ref="S811">XLOOKUP(Q811,Store_Dim!A:A,Store_Dim!E:E)</f>
        <v>Online</v>
      </c>
      <c r="T811" s="4">
        <v>2.0</v>
      </c>
      <c r="U811" s="13">
        <v>803.3</v>
      </c>
      <c r="V811" s="14">
        <v>0.17</v>
      </c>
      <c r="W811" s="15">
        <v>352.0</v>
      </c>
      <c r="X811" s="4" t="s">
        <v>1959</v>
      </c>
      <c r="Y811" s="16">
        <v>1333.478</v>
      </c>
      <c r="Z811" s="4" t="str">
        <f t="array" ref="Z811">XLOOKUP(M811,Product_Dim!A:A,Product_Dim!B:B)</f>
        <v>Women's Casual Hoodie</v>
      </c>
    </row>
    <row r="812" ht="14.25" customHeight="1">
      <c r="A812" s="4" t="s">
        <v>2771</v>
      </c>
      <c r="B812" s="5">
        <v>45447.0</v>
      </c>
      <c r="C812" s="12" t="s">
        <v>3970</v>
      </c>
      <c r="D812" s="4">
        <f t="shared" si="1"/>
        <v>2024</v>
      </c>
      <c r="E812" s="4" t="s">
        <v>80</v>
      </c>
      <c r="F812" s="4">
        <v>32.0</v>
      </c>
      <c r="G812" s="4" t="str">
        <f t="shared" si="2"/>
        <v>26-35</v>
      </c>
      <c r="H812" s="4" t="str">
        <f t="array" ref="H812">XLOOKUP(E812,Customer_Dim!A:A,Customer_Dim!D:D)</f>
        <v>Female</v>
      </c>
      <c r="I812" s="4" t="str">
        <f t="array" ref="I812">XLOOKUP(E812,Customer_Dim!A:A,Customer_Dim!H:H)</f>
        <v>Silver</v>
      </c>
      <c r="J812" s="4" t="str">
        <f t="array" ref="J812">XLOOKUP(E812,Customer_Dim!A:A,Customer_Dim!E:E)</f>
        <v>New Becky</v>
      </c>
      <c r="K812" s="4" t="str">
        <f t="array" ref="K812">XLOOKUP(E812,Customer_Dim!A:A,Customer_Dim!F:F)</f>
        <v>Montana</v>
      </c>
      <c r="L812" s="4" t="str">
        <f t="array" ref="L812">XLOOKUP(Q812,Store_Dim!A:A,Store_Dim!C:C)</f>
        <v>East</v>
      </c>
      <c r="M812" s="4" t="s">
        <v>1565</v>
      </c>
      <c r="N812" s="4" t="str">
        <f t="array" ref="N812">XLOOKUP(M812,Product_Dim!A:A,Product_Dim!C:C)</f>
        <v>Clothing</v>
      </c>
      <c r="O812" s="4" t="str">
        <f t="array" ref="O812">XLOOKUP(M812,Product_Dim!A:A,Product_Dim!D:D)</f>
        <v>Outerwear</v>
      </c>
      <c r="P812" s="4" t="s">
        <v>1568</v>
      </c>
      <c r="Q812" s="4" t="s">
        <v>1924</v>
      </c>
      <c r="R812" s="4" t="str">
        <f t="array" ref="R812">XLOOKUP(Q812,Store_Dim!A:A,Store_Dim!B:B)</f>
        <v>Hill, Wagner and Ballard</v>
      </c>
      <c r="S812" s="4" t="str">
        <f t="array" ref="S812">XLOOKUP(Q812,Store_Dim!A:A,Store_Dim!E:E)</f>
        <v>Online</v>
      </c>
      <c r="T812" s="4">
        <v>4.0</v>
      </c>
      <c r="U812" s="13">
        <v>863.87</v>
      </c>
      <c r="V812" s="14">
        <v>0.21</v>
      </c>
      <c r="W812" s="15">
        <v>352.0</v>
      </c>
      <c r="X812" s="4" t="s">
        <v>1964</v>
      </c>
      <c r="Y812" s="16">
        <v>2729.8292</v>
      </c>
      <c r="Z812" s="4" t="str">
        <f t="array" ref="Z812">XLOOKUP(M812,Product_Dim!A:A,Product_Dim!B:B)</f>
        <v>Women's Casual Hoodie</v>
      </c>
    </row>
    <row r="813" ht="14.25" customHeight="1">
      <c r="A813" s="4" t="s">
        <v>2772</v>
      </c>
      <c r="B813" s="5">
        <v>45513.0</v>
      </c>
      <c r="C813" s="12" t="s">
        <v>3975</v>
      </c>
      <c r="D813" s="4">
        <f t="shared" si="1"/>
        <v>2024</v>
      </c>
      <c r="E813" s="4" t="s">
        <v>1467</v>
      </c>
      <c r="F813" s="4">
        <v>19.0</v>
      </c>
      <c r="G813" s="4" t="str">
        <f t="shared" si="2"/>
        <v>18-25</v>
      </c>
      <c r="H813" s="4" t="str">
        <f t="array" ref="H813">XLOOKUP(E813,Customer_Dim!A:A,Customer_Dim!D:D)</f>
        <v>Male</v>
      </c>
      <c r="I813" s="4" t="str">
        <f t="array" ref="I813">XLOOKUP(E813,Customer_Dim!A:A,Customer_Dim!H:H)</f>
        <v>Gold</v>
      </c>
      <c r="J813" s="4" t="str">
        <f t="array" ref="J813">XLOOKUP(E813,Customer_Dim!A:A,Customer_Dim!E:E)</f>
        <v>East Audrey</v>
      </c>
      <c r="K813" s="4" t="str">
        <f t="array" ref="K813">XLOOKUP(E813,Customer_Dim!A:A,Customer_Dim!F:F)</f>
        <v>Utah</v>
      </c>
      <c r="L813" s="4" t="str">
        <f t="array" ref="L813">XLOOKUP(Q813,Store_Dim!A:A,Store_Dim!C:C)</f>
        <v>East</v>
      </c>
      <c r="M813" s="4" t="s">
        <v>1823</v>
      </c>
      <c r="N813" s="4" t="str">
        <f t="array" ref="N813">XLOOKUP(M813,Product_Dim!A:A,Product_Dim!C:C)</f>
        <v>Home</v>
      </c>
      <c r="O813" s="4" t="str">
        <f t="array" ref="O813">XLOOKUP(M813,Product_Dim!A:A,Product_Dim!D:D)</f>
        <v>Kitchen</v>
      </c>
      <c r="P813" s="4" t="s">
        <v>1825</v>
      </c>
      <c r="Q813" s="4" t="s">
        <v>1945</v>
      </c>
      <c r="R813" s="4" t="str">
        <f t="array" ref="R813">XLOOKUP(Q813,Store_Dim!A:A,Store_Dim!B:B)</f>
        <v>Guerrero-Schmitt</v>
      </c>
      <c r="S813" s="4" t="str">
        <f t="array" ref="S813">XLOOKUP(Q813,Store_Dim!A:A,Store_Dim!E:E)</f>
        <v>Flagship</v>
      </c>
      <c r="T813" s="4">
        <v>1.0</v>
      </c>
      <c r="U813" s="13">
        <v>450.11</v>
      </c>
      <c r="V813" s="14">
        <v>0.17</v>
      </c>
      <c r="W813" s="15">
        <v>58.0</v>
      </c>
      <c r="X813" s="4" t="s">
        <v>1959</v>
      </c>
      <c r="Y813" s="16">
        <v>373.5913</v>
      </c>
      <c r="Z813" s="4" t="str">
        <f t="array" ref="Z813">XLOOKUP(M813,Product_Dim!A:A,Product_Dim!B:B)</f>
        <v>Wall-Mounted Spice Rack</v>
      </c>
    </row>
    <row r="814" ht="14.25" customHeight="1">
      <c r="A814" s="4" t="s">
        <v>2773</v>
      </c>
      <c r="B814" s="5">
        <v>45486.0</v>
      </c>
      <c r="C814" s="12" t="s">
        <v>3968</v>
      </c>
      <c r="D814" s="4">
        <f t="shared" si="1"/>
        <v>2024</v>
      </c>
      <c r="E814" s="4" t="s">
        <v>763</v>
      </c>
      <c r="F814" s="4">
        <v>29.0</v>
      </c>
      <c r="G814" s="4" t="str">
        <f t="shared" si="2"/>
        <v>26-35</v>
      </c>
      <c r="H814" s="4" t="str">
        <f t="array" ref="H814">XLOOKUP(E814,Customer_Dim!A:A,Customer_Dim!D:D)</f>
        <v>Male</v>
      </c>
      <c r="I814" s="4" t="str">
        <f t="array" ref="I814">XLOOKUP(E814,Customer_Dim!A:A,Customer_Dim!H:H)</f>
        <v>Bronze</v>
      </c>
      <c r="J814" s="4" t="str">
        <f t="array" ref="J814">XLOOKUP(E814,Customer_Dim!A:A,Customer_Dim!E:E)</f>
        <v>Aaronmouth</v>
      </c>
      <c r="K814" s="4" t="str">
        <f t="array" ref="K814">XLOOKUP(E814,Customer_Dim!A:A,Customer_Dim!F:F)</f>
        <v>Florida</v>
      </c>
      <c r="L814" s="4" t="str">
        <f t="array" ref="L814">XLOOKUP(Q814,Store_Dim!A:A,Store_Dim!C:C)</f>
        <v>East</v>
      </c>
      <c r="M814" s="4" t="s">
        <v>1786</v>
      </c>
      <c r="N814" s="4" t="str">
        <f t="array" ref="N814">XLOOKUP(M814,Product_Dim!A:A,Product_Dim!C:C)</f>
        <v>Home</v>
      </c>
      <c r="O814" s="4" t="str">
        <f t="array" ref="O814">XLOOKUP(M814,Product_Dim!A:A,Product_Dim!D:D)</f>
        <v>Furniture</v>
      </c>
      <c r="P814" s="4" t="s">
        <v>1789</v>
      </c>
      <c r="Q814" s="4" t="s">
        <v>1932</v>
      </c>
      <c r="R814" s="4" t="str">
        <f t="array" ref="R814">XLOOKUP(Q814,Store_Dim!A:A,Store_Dim!B:B)</f>
        <v>Gardner, Humphrey and Contreras</v>
      </c>
      <c r="S814" s="4" t="str">
        <f t="array" ref="S814">XLOOKUP(Q814,Store_Dim!A:A,Store_Dim!E:E)</f>
        <v>Flagship</v>
      </c>
      <c r="T814" s="4">
        <v>1.0</v>
      </c>
      <c r="U814" s="13">
        <v>289.82</v>
      </c>
      <c r="V814" s="14">
        <v>0.18</v>
      </c>
      <c r="W814" s="15">
        <v>130.0</v>
      </c>
      <c r="X814" s="4" t="s">
        <v>1964</v>
      </c>
      <c r="Y814" s="16">
        <v>237.6524</v>
      </c>
      <c r="Z814" s="4" t="str">
        <f t="array" ref="Z814">XLOOKUP(M814,Product_Dim!A:A,Product_Dim!B:B)</f>
        <v>Wooden Nightstand</v>
      </c>
    </row>
    <row r="815" ht="14.25" customHeight="1">
      <c r="A815" s="4" t="s">
        <v>2774</v>
      </c>
      <c r="B815" s="5">
        <v>45890.0</v>
      </c>
      <c r="C815" s="12" t="s">
        <v>3975</v>
      </c>
      <c r="D815" s="4">
        <f t="shared" si="1"/>
        <v>2025</v>
      </c>
      <c r="E815" s="4" t="s">
        <v>1073</v>
      </c>
      <c r="F815" s="4">
        <v>50.0</v>
      </c>
      <c r="G815" s="4" t="str">
        <f t="shared" si="2"/>
        <v>46-55</v>
      </c>
      <c r="H815" s="4" t="str">
        <f t="array" ref="H815">XLOOKUP(E815,Customer_Dim!A:A,Customer_Dim!D:D)</f>
        <v>Female</v>
      </c>
      <c r="I815" s="4" t="str">
        <f t="array" ref="I815">XLOOKUP(E815,Customer_Dim!A:A,Customer_Dim!H:H)</f>
        <v>Silver</v>
      </c>
      <c r="J815" s="4" t="str">
        <f t="array" ref="J815">XLOOKUP(E815,Customer_Dim!A:A,Customer_Dim!E:E)</f>
        <v>Donaldsontown</v>
      </c>
      <c r="K815" s="4" t="str">
        <f t="array" ref="K815">XLOOKUP(E815,Customer_Dim!A:A,Customer_Dim!F:F)</f>
        <v>Connecticut</v>
      </c>
      <c r="L815" s="4" t="str">
        <f t="array" ref="L815">XLOOKUP(Q815,Store_Dim!A:A,Store_Dim!C:C)</f>
        <v>East</v>
      </c>
      <c r="M815" s="4" t="s">
        <v>1744</v>
      </c>
      <c r="N815" s="4" t="str">
        <f t="array" ref="N815">XLOOKUP(M815,Product_Dim!A:A,Product_Dim!C:C)</f>
        <v>Sports</v>
      </c>
      <c r="O815" s="4" t="str">
        <f t="array" ref="O815">XLOOKUP(M815,Product_Dim!A:A,Product_Dim!D:D)</f>
        <v>Accessories</v>
      </c>
      <c r="P815" s="4" t="s">
        <v>1746</v>
      </c>
      <c r="Q815" s="4" t="s">
        <v>1924</v>
      </c>
      <c r="R815" s="4" t="str">
        <f t="array" ref="R815">XLOOKUP(Q815,Store_Dim!A:A,Store_Dim!B:B)</f>
        <v>Hill, Wagner and Ballard</v>
      </c>
      <c r="S815" s="4" t="str">
        <f t="array" ref="S815">XLOOKUP(Q815,Store_Dim!A:A,Store_Dim!E:E)</f>
        <v>Online</v>
      </c>
      <c r="T815" s="4">
        <v>4.0</v>
      </c>
      <c r="U815" s="13">
        <v>250.64</v>
      </c>
      <c r="V815" s="14">
        <v>0.1</v>
      </c>
      <c r="W815" s="15">
        <v>185.0</v>
      </c>
      <c r="X815" s="4" t="s">
        <v>1961</v>
      </c>
      <c r="Y815" s="16">
        <v>902.304</v>
      </c>
      <c r="Z815" s="4" t="str">
        <f t="array" ref="Z815">XLOOKUP(M815,Product_Dim!A:A,Product_Dim!B:B)</f>
        <v>Sports Stopwatch Pro</v>
      </c>
    </row>
    <row r="816" ht="14.25" customHeight="1">
      <c r="A816" s="4" t="s">
        <v>2775</v>
      </c>
      <c r="B816" s="5">
        <v>45876.0</v>
      </c>
      <c r="C816" s="12" t="s">
        <v>3975</v>
      </c>
      <c r="D816" s="4">
        <f t="shared" si="1"/>
        <v>2025</v>
      </c>
      <c r="E816" s="4" t="s">
        <v>934</v>
      </c>
      <c r="F816" s="4">
        <v>22.0</v>
      </c>
      <c r="G816" s="4" t="str">
        <f t="shared" si="2"/>
        <v>18-25</v>
      </c>
      <c r="H816" s="4" t="str">
        <f t="array" ref="H816">XLOOKUP(E816,Customer_Dim!A:A,Customer_Dim!D:D)</f>
        <v>Female</v>
      </c>
      <c r="I816" s="4" t="str">
        <f t="array" ref="I816">XLOOKUP(E816,Customer_Dim!A:A,Customer_Dim!H:H)</f>
        <v>Gold</v>
      </c>
      <c r="J816" s="4" t="str">
        <f t="array" ref="J816">XLOOKUP(E816,Customer_Dim!A:A,Customer_Dim!E:E)</f>
        <v>Millerfort</v>
      </c>
      <c r="K816" s="4" t="str">
        <f t="array" ref="K816">XLOOKUP(E816,Customer_Dim!A:A,Customer_Dim!F:F)</f>
        <v>Vermont</v>
      </c>
      <c r="L816" s="4" t="str">
        <f t="array" ref="L816">XLOOKUP(Q816,Store_Dim!A:A,Store_Dim!C:C)</f>
        <v>East</v>
      </c>
      <c r="M816" s="4" t="s">
        <v>1790</v>
      </c>
      <c r="N816" s="4" t="str">
        <f t="array" ref="N816">XLOOKUP(M816,Product_Dim!A:A,Product_Dim!C:C)</f>
        <v>Clothing</v>
      </c>
      <c r="O816" s="4" t="str">
        <f t="array" ref="O816">XLOOKUP(M816,Product_Dim!A:A,Product_Dim!D:D)</f>
        <v>Bottoms</v>
      </c>
      <c r="P816" s="4" t="s">
        <v>1792</v>
      </c>
      <c r="Q816" s="4" t="s">
        <v>1948</v>
      </c>
      <c r="R816" s="4" t="str">
        <f t="array" ref="R816">XLOOKUP(Q816,Store_Dim!A:A,Store_Dim!B:B)</f>
        <v>Mann-Austin</v>
      </c>
      <c r="S816" s="4" t="str">
        <f t="array" ref="S816">XLOOKUP(Q816,Store_Dim!A:A,Store_Dim!E:E)</f>
        <v>Online</v>
      </c>
      <c r="T816" s="4">
        <v>4.0</v>
      </c>
      <c r="U816" s="13">
        <v>373.49</v>
      </c>
      <c r="V816" s="14">
        <v>0.16</v>
      </c>
      <c r="W816" s="15">
        <v>224.0</v>
      </c>
      <c r="X816" s="4" t="s">
        <v>1964</v>
      </c>
      <c r="Y816" s="16">
        <v>1254.9264</v>
      </c>
      <c r="Z816" s="4" t="str">
        <f t="array" ref="Z816">XLOOKUP(M816,Product_Dim!A:A,Product_Dim!B:B)</f>
        <v>Men's Sports Shorts</v>
      </c>
    </row>
    <row r="817" ht="14.25" customHeight="1">
      <c r="A817" s="4" t="s">
        <v>2776</v>
      </c>
      <c r="B817" s="5">
        <v>45398.0</v>
      </c>
      <c r="C817" s="12" t="s">
        <v>3978</v>
      </c>
      <c r="D817" s="4">
        <f t="shared" si="1"/>
        <v>2024</v>
      </c>
      <c r="E817" s="4" t="s">
        <v>260</v>
      </c>
      <c r="F817" s="4">
        <v>27.0</v>
      </c>
      <c r="G817" s="4" t="str">
        <f t="shared" si="2"/>
        <v>26-35</v>
      </c>
      <c r="H817" s="4" t="str">
        <f t="array" ref="H817">XLOOKUP(E817,Customer_Dim!A:A,Customer_Dim!D:D)</f>
        <v>Female</v>
      </c>
      <c r="I817" s="4" t="str">
        <f t="array" ref="I817">XLOOKUP(E817,Customer_Dim!A:A,Customer_Dim!H:H)</f>
        <v>Silver</v>
      </c>
      <c r="J817" s="4" t="str">
        <f t="array" ref="J817">XLOOKUP(E817,Customer_Dim!A:A,Customer_Dim!E:E)</f>
        <v>South Aaronside</v>
      </c>
      <c r="K817" s="4" t="str">
        <f t="array" ref="K817">XLOOKUP(E817,Customer_Dim!A:A,Customer_Dim!F:F)</f>
        <v>New Hampshire</v>
      </c>
      <c r="L817" s="4" t="str">
        <f t="array" ref="L817">XLOOKUP(Q817,Store_Dim!A:A,Store_Dim!C:C)</f>
        <v>South</v>
      </c>
      <c r="M817" s="4" t="s">
        <v>1569</v>
      </c>
      <c r="N817" s="4" t="str">
        <f t="array" ref="N817">XLOOKUP(M817,Product_Dim!A:A,Product_Dim!C:C)</f>
        <v>Clothing</v>
      </c>
      <c r="O817" s="4" t="str">
        <f t="array" ref="O817">XLOOKUP(M817,Product_Dim!A:A,Product_Dim!D:D)</f>
        <v>Outerwear</v>
      </c>
      <c r="P817" s="4" t="s">
        <v>1571</v>
      </c>
      <c r="Q817" s="4" t="s">
        <v>1921</v>
      </c>
      <c r="R817" s="4" t="str">
        <f t="array" ref="R817">XLOOKUP(Q817,Store_Dim!A:A,Store_Dim!B:B)</f>
        <v>Moore, Padilla and Butler</v>
      </c>
      <c r="S817" s="4" t="str">
        <f t="array" ref="S817">XLOOKUP(Q817,Store_Dim!A:A,Store_Dim!E:E)</f>
        <v>Flagship</v>
      </c>
      <c r="T817" s="4">
        <v>4.0</v>
      </c>
      <c r="U817" s="13">
        <v>348.91</v>
      </c>
      <c r="V817" s="14">
        <v>0.18</v>
      </c>
      <c r="W817" s="15">
        <v>452.0</v>
      </c>
      <c r="X817" s="4" t="s">
        <v>1961</v>
      </c>
      <c r="Y817" s="16">
        <v>1144.4248</v>
      </c>
      <c r="Z817" s="4" t="str">
        <f t="array" ref="Z817">XLOOKUP(M817,Product_Dim!A:A,Product_Dim!B:B)</f>
        <v>Men's Running Jacket</v>
      </c>
    </row>
    <row r="818" ht="14.25" customHeight="1">
      <c r="A818" s="4" t="s">
        <v>2777</v>
      </c>
      <c r="B818" s="5">
        <v>45390.0</v>
      </c>
      <c r="C818" s="12" t="s">
        <v>3978</v>
      </c>
      <c r="D818" s="4">
        <f t="shared" si="1"/>
        <v>2024</v>
      </c>
      <c r="E818" s="4" t="s">
        <v>403</v>
      </c>
      <c r="F818" s="4">
        <v>40.0</v>
      </c>
      <c r="G818" s="4" t="str">
        <f t="shared" si="2"/>
        <v>36-45</v>
      </c>
      <c r="H818" s="4" t="str">
        <f t="array" ref="H818">XLOOKUP(E818,Customer_Dim!A:A,Customer_Dim!D:D)</f>
        <v>Female</v>
      </c>
      <c r="I818" s="4" t="str">
        <f t="array" ref="I818">XLOOKUP(E818,Customer_Dim!A:A,Customer_Dim!H:H)</f>
        <v>Gold</v>
      </c>
      <c r="J818" s="4" t="str">
        <f t="array" ref="J818">XLOOKUP(E818,Customer_Dim!A:A,Customer_Dim!E:E)</f>
        <v>New Dawnton</v>
      </c>
      <c r="K818" s="4" t="str">
        <f t="array" ref="K818">XLOOKUP(E818,Customer_Dim!A:A,Customer_Dim!F:F)</f>
        <v>Maryland</v>
      </c>
      <c r="L818" s="4" t="str">
        <f t="array" ref="L818">XLOOKUP(Q818,Store_Dim!A:A,Store_Dim!C:C)</f>
        <v>North</v>
      </c>
      <c r="M818" s="4" t="s">
        <v>1865</v>
      </c>
      <c r="N818" s="4" t="str">
        <f t="array" ref="N818">XLOOKUP(M818,Product_Dim!A:A,Product_Dim!C:C)</f>
        <v>Beauty</v>
      </c>
      <c r="O818" s="4" t="str">
        <f t="array" ref="O818">XLOOKUP(M818,Product_Dim!A:A,Product_Dim!D:D)</f>
        <v>Skincare</v>
      </c>
      <c r="P818" s="4" t="s">
        <v>1867</v>
      </c>
      <c r="Q818" s="4" t="s">
        <v>1942</v>
      </c>
      <c r="R818" s="4" t="str">
        <f t="array" ref="R818">XLOOKUP(Q818,Store_Dim!A:A,Store_Dim!B:B)</f>
        <v>Holloway Ltd</v>
      </c>
      <c r="S818" s="4" t="str">
        <f t="array" ref="S818">XLOOKUP(Q818,Store_Dim!A:A,Store_Dim!E:E)</f>
        <v>Flagship</v>
      </c>
      <c r="T818" s="4">
        <v>4.0</v>
      </c>
      <c r="U818" s="13">
        <v>212.96</v>
      </c>
      <c r="V818" s="14">
        <v>0.17</v>
      </c>
      <c r="W818" s="15">
        <v>213.0</v>
      </c>
      <c r="X818" s="4" t="s">
        <v>1959</v>
      </c>
      <c r="Y818" s="16">
        <v>707.0272</v>
      </c>
      <c r="Z818" s="4" t="str">
        <f t="array" ref="Z818">XLOOKUP(M818,Product_Dim!A:A,Product_Dim!B:B)</f>
        <v>Vitamin E Body Lotion</v>
      </c>
    </row>
    <row r="819" ht="14.25" customHeight="1">
      <c r="A819" s="4" t="s">
        <v>2778</v>
      </c>
      <c r="B819" s="5">
        <v>45406.0</v>
      </c>
      <c r="C819" s="12" t="s">
        <v>3978</v>
      </c>
      <c r="D819" s="4">
        <f t="shared" si="1"/>
        <v>2024</v>
      </c>
      <c r="E819" s="4" t="s">
        <v>645</v>
      </c>
      <c r="F819" s="4">
        <v>21.0</v>
      </c>
      <c r="G819" s="4" t="str">
        <f t="shared" si="2"/>
        <v>18-25</v>
      </c>
      <c r="H819" s="4" t="str">
        <f t="array" ref="H819">XLOOKUP(E819,Customer_Dim!A:A,Customer_Dim!D:D)</f>
        <v>Male</v>
      </c>
      <c r="I819" s="4" t="str">
        <f t="array" ref="I819">XLOOKUP(E819,Customer_Dim!A:A,Customer_Dim!H:H)</f>
        <v>Bronze</v>
      </c>
      <c r="J819" s="4" t="str">
        <f t="array" ref="J819">XLOOKUP(E819,Customer_Dim!A:A,Customer_Dim!E:E)</f>
        <v>Amandaside</v>
      </c>
      <c r="K819" s="4" t="str">
        <f t="array" ref="K819">XLOOKUP(E819,Customer_Dim!A:A,Customer_Dim!F:F)</f>
        <v>New York</v>
      </c>
      <c r="L819" s="4" t="str">
        <f t="array" ref="L819">XLOOKUP(Q819,Store_Dim!A:A,Store_Dim!C:C)</f>
        <v>East</v>
      </c>
      <c r="M819" s="4" t="s">
        <v>1658</v>
      </c>
      <c r="N819" s="4" t="str">
        <f t="array" ref="N819">XLOOKUP(M819,Product_Dim!A:A,Product_Dim!C:C)</f>
        <v>Home</v>
      </c>
      <c r="O819" s="4" t="str">
        <f t="array" ref="O819">XLOOKUP(M819,Product_Dim!A:A,Product_Dim!D:D)</f>
        <v>Decor</v>
      </c>
      <c r="P819" s="4" t="s">
        <v>1660</v>
      </c>
      <c r="Q819" s="4" t="s">
        <v>1948</v>
      </c>
      <c r="R819" s="4" t="str">
        <f t="array" ref="R819">XLOOKUP(Q819,Store_Dim!A:A,Store_Dim!B:B)</f>
        <v>Mann-Austin</v>
      </c>
      <c r="S819" s="4" t="str">
        <f t="array" ref="S819">XLOOKUP(Q819,Store_Dim!A:A,Store_Dim!E:E)</f>
        <v>Online</v>
      </c>
      <c r="T819" s="4">
        <v>3.0</v>
      </c>
      <c r="U819" s="13">
        <v>871.34</v>
      </c>
      <c r="V819" s="14">
        <v>0.11</v>
      </c>
      <c r="W819" s="15">
        <v>378.0</v>
      </c>
      <c r="X819" s="4" t="s">
        <v>1964</v>
      </c>
      <c r="Y819" s="16">
        <v>2326.4778</v>
      </c>
      <c r="Z819" s="4" t="str">
        <f t="array" ref="Z819">XLOOKUP(M819,Product_Dim!A:A,Product_Dim!B:B)</f>
        <v>Decorative Floor Vase</v>
      </c>
    </row>
    <row r="820" ht="14.25" customHeight="1">
      <c r="A820" s="4" t="s">
        <v>2779</v>
      </c>
      <c r="B820" s="5">
        <v>45844.0</v>
      </c>
      <c r="C820" s="12" t="s">
        <v>3968</v>
      </c>
      <c r="D820" s="4">
        <f t="shared" si="1"/>
        <v>2025</v>
      </c>
      <c r="E820" s="4" t="s">
        <v>372</v>
      </c>
      <c r="F820" s="4">
        <v>53.0</v>
      </c>
      <c r="G820" s="4" t="str">
        <f t="shared" si="2"/>
        <v>46-55</v>
      </c>
      <c r="H820" s="4" t="str">
        <f t="array" ref="H820">XLOOKUP(E820,Customer_Dim!A:A,Customer_Dim!D:D)</f>
        <v>Female</v>
      </c>
      <c r="I820" s="4" t="str">
        <f t="array" ref="I820">XLOOKUP(E820,Customer_Dim!A:A,Customer_Dim!H:H)</f>
        <v>Platinum</v>
      </c>
      <c r="J820" s="4" t="str">
        <f t="array" ref="J820">XLOOKUP(E820,Customer_Dim!A:A,Customer_Dim!E:E)</f>
        <v>North Codyport</v>
      </c>
      <c r="K820" s="4" t="str">
        <f t="array" ref="K820">XLOOKUP(E820,Customer_Dim!A:A,Customer_Dim!F:F)</f>
        <v>Texas</v>
      </c>
      <c r="L820" s="4" t="str">
        <f t="array" ref="L820">XLOOKUP(Q820,Store_Dim!A:A,Store_Dim!C:C)</f>
        <v>East</v>
      </c>
      <c r="M820" s="4" t="s">
        <v>1865</v>
      </c>
      <c r="N820" s="4" t="str">
        <f t="array" ref="N820">XLOOKUP(M820,Product_Dim!A:A,Product_Dim!C:C)</f>
        <v>Beauty</v>
      </c>
      <c r="O820" s="4" t="str">
        <f t="array" ref="O820">XLOOKUP(M820,Product_Dim!A:A,Product_Dim!D:D)</f>
        <v>Skincare</v>
      </c>
      <c r="P820" s="4" t="s">
        <v>1867</v>
      </c>
      <c r="Q820" s="4" t="s">
        <v>1887</v>
      </c>
      <c r="R820" s="4" t="str">
        <f t="array" ref="R820">XLOOKUP(Q820,Store_Dim!A:A,Store_Dim!B:B)</f>
        <v>Rivera-Warner</v>
      </c>
      <c r="S820" s="4" t="str">
        <f t="array" ref="S820">XLOOKUP(Q820,Store_Dim!A:A,Store_Dim!E:E)</f>
        <v>Flagship</v>
      </c>
      <c r="T820" s="4">
        <v>2.0</v>
      </c>
      <c r="U820" s="13">
        <v>698.94</v>
      </c>
      <c r="V820" s="14">
        <v>0.06</v>
      </c>
      <c r="W820" s="15">
        <v>213.0</v>
      </c>
      <c r="X820" s="4" t="s">
        <v>1959</v>
      </c>
      <c r="Y820" s="16">
        <v>1314.0072</v>
      </c>
      <c r="Z820" s="4" t="str">
        <f t="array" ref="Z820">XLOOKUP(M820,Product_Dim!A:A,Product_Dim!B:B)</f>
        <v>Vitamin E Body Lotion</v>
      </c>
    </row>
    <row r="821" ht="14.25" customHeight="1">
      <c r="A821" s="4" t="s">
        <v>2780</v>
      </c>
      <c r="B821" s="5">
        <v>45697.0</v>
      </c>
      <c r="C821" s="12" t="s">
        <v>3974</v>
      </c>
      <c r="D821" s="4">
        <f t="shared" si="1"/>
        <v>2025</v>
      </c>
      <c r="E821" s="4" t="s">
        <v>1019</v>
      </c>
      <c r="F821" s="4">
        <v>34.0</v>
      </c>
      <c r="G821" s="4" t="str">
        <f t="shared" si="2"/>
        <v>26-35</v>
      </c>
      <c r="H821" s="4" t="str">
        <f t="array" ref="H821">XLOOKUP(E821,Customer_Dim!A:A,Customer_Dim!D:D)</f>
        <v>Male</v>
      </c>
      <c r="I821" s="4" t="str">
        <f t="array" ref="I821">XLOOKUP(E821,Customer_Dim!A:A,Customer_Dim!H:H)</f>
        <v>Gold</v>
      </c>
      <c r="J821" s="4" t="str">
        <f t="array" ref="J821">XLOOKUP(E821,Customer_Dim!A:A,Customer_Dim!E:E)</f>
        <v>Lake James</v>
      </c>
      <c r="K821" s="4" t="str">
        <f t="array" ref="K821">XLOOKUP(E821,Customer_Dim!A:A,Customer_Dim!F:F)</f>
        <v>Maryland</v>
      </c>
      <c r="L821" s="4" t="str">
        <f t="array" ref="L821">XLOOKUP(Q821,Store_Dim!A:A,Store_Dim!C:C)</f>
        <v>East</v>
      </c>
      <c r="M821" s="4" t="s">
        <v>1805</v>
      </c>
      <c r="N821" s="4" t="str">
        <f t="array" ref="N821">XLOOKUP(M821,Product_Dim!A:A,Product_Dim!C:C)</f>
        <v>Electronics</v>
      </c>
      <c r="O821" s="4" t="str">
        <f t="array" ref="O821">XLOOKUP(M821,Product_Dim!A:A,Product_Dim!D:D)</f>
        <v>Audio</v>
      </c>
      <c r="P821" s="4" t="s">
        <v>1807</v>
      </c>
      <c r="Q821" s="4" t="s">
        <v>1887</v>
      </c>
      <c r="R821" s="4" t="str">
        <f t="array" ref="R821">XLOOKUP(Q821,Store_Dim!A:A,Store_Dim!B:B)</f>
        <v>Rivera-Warner</v>
      </c>
      <c r="S821" s="4" t="str">
        <f t="array" ref="S821">XLOOKUP(Q821,Store_Dim!A:A,Store_Dim!E:E)</f>
        <v>Flagship</v>
      </c>
      <c r="T821" s="4">
        <v>1.0</v>
      </c>
      <c r="U821" s="13">
        <v>719.94</v>
      </c>
      <c r="V821" s="14">
        <v>0.23</v>
      </c>
      <c r="W821" s="15">
        <v>159.0</v>
      </c>
      <c r="X821" s="4" t="s">
        <v>1964</v>
      </c>
      <c r="Y821" s="16">
        <v>554.3538000000001</v>
      </c>
      <c r="Z821" s="4" t="str">
        <f t="array" ref="Z821">XLOOKUP(M821,Product_Dim!A:A,Product_Dim!B:B)</f>
        <v>Bluetooth Car Audio System</v>
      </c>
    </row>
    <row r="822" ht="14.25" customHeight="1">
      <c r="A822" s="4" t="s">
        <v>2781</v>
      </c>
      <c r="B822" s="5">
        <v>45607.0</v>
      </c>
      <c r="C822" s="12" t="s">
        <v>3971</v>
      </c>
      <c r="D822" s="4">
        <f t="shared" si="1"/>
        <v>2024</v>
      </c>
      <c r="E822" s="4" t="s">
        <v>54</v>
      </c>
      <c r="F822" s="4">
        <v>29.0</v>
      </c>
      <c r="G822" s="4" t="str">
        <f t="shared" si="2"/>
        <v>26-35</v>
      </c>
      <c r="H822" s="4" t="str">
        <f t="array" ref="H822">XLOOKUP(E822,Customer_Dim!A:A,Customer_Dim!D:D)</f>
        <v>Female</v>
      </c>
      <c r="I822" s="4" t="str">
        <f t="array" ref="I822">XLOOKUP(E822,Customer_Dim!A:A,Customer_Dim!H:H)</f>
        <v>Platinum</v>
      </c>
      <c r="J822" s="4" t="str">
        <f t="array" ref="J822">XLOOKUP(E822,Customer_Dim!A:A,Customer_Dim!E:E)</f>
        <v>Deborahborough</v>
      </c>
      <c r="K822" s="4" t="str">
        <f t="array" ref="K822">XLOOKUP(E822,Customer_Dim!A:A,Customer_Dim!F:F)</f>
        <v>South Dakota</v>
      </c>
      <c r="L822" s="4" t="str">
        <f t="array" ref="L822">XLOOKUP(Q822,Store_Dim!A:A,Store_Dim!C:C)</f>
        <v>South</v>
      </c>
      <c r="M822" s="4" t="s">
        <v>1661</v>
      </c>
      <c r="N822" s="4" t="str">
        <f t="array" ref="N822">XLOOKUP(M822,Product_Dim!A:A,Product_Dim!C:C)</f>
        <v>Sports</v>
      </c>
      <c r="O822" s="4" t="str">
        <f t="array" ref="O822">XLOOKUP(M822,Product_Dim!A:A,Product_Dim!D:D)</f>
        <v>Accessories</v>
      </c>
      <c r="P822" s="4" t="s">
        <v>1663</v>
      </c>
      <c r="Q822" s="4" t="s">
        <v>1904</v>
      </c>
      <c r="R822" s="4" t="str">
        <f t="array" ref="R822">XLOOKUP(Q822,Store_Dim!A:A,Store_Dim!B:B)</f>
        <v>Alexander Group</v>
      </c>
      <c r="S822" s="4" t="str">
        <f t="array" ref="S822">XLOOKUP(Q822,Store_Dim!A:A,Store_Dim!E:E)</f>
        <v>Online</v>
      </c>
      <c r="T822" s="4">
        <v>2.0</v>
      </c>
      <c r="U822" s="13">
        <v>278.16</v>
      </c>
      <c r="V822" s="14">
        <v>0.22</v>
      </c>
      <c r="W822" s="15">
        <v>137.0</v>
      </c>
      <c r="X822" s="4" t="s">
        <v>1961</v>
      </c>
      <c r="Y822" s="16">
        <v>433.9296000000001</v>
      </c>
      <c r="Z822" s="4" t="str">
        <f t="array" ref="Z822">XLOOKUP(M822,Product_Dim!A:A,Product_Dim!B:B)</f>
        <v>Sports Stopwatch Timer</v>
      </c>
    </row>
    <row r="823" ht="14.25" customHeight="1">
      <c r="A823" s="4" t="s">
        <v>2782</v>
      </c>
      <c r="B823" s="5">
        <v>45307.0</v>
      </c>
      <c r="C823" s="12" t="s">
        <v>3972</v>
      </c>
      <c r="D823" s="4">
        <f t="shared" si="1"/>
        <v>2024</v>
      </c>
      <c r="E823" s="4" t="s">
        <v>218</v>
      </c>
      <c r="F823" s="4">
        <v>37.0</v>
      </c>
      <c r="G823" s="4" t="str">
        <f t="shared" si="2"/>
        <v>36-45</v>
      </c>
      <c r="H823" s="4" t="str">
        <f t="array" ref="H823">XLOOKUP(E823,Customer_Dim!A:A,Customer_Dim!D:D)</f>
        <v>Female</v>
      </c>
      <c r="I823" s="4" t="str">
        <f t="array" ref="I823">XLOOKUP(E823,Customer_Dim!A:A,Customer_Dim!H:H)</f>
        <v>Gold</v>
      </c>
      <c r="J823" s="4" t="str">
        <f t="array" ref="J823">XLOOKUP(E823,Customer_Dim!A:A,Customer_Dim!E:E)</f>
        <v>East Andrea</v>
      </c>
      <c r="K823" s="4" t="str">
        <f t="array" ref="K823">XLOOKUP(E823,Customer_Dim!A:A,Customer_Dim!F:F)</f>
        <v>Michigan</v>
      </c>
      <c r="L823" s="4" t="str">
        <f t="array" ref="L823">XLOOKUP(Q823,Store_Dim!A:A,Store_Dim!C:C)</f>
        <v>North</v>
      </c>
      <c r="M823" s="4" t="s">
        <v>1728</v>
      </c>
      <c r="N823" s="4" t="str">
        <f t="array" ref="N823">XLOOKUP(M823,Product_Dim!A:A,Product_Dim!C:C)</f>
        <v>Beauty</v>
      </c>
      <c r="O823" s="4" t="str">
        <f t="array" ref="O823">XLOOKUP(M823,Product_Dim!A:A,Product_Dim!D:D)</f>
        <v>Fragrance</v>
      </c>
      <c r="P823" s="4" t="s">
        <v>1731</v>
      </c>
      <c r="Q823" s="4" t="s">
        <v>1908</v>
      </c>
      <c r="R823" s="4" t="str">
        <f t="array" ref="R823">XLOOKUP(Q823,Store_Dim!A:A,Store_Dim!B:B)</f>
        <v>Gray Ltd</v>
      </c>
      <c r="S823" s="4" t="str">
        <f t="array" ref="S823">XLOOKUP(Q823,Store_Dim!A:A,Store_Dim!E:E)</f>
        <v>Outlet</v>
      </c>
      <c r="T823" s="4">
        <v>1.0</v>
      </c>
      <c r="U823" s="13">
        <v>678.9</v>
      </c>
      <c r="V823" s="14">
        <v>0.17</v>
      </c>
      <c r="W823" s="15">
        <v>267.0</v>
      </c>
      <c r="X823" s="4" t="s">
        <v>1959</v>
      </c>
      <c r="Y823" s="16">
        <v>563.487</v>
      </c>
      <c r="Z823" s="4" t="str">
        <f t="array" ref="Z823">XLOOKUP(M823,Product_Dim!A:A,Product_Dim!B:B)</f>
        <v>Men's Roll-On Perfume</v>
      </c>
    </row>
    <row r="824" ht="14.25" customHeight="1">
      <c r="A824" s="4" t="s">
        <v>2783</v>
      </c>
      <c r="B824" s="5">
        <v>45520.0</v>
      </c>
      <c r="C824" s="12" t="s">
        <v>3975</v>
      </c>
      <c r="D824" s="4">
        <f t="shared" si="1"/>
        <v>2024</v>
      </c>
      <c r="E824" s="4" t="s">
        <v>88</v>
      </c>
      <c r="F824" s="4">
        <v>49.0</v>
      </c>
      <c r="G824" s="4" t="str">
        <f t="shared" si="2"/>
        <v>46-55</v>
      </c>
      <c r="H824" s="4" t="str">
        <f t="array" ref="H824">XLOOKUP(E824,Customer_Dim!A:A,Customer_Dim!D:D)</f>
        <v>Female</v>
      </c>
      <c r="I824" s="4" t="str">
        <f t="array" ref="I824">XLOOKUP(E824,Customer_Dim!A:A,Customer_Dim!H:H)</f>
        <v>Platinum</v>
      </c>
      <c r="J824" s="4" t="str">
        <f t="array" ref="J824">XLOOKUP(E824,Customer_Dim!A:A,Customer_Dim!E:E)</f>
        <v>Lawsonhaven</v>
      </c>
      <c r="K824" s="4" t="str">
        <f t="array" ref="K824">XLOOKUP(E824,Customer_Dim!A:A,Customer_Dim!F:F)</f>
        <v>Washington</v>
      </c>
      <c r="L824" s="4" t="str">
        <f t="array" ref="L824">XLOOKUP(Q824,Store_Dim!A:A,Store_Dim!C:C)</f>
        <v>North</v>
      </c>
      <c r="M824" s="4" t="s">
        <v>1652</v>
      </c>
      <c r="N824" s="4" t="str">
        <f t="array" ref="N824">XLOOKUP(M824,Product_Dim!A:A,Product_Dim!C:C)</f>
        <v>Clothing</v>
      </c>
      <c r="O824" s="4" t="str">
        <f t="array" ref="O824">XLOOKUP(M824,Product_Dim!A:A,Product_Dim!D:D)</f>
        <v>Accessories</v>
      </c>
      <c r="P824" s="4" t="s">
        <v>1654</v>
      </c>
      <c r="Q824" s="4" t="s">
        <v>1936</v>
      </c>
      <c r="R824" s="4" t="str">
        <f t="array" ref="R824">XLOOKUP(Q824,Store_Dim!A:A,Store_Dim!B:B)</f>
        <v>Shelton PLC</v>
      </c>
      <c r="S824" s="4" t="str">
        <f t="array" ref="S824">XLOOKUP(Q824,Store_Dim!A:A,Store_Dim!E:E)</f>
        <v>Flagship</v>
      </c>
      <c r="T824" s="4">
        <v>4.0</v>
      </c>
      <c r="U824" s="13">
        <v>94.13</v>
      </c>
      <c r="V824" s="14">
        <v>0.15</v>
      </c>
      <c r="W824" s="15">
        <v>268.0</v>
      </c>
      <c r="X824" s="4" t="s">
        <v>1959</v>
      </c>
      <c r="Y824" s="16">
        <v>320.042</v>
      </c>
      <c r="Z824" s="4" t="str">
        <f t="array" ref="Z824">XLOOKUP(M824,Product_Dim!A:A,Product_Dim!B:B)</f>
        <v>Women's Scarf Set</v>
      </c>
    </row>
    <row r="825" ht="14.25" customHeight="1">
      <c r="A825" s="4" t="s">
        <v>2784</v>
      </c>
      <c r="B825" s="5">
        <v>45933.0</v>
      </c>
      <c r="C825" s="12" t="s">
        <v>3979</v>
      </c>
      <c r="D825" s="4">
        <f t="shared" si="1"/>
        <v>2025</v>
      </c>
      <c r="E825" s="4" t="s">
        <v>1389</v>
      </c>
      <c r="F825" s="4">
        <v>31.0</v>
      </c>
      <c r="G825" s="4" t="str">
        <f t="shared" si="2"/>
        <v>26-35</v>
      </c>
      <c r="H825" s="4" t="str">
        <f t="array" ref="H825">XLOOKUP(E825,Customer_Dim!A:A,Customer_Dim!D:D)</f>
        <v>Male</v>
      </c>
      <c r="I825" s="4" t="str">
        <f t="array" ref="I825">XLOOKUP(E825,Customer_Dim!A:A,Customer_Dim!H:H)</f>
        <v>Silver</v>
      </c>
      <c r="J825" s="4" t="str">
        <f t="array" ref="J825">XLOOKUP(E825,Customer_Dim!A:A,Customer_Dim!E:E)</f>
        <v>Jonesstad</v>
      </c>
      <c r="K825" s="4" t="str">
        <f t="array" ref="K825">XLOOKUP(E825,Customer_Dim!A:A,Customer_Dim!F:F)</f>
        <v>Wisconsin</v>
      </c>
      <c r="L825" s="4" t="str">
        <f t="array" ref="L825">XLOOKUP(Q825,Store_Dim!A:A,Store_Dim!C:C)</f>
        <v>North</v>
      </c>
      <c r="M825" s="4" t="s">
        <v>1712</v>
      </c>
      <c r="N825" s="4" t="str">
        <f t="array" ref="N825">XLOOKUP(M825,Product_Dim!A:A,Product_Dim!C:C)</f>
        <v>Sports</v>
      </c>
      <c r="O825" s="4" t="str">
        <f t="array" ref="O825">XLOOKUP(M825,Product_Dim!A:A,Product_Dim!D:D)</f>
        <v>Fitness</v>
      </c>
      <c r="P825" s="4" t="s">
        <v>1714</v>
      </c>
      <c r="Q825" s="4" t="s">
        <v>1892</v>
      </c>
      <c r="R825" s="4" t="str">
        <f t="array" ref="R825">XLOOKUP(Q825,Store_Dim!A:A,Store_Dim!B:B)</f>
        <v>Martinez, Adkins and Johnson</v>
      </c>
      <c r="S825" s="4" t="str">
        <f t="array" ref="S825">XLOOKUP(Q825,Store_Dim!A:A,Store_Dim!E:E)</f>
        <v>Flagship</v>
      </c>
      <c r="T825" s="4">
        <v>4.0</v>
      </c>
      <c r="U825" s="13">
        <v>415.02</v>
      </c>
      <c r="V825" s="14">
        <v>0.01</v>
      </c>
      <c r="W825" s="15">
        <v>316.0</v>
      </c>
      <c r="X825" s="4" t="s">
        <v>1961</v>
      </c>
      <c r="Y825" s="16">
        <v>1643.4792</v>
      </c>
      <c r="Z825" s="4" t="str">
        <f t="array" ref="Z825">XLOOKUP(M825,Product_Dim!A:A,Product_Dim!B:B)</f>
        <v>Adjustable Jump Rope</v>
      </c>
    </row>
    <row r="826" ht="14.25" customHeight="1">
      <c r="A826" s="4" t="s">
        <v>2785</v>
      </c>
      <c r="B826" s="5">
        <v>45841.0</v>
      </c>
      <c r="C826" s="12" t="s">
        <v>3968</v>
      </c>
      <c r="D826" s="4">
        <f t="shared" si="1"/>
        <v>2025</v>
      </c>
      <c r="E826" s="4" t="s">
        <v>211</v>
      </c>
      <c r="F826" s="4">
        <v>23.0</v>
      </c>
      <c r="G826" s="4" t="str">
        <f t="shared" si="2"/>
        <v>18-25</v>
      </c>
      <c r="H826" s="4" t="str">
        <f t="array" ref="H826">XLOOKUP(E826,Customer_Dim!A:A,Customer_Dim!D:D)</f>
        <v>Female</v>
      </c>
      <c r="I826" s="4" t="str">
        <f t="array" ref="I826">XLOOKUP(E826,Customer_Dim!A:A,Customer_Dim!H:H)</f>
        <v>Gold</v>
      </c>
      <c r="J826" s="4" t="str">
        <f t="array" ref="J826">XLOOKUP(E826,Customer_Dim!A:A,Customer_Dim!E:E)</f>
        <v>New Julia</v>
      </c>
      <c r="K826" s="4" t="str">
        <f t="array" ref="K826">XLOOKUP(E826,Customer_Dim!A:A,Customer_Dim!F:F)</f>
        <v>West Virginia</v>
      </c>
      <c r="L826" s="4" t="str">
        <f t="array" ref="L826">XLOOKUP(Q826,Store_Dim!A:A,Store_Dim!C:C)</f>
        <v>South</v>
      </c>
      <c r="M826" s="4" t="s">
        <v>1603</v>
      </c>
      <c r="N826" s="4" t="str">
        <f t="array" ref="N826">XLOOKUP(M826,Product_Dim!A:A,Product_Dim!C:C)</f>
        <v>Electronics</v>
      </c>
      <c r="O826" s="4" t="str">
        <f t="array" ref="O826">XLOOKUP(M826,Product_Dim!A:A,Product_Dim!D:D)</f>
        <v>Accessories</v>
      </c>
      <c r="P826" s="4" t="s">
        <v>1605</v>
      </c>
      <c r="Q826" s="4" t="s">
        <v>1904</v>
      </c>
      <c r="R826" s="4" t="str">
        <f t="array" ref="R826">XLOOKUP(Q826,Store_Dim!A:A,Store_Dim!B:B)</f>
        <v>Alexander Group</v>
      </c>
      <c r="S826" s="4" t="str">
        <f t="array" ref="S826">XLOOKUP(Q826,Store_Dim!A:A,Store_Dim!E:E)</f>
        <v>Online</v>
      </c>
      <c r="T826" s="4">
        <v>4.0</v>
      </c>
      <c r="U826" s="13">
        <v>780.07</v>
      </c>
      <c r="V826" s="14">
        <v>0.03</v>
      </c>
      <c r="W826" s="15">
        <v>273.86258363355637</v>
      </c>
      <c r="X826" s="4" t="s">
        <v>1959</v>
      </c>
      <c r="Y826" s="16">
        <v>3026.6716</v>
      </c>
      <c r="Z826" s="4" t="str">
        <f t="array" ref="Z826">XLOOKUP(M826,Product_Dim!A:A,Product_Dim!B:B)</f>
        <v>HD Smart TV Stick</v>
      </c>
    </row>
    <row r="827" ht="14.25" customHeight="1">
      <c r="A827" s="4" t="s">
        <v>2786</v>
      </c>
      <c r="B827" s="5">
        <v>45877.0</v>
      </c>
      <c r="C827" s="12" t="s">
        <v>3975</v>
      </c>
      <c r="D827" s="4">
        <f t="shared" si="1"/>
        <v>2025</v>
      </c>
      <c r="E827" s="4" t="s">
        <v>1352</v>
      </c>
      <c r="F827" s="4">
        <v>27.0</v>
      </c>
      <c r="G827" s="4" t="str">
        <f t="shared" si="2"/>
        <v>26-35</v>
      </c>
      <c r="H827" s="4" t="str">
        <f t="array" ref="H827">XLOOKUP(E827,Customer_Dim!A:A,Customer_Dim!D:D)</f>
        <v>Female</v>
      </c>
      <c r="I827" s="4" t="str">
        <f t="array" ref="I827">XLOOKUP(E827,Customer_Dim!A:A,Customer_Dim!H:H)</f>
        <v>Bronze</v>
      </c>
      <c r="J827" s="4" t="str">
        <f t="array" ref="J827">XLOOKUP(E827,Customer_Dim!A:A,Customer_Dim!E:E)</f>
        <v>Hartmouth</v>
      </c>
      <c r="K827" s="4" t="str">
        <f t="array" ref="K827">XLOOKUP(E827,Customer_Dim!A:A,Customer_Dim!F:F)</f>
        <v>Louisiana</v>
      </c>
      <c r="L827" s="4" t="str">
        <f t="array" ref="L827">XLOOKUP(Q827,Store_Dim!A:A,Store_Dim!C:C)</f>
        <v>North</v>
      </c>
      <c r="M827" s="4" t="s">
        <v>1689</v>
      </c>
      <c r="N827" s="4" t="str">
        <f t="array" ref="N827">XLOOKUP(M827,Product_Dim!A:A,Product_Dim!C:C)</f>
        <v>Clothing</v>
      </c>
      <c r="O827" s="4" t="str">
        <f t="array" ref="O827">XLOOKUP(M827,Product_Dim!A:A,Product_Dim!D:D)</f>
        <v>Footwear</v>
      </c>
      <c r="P827" s="4" t="s">
        <v>1692</v>
      </c>
      <c r="Q827" s="4" t="s">
        <v>1936</v>
      </c>
      <c r="R827" s="4" t="str">
        <f t="array" ref="R827">XLOOKUP(Q827,Store_Dim!A:A,Store_Dim!B:B)</f>
        <v>Shelton PLC</v>
      </c>
      <c r="S827" s="4" t="str">
        <f t="array" ref="S827">XLOOKUP(Q827,Store_Dim!A:A,Store_Dim!E:E)</f>
        <v>Flagship</v>
      </c>
      <c r="T827" s="4">
        <v>4.0</v>
      </c>
      <c r="U827" s="13">
        <v>184.57</v>
      </c>
      <c r="V827" s="14">
        <v>0.28</v>
      </c>
      <c r="W827" s="15">
        <v>214.0</v>
      </c>
      <c r="X827" s="4" t="s">
        <v>1959</v>
      </c>
      <c r="Y827" s="16">
        <v>531.5616</v>
      </c>
      <c r="Z827" s="4" t="str">
        <f t="array" ref="Z827">XLOOKUP(M827,Product_Dim!A:A,Product_Dim!B:B)</f>
        <v>Men's Casual Sneakers</v>
      </c>
    </row>
    <row r="828" ht="14.25" customHeight="1">
      <c r="A828" s="4" t="s">
        <v>2787</v>
      </c>
      <c r="B828" s="5">
        <v>45532.0</v>
      </c>
      <c r="C828" s="12" t="s">
        <v>3975</v>
      </c>
      <c r="D828" s="4">
        <f t="shared" si="1"/>
        <v>2024</v>
      </c>
      <c r="E828" s="4" t="s">
        <v>934</v>
      </c>
      <c r="F828" s="4">
        <v>22.0</v>
      </c>
      <c r="G828" s="4" t="str">
        <f t="shared" si="2"/>
        <v>18-25</v>
      </c>
      <c r="H828" s="4" t="str">
        <f t="array" ref="H828">XLOOKUP(E828,Customer_Dim!A:A,Customer_Dim!D:D)</f>
        <v>Female</v>
      </c>
      <c r="I828" s="4" t="str">
        <f t="array" ref="I828">XLOOKUP(E828,Customer_Dim!A:A,Customer_Dim!H:H)</f>
        <v>Gold</v>
      </c>
      <c r="J828" s="4" t="str">
        <f t="array" ref="J828">XLOOKUP(E828,Customer_Dim!A:A,Customer_Dim!E:E)</f>
        <v>Millerfort</v>
      </c>
      <c r="K828" s="4" t="str">
        <f t="array" ref="K828">XLOOKUP(E828,Customer_Dim!A:A,Customer_Dim!F:F)</f>
        <v>Vermont</v>
      </c>
      <c r="L828" s="4" t="str">
        <f t="array" ref="L828">XLOOKUP(Q828,Store_Dim!A:A,Store_Dim!C:C)</f>
        <v>South</v>
      </c>
      <c r="M828" s="4" t="s">
        <v>1777</v>
      </c>
      <c r="N828" s="4" t="str">
        <f t="array" ref="N828">XLOOKUP(M828,Product_Dim!A:A,Product_Dim!C:C)</f>
        <v>Sports</v>
      </c>
      <c r="O828" s="4" t="str">
        <f t="array" ref="O828">XLOOKUP(M828,Product_Dim!A:A,Product_Dim!D:D)</f>
        <v>Fitness</v>
      </c>
      <c r="P828" s="4" t="s">
        <v>1779</v>
      </c>
      <c r="Q828" s="4" t="s">
        <v>1904</v>
      </c>
      <c r="R828" s="4" t="str">
        <f t="array" ref="R828">XLOOKUP(Q828,Store_Dim!A:A,Store_Dim!B:B)</f>
        <v>Alexander Group</v>
      </c>
      <c r="S828" s="4" t="str">
        <f t="array" ref="S828">XLOOKUP(Q828,Store_Dim!A:A,Store_Dim!E:E)</f>
        <v>Online</v>
      </c>
      <c r="T828" s="4">
        <v>4.0</v>
      </c>
      <c r="U828" s="13">
        <v>277.58</v>
      </c>
      <c r="V828" s="14">
        <v>0.22</v>
      </c>
      <c r="W828" s="15">
        <v>423.0</v>
      </c>
      <c r="X828" s="4" t="s">
        <v>1961</v>
      </c>
      <c r="Y828" s="16">
        <v>866.0495999999999</v>
      </c>
      <c r="Z828" s="4" t="str">
        <f t="array" ref="Z828">XLOOKUP(M828,Product_Dim!A:A,Product_Dim!B:B)</f>
        <v>Adjustable Dumbbells 20kg</v>
      </c>
    </row>
    <row r="829" ht="14.25" customHeight="1">
      <c r="A829" s="4" t="s">
        <v>2788</v>
      </c>
      <c r="B829" s="5">
        <v>45734.0</v>
      </c>
      <c r="C829" s="12" t="s">
        <v>3977</v>
      </c>
      <c r="D829" s="4">
        <f t="shared" si="1"/>
        <v>2025</v>
      </c>
      <c r="E829" s="4" t="s">
        <v>385</v>
      </c>
      <c r="F829" s="4">
        <v>64.0</v>
      </c>
      <c r="G829" s="4" t="str">
        <f t="shared" si="2"/>
        <v>56-65</v>
      </c>
      <c r="H829" s="4" t="str">
        <f t="array" ref="H829">XLOOKUP(E829,Customer_Dim!A:A,Customer_Dim!D:D)</f>
        <v>Male</v>
      </c>
      <c r="I829" s="4" t="str">
        <f t="array" ref="I829">XLOOKUP(E829,Customer_Dim!A:A,Customer_Dim!H:H)</f>
        <v>Silver</v>
      </c>
      <c r="J829" s="4" t="str">
        <f t="array" ref="J829">XLOOKUP(E829,Customer_Dim!A:A,Customer_Dim!E:E)</f>
        <v>South Jenniferville</v>
      </c>
      <c r="K829" s="4" t="str">
        <f t="array" ref="K829">XLOOKUP(E829,Customer_Dim!A:A,Customer_Dim!F:F)</f>
        <v>Georgia</v>
      </c>
      <c r="L829" s="4" t="str">
        <f t="array" ref="L829">XLOOKUP(Q829,Store_Dim!A:A,Store_Dim!C:C)</f>
        <v>North</v>
      </c>
      <c r="M829" s="4" t="s">
        <v>1670</v>
      </c>
      <c r="N829" s="4" t="str">
        <f t="array" ref="N829">XLOOKUP(M829,Product_Dim!A:A,Product_Dim!C:C)</f>
        <v>Sports</v>
      </c>
      <c r="O829" s="4" t="str">
        <f t="array" ref="O829">XLOOKUP(M829,Product_Dim!A:A,Product_Dim!D:D)</f>
        <v>Team Sports</v>
      </c>
      <c r="P829" s="4" t="s">
        <v>1673</v>
      </c>
      <c r="Q829" s="4" t="s">
        <v>1901</v>
      </c>
      <c r="R829" s="4" t="str">
        <f t="array" ref="R829">XLOOKUP(Q829,Store_Dim!A:A,Store_Dim!B:B)</f>
        <v>Johnson-Wright</v>
      </c>
      <c r="S829" s="4" t="str">
        <f t="array" ref="S829">XLOOKUP(Q829,Store_Dim!A:A,Store_Dim!E:E)</f>
        <v>Outlet</v>
      </c>
      <c r="T829" s="4">
        <v>1.0</v>
      </c>
      <c r="U829" s="13">
        <v>36.8</v>
      </c>
      <c r="V829" s="14">
        <v>0.18</v>
      </c>
      <c r="W829" s="15">
        <v>281.0</v>
      </c>
      <c r="X829" s="4" t="s">
        <v>1959</v>
      </c>
      <c r="Y829" s="16">
        <v>30.176</v>
      </c>
      <c r="Z829" s="4" t="str">
        <f t="array" ref="Z829">XLOOKUP(M829,Product_Dim!A:A,Product_Dim!B:B)</f>
        <v>Basketball</v>
      </c>
    </row>
    <row r="830" ht="14.25" customHeight="1">
      <c r="A830" s="4" t="s">
        <v>2789</v>
      </c>
      <c r="B830" s="5">
        <v>45809.0</v>
      </c>
      <c r="C830" s="12" t="s">
        <v>3970</v>
      </c>
      <c r="D830" s="4">
        <f t="shared" si="1"/>
        <v>2025</v>
      </c>
      <c r="E830" s="4" t="s">
        <v>1139</v>
      </c>
      <c r="F830" s="4">
        <v>54.0</v>
      </c>
      <c r="G830" s="4" t="str">
        <f t="shared" si="2"/>
        <v>46-55</v>
      </c>
      <c r="H830" s="4" t="str">
        <f t="array" ref="H830">XLOOKUP(E830,Customer_Dim!A:A,Customer_Dim!D:D)</f>
        <v>Male</v>
      </c>
      <c r="I830" s="4" t="str">
        <f t="array" ref="I830">XLOOKUP(E830,Customer_Dim!A:A,Customer_Dim!H:H)</f>
        <v>Bronze</v>
      </c>
      <c r="J830" s="4" t="str">
        <f t="array" ref="J830">XLOOKUP(E830,Customer_Dim!A:A,Customer_Dim!E:E)</f>
        <v>North Richard</v>
      </c>
      <c r="K830" s="4" t="str">
        <f t="array" ref="K830">XLOOKUP(E830,Customer_Dim!A:A,Customer_Dim!F:F)</f>
        <v>Virginia</v>
      </c>
      <c r="L830" s="4" t="str">
        <f t="array" ref="L830">XLOOKUP(Q830,Store_Dim!A:A,Store_Dim!C:C)</f>
        <v>East</v>
      </c>
      <c r="M830" s="4" t="s">
        <v>1847</v>
      </c>
      <c r="N830" s="4" t="str">
        <f t="array" ref="N830">XLOOKUP(M830,Product_Dim!A:A,Product_Dim!C:C)</f>
        <v>Sports</v>
      </c>
      <c r="O830" s="4" t="str">
        <f t="array" ref="O830">XLOOKUP(M830,Product_Dim!A:A,Product_Dim!D:D)</f>
        <v>Accessories</v>
      </c>
      <c r="P830" s="4" t="s">
        <v>1849</v>
      </c>
      <c r="Q830" s="4" t="s">
        <v>1911</v>
      </c>
      <c r="R830" s="4" t="str">
        <f t="array" ref="R830">XLOOKUP(Q830,Store_Dim!A:A,Store_Dim!B:B)</f>
        <v>Benson-Elliott</v>
      </c>
      <c r="S830" s="4" t="str">
        <f t="array" ref="S830">XLOOKUP(Q830,Store_Dim!A:A,Store_Dim!E:E)</f>
        <v>Online</v>
      </c>
      <c r="T830" s="4">
        <v>1.0</v>
      </c>
      <c r="U830" s="13">
        <v>539.37</v>
      </c>
      <c r="V830" s="14">
        <v>0.14</v>
      </c>
      <c r="W830" s="15">
        <v>232.0</v>
      </c>
      <c r="X830" s="4" t="s">
        <v>1959</v>
      </c>
      <c r="Y830" s="16">
        <v>463.8582</v>
      </c>
      <c r="Z830" s="4" t="str">
        <f t="array" ref="Z830">XLOOKUP(M830,Product_Dim!A:A,Product_Dim!B:B)</f>
        <v>Sports Wrist Sweatbands</v>
      </c>
    </row>
    <row r="831" ht="14.25" customHeight="1">
      <c r="A831" s="4" t="s">
        <v>2790</v>
      </c>
      <c r="B831" s="5">
        <v>45760.0</v>
      </c>
      <c r="C831" s="12" t="s">
        <v>3978</v>
      </c>
      <c r="D831" s="4">
        <f t="shared" si="1"/>
        <v>2025</v>
      </c>
      <c r="E831" s="4" t="s">
        <v>337</v>
      </c>
      <c r="F831" s="4">
        <v>43.0</v>
      </c>
      <c r="G831" s="4" t="str">
        <f t="shared" si="2"/>
        <v>36-45</v>
      </c>
      <c r="H831" s="4" t="str">
        <f t="array" ref="H831">XLOOKUP(E831,Customer_Dim!A:A,Customer_Dim!D:D)</f>
        <v>Male</v>
      </c>
      <c r="I831" s="4" t="str">
        <f t="array" ref="I831">XLOOKUP(E831,Customer_Dim!A:A,Customer_Dim!H:H)</f>
        <v>Platinum</v>
      </c>
      <c r="J831" s="4" t="str">
        <f t="array" ref="J831">XLOOKUP(E831,Customer_Dim!A:A,Customer_Dim!E:E)</f>
        <v>New Gabrielleville</v>
      </c>
      <c r="K831" s="4" t="str">
        <f t="array" ref="K831">XLOOKUP(E831,Customer_Dim!A:A,Customer_Dim!F:F)</f>
        <v>Wisconsin</v>
      </c>
      <c r="L831" s="4" t="str">
        <f t="array" ref="L831">XLOOKUP(Q831,Store_Dim!A:A,Store_Dim!C:C)</f>
        <v>East</v>
      </c>
      <c r="M831" s="4" t="s">
        <v>1635</v>
      </c>
      <c r="N831" s="4" t="str">
        <f t="array" ref="N831">XLOOKUP(M831,Product_Dim!A:A,Product_Dim!C:C)</f>
        <v>Sports</v>
      </c>
      <c r="O831" s="4" t="str">
        <f t="array" ref="O831">XLOOKUP(M831,Product_Dim!A:A,Product_Dim!D:D)</f>
        <v>Accessories</v>
      </c>
      <c r="P831" s="4" t="s">
        <v>1637</v>
      </c>
      <c r="Q831" s="4" t="s">
        <v>1945</v>
      </c>
      <c r="R831" s="4" t="str">
        <f t="array" ref="R831">XLOOKUP(Q831,Store_Dim!A:A,Store_Dim!B:B)</f>
        <v>Guerrero-Schmitt</v>
      </c>
      <c r="S831" s="4" t="str">
        <f t="array" ref="S831">XLOOKUP(Q831,Store_Dim!A:A,Store_Dim!E:E)</f>
        <v>Flagship</v>
      </c>
      <c r="T831" s="4">
        <v>1.0</v>
      </c>
      <c r="U831" s="13">
        <v>27.83</v>
      </c>
      <c r="V831" s="14">
        <v>0.3</v>
      </c>
      <c r="W831" s="15">
        <v>273.86258363355637</v>
      </c>
      <c r="X831" s="4" t="s">
        <v>1961</v>
      </c>
      <c r="Y831" s="16">
        <v>19.481</v>
      </c>
      <c r="Z831" s="4" t="str">
        <f t="array" ref="Z831">XLOOKUP(M831,Product_Dim!A:A,Product_Dim!B:B)</f>
        <v>Outdoor Sports Water Bottle</v>
      </c>
    </row>
    <row r="832" ht="14.25" customHeight="1">
      <c r="A832" s="4" t="s">
        <v>2791</v>
      </c>
      <c r="B832" s="5">
        <v>45456.0</v>
      </c>
      <c r="C832" s="12" t="s">
        <v>3970</v>
      </c>
      <c r="D832" s="4">
        <f t="shared" si="1"/>
        <v>2024</v>
      </c>
      <c r="E832" s="4" t="s">
        <v>922</v>
      </c>
      <c r="F832" s="4">
        <v>54.0</v>
      </c>
      <c r="G832" s="4" t="str">
        <f t="shared" si="2"/>
        <v>46-55</v>
      </c>
      <c r="H832" s="4" t="str">
        <f t="array" ref="H832">XLOOKUP(E832,Customer_Dim!A:A,Customer_Dim!D:D)</f>
        <v>Female</v>
      </c>
      <c r="I832" s="4" t="str">
        <f t="array" ref="I832">XLOOKUP(E832,Customer_Dim!A:A,Customer_Dim!H:H)</f>
        <v>Silver</v>
      </c>
      <c r="J832" s="4" t="str">
        <f t="array" ref="J832">XLOOKUP(E832,Customer_Dim!A:A,Customer_Dim!E:E)</f>
        <v>Garciaborough</v>
      </c>
      <c r="K832" s="4" t="str">
        <f t="array" ref="K832">XLOOKUP(E832,Customer_Dim!A:A,Customer_Dim!F:F)</f>
        <v>Wyoming</v>
      </c>
      <c r="L832" s="4" t="str">
        <f t="array" ref="L832">XLOOKUP(Q832,Store_Dim!A:A,Store_Dim!C:C)</f>
        <v>South</v>
      </c>
      <c r="M832" s="4" t="s">
        <v>1793</v>
      </c>
      <c r="N832" s="4" t="str">
        <f t="array" ref="N832">XLOOKUP(M832,Product_Dim!A:A,Product_Dim!C:C)</f>
        <v>Home</v>
      </c>
      <c r="O832" s="4" t="str">
        <f t="array" ref="O832">XLOOKUP(M832,Product_Dim!A:A,Product_Dim!D:D)</f>
        <v>Storage</v>
      </c>
      <c r="P832" s="4" t="s">
        <v>1795</v>
      </c>
      <c r="Q832" s="4" t="s">
        <v>1904</v>
      </c>
      <c r="R832" s="4" t="str">
        <f t="array" ref="R832">XLOOKUP(Q832,Store_Dim!A:A,Store_Dim!B:B)</f>
        <v>Alexander Group</v>
      </c>
      <c r="S832" s="4" t="str">
        <f t="array" ref="S832">XLOOKUP(Q832,Store_Dim!A:A,Store_Dim!E:E)</f>
        <v>Online</v>
      </c>
      <c r="T832" s="4">
        <v>3.0</v>
      </c>
      <c r="U832" s="13">
        <v>698.72</v>
      </c>
      <c r="V832" s="14">
        <v>0.28</v>
      </c>
      <c r="W832" s="15">
        <v>89.0</v>
      </c>
      <c r="X832" s="4" t="s">
        <v>1964</v>
      </c>
      <c r="Y832" s="16">
        <v>1509.2352</v>
      </c>
      <c r="Z832" s="4" t="str">
        <f t="array" ref="Z832">XLOOKUP(M832,Product_Dim!A:A,Product_Dim!B:B)</f>
        <v>Kitchen Storage Rack</v>
      </c>
    </row>
    <row r="833" ht="14.25" customHeight="1">
      <c r="A833" s="4" t="s">
        <v>2792</v>
      </c>
      <c r="B833" s="5">
        <v>45698.0</v>
      </c>
      <c r="C833" s="12" t="s">
        <v>3974</v>
      </c>
      <c r="D833" s="4">
        <f t="shared" si="1"/>
        <v>2025</v>
      </c>
      <c r="E833" s="4" t="s">
        <v>76</v>
      </c>
      <c r="F833" s="4">
        <v>55.0</v>
      </c>
      <c r="G833" s="4" t="str">
        <f t="shared" si="2"/>
        <v>46-55</v>
      </c>
      <c r="H833" s="4" t="str">
        <f t="array" ref="H833">XLOOKUP(E833,Customer_Dim!A:A,Customer_Dim!D:D)</f>
        <v>Female</v>
      </c>
      <c r="I833" s="4" t="str">
        <f t="array" ref="I833">XLOOKUP(E833,Customer_Dim!A:A,Customer_Dim!H:H)</f>
        <v>Platinum</v>
      </c>
      <c r="J833" s="4" t="str">
        <f t="array" ref="J833">XLOOKUP(E833,Customer_Dim!A:A,Customer_Dim!E:E)</f>
        <v>North Kathryn</v>
      </c>
      <c r="K833" s="4" t="str">
        <f t="array" ref="K833">XLOOKUP(E833,Customer_Dim!A:A,Customer_Dim!F:F)</f>
        <v>Kansas</v>
      </c>
      <c r="L833" s="4" t="str">
        <f t="array" ref="L833">XLOOKUP(Q833,Store_Dim!A:A,Store_Dim!C:C)</f>
        <v>East</v>
      </c>
      <c r="M833" s="4" t="s">
        <v>1811</v>
      </c>
      <c r="N833" s="4" t="str">
        <f t="array" ref="N833">XLOOKUP(M833,Product_Dim!A:A,Product_Dim!C:C)</f>
        <v>Electronics</v>
      </c>
      <c r="O833" s="4" t="str">
        <f t="array" ref="O833">XLOOKUP(M833,Product_Dim!A:A,Product_Dim!D:D)</f>
        <v>Computer</v>
      </c>
      <c r="P833" s="4" t="s">
        <v>1813</v>
      </c>
      <c r="Q833" s="4" t="s">
        <v>1932</v>
      </c>
      <c r="R833" s="4" t="str">
        <f t="array" ref="R833">XLOOKUP(Q833,Store_Dim!A:A,Store_Dim!B:B)</f>
        <v>Gardner, Humphrey and Contreras</v>
      </c>
      <c r="S833" s="4" t="str">
        <f t="array" ref="S833">XLOOKUP(Q833,Store_Dim!A:A,Store_Dim!E:E)</f>
        <v>Flagship</v>
      </c>
      <c r="T833" s="4">
        <v>4.0</v>
      </c>
      <c r="U833" s="13">
        <v>528.23</v>
      </c>
      <c r="V833" s="14">
        <v>0.15</v>
      </c>
      <c r="W833" s="15">
        <v>320.0</v>
      </c>
      <c r="X833" s="4" t="s">
        <v>1964</v>
      </c>
      <c r="Y833" s="16">
        <v>1795.982</v>
      </c>
      <c r="Z833" s="4" t="str">
        <f t="array" ref="Z833">XLOOKUP(M833,Product_Dim!A:A,Product_Dim!B:B)</f>
        <v>Wireless Mouse</v>
      </c>
    </row>
    <row r="834" ht="14.25" customHeight="1">
      <c r="A834" s="4" t="s">
        <v>2793</v>
      </c>
      <c r="B834" s="5">
        <v>45548.0</v>
      </c>
      <c r="C834" s="12" t="s">
        <v>3976</v>
      </c>
      <c r="D834" s="4">
        <f t="shared" si="1"/>
        <v>2024</v>
      </c>
      <c r="E834" s="4" t="s">
        <v>1528</v>
      </c>
      <c r="F834" s="4">
        <v>59.0</v>
      </c>
      <c r="G834" s="4" t="str">
        <f t="shared" si="2"/>
        <v>56-65</v>
      </c>
      <c r="H834" s="4" t="str">
        <f t="array" ref="H834">XLOOKUP(E834,Customer_Dim!A:A,Customer_Dim!D:D)</f>
        <v>Female</v>
      </c>
      <c r="I834" s="4" t="str">
        <f t="array" ref="I834">XLOOKUP(E834,Customer_Dim!A:A,Customer_Dim!H:H)</f>
        <v>Platinum</v>
      </c>
      <c r="J834" s="4" t="str">
        <f t="array" ref="J834">XLOOKUP(E834,Customer_Dim!A:A,Customer_Dim!E:E)</f>
        <v>Port Carol</v>
      </c>
      <c r="K834" s="4" t="str">
        <f t="array" ref="K834">XLOOKUP(E834,Customer_Dim!A:A,Customer_Dim!F:F)</f>
        <v>Florida</v>
      </c>
      <c r="L834" s="4" t="str">
        <f t="array" ref="L834">XLOOKUP(Q834,Store_Dim!A:A,Store_Dim!C:C)</f>
        <v>West</v>
      </c>
      <c r="M834" s="4" t="s">
        <v>1718</v>
      </c>
      <c r="N834" s="4" t="str">
        <f t="array" ref="N834">XLOOKUP(M834,Product_Dim!A:A,Product_Dim!C:C)</f>
        <v>Clothing</v>
      </c>
      <c r="O834" s="4" t="str">
        <f t="array" ref="O834">XLOOKUP(M834,Product_Dim!A:A,Product_Dim!D:D)</f>
        <v>Outerwear</v>
      </c>
      <c r="P834" s="4" t="s">
        <v>1720</v>
      </c>
      <c r="Q834" s="4" t="s">
        <v>1939</v>
      </c>
      <c r="R834" s="4" t="str">
        <f t="array" ref="R834">XLOOKUP(Q834,Store_Dim!A:A,Store_Dim!B:B)</f>
        <v>Frederick-Wright</v>
      </c>
      <c r="S834" s="4" t="str">
        <f t="array" ref="S834">XLOOKUP(Q834,Store_Dim!A:A,Store_Dim!E:E)</f>
        <v>Flagship</v>
      </c>
      <c r="T834" s="4">
        <v>2.0</v>
      </c>
      <c r="U834" s="13">
        <v>780.9</v>
      </c>
      <c r="V834" s="14">
        <v>0.24</v>
      </c>
      <c r="W834" s="15">
        <v>296.0</v>
      </c>
      <c r="X834" s="4" t="s">
        <v>1961</v>
      </c>
      <c r="Y834" s="16">
        <v>1186.968</v>
      </c>
      <c r="Z834" s="4" t="str">
        <f t="array" ref="Z834">XLOOKUP(M834,Product_Dim!A:A,Product_Dim!B:B)</f>
        <v>Men's Winter Jacket</v>
      </c>
    </row>
    <row r="835" ht="14.25" customHeight="1">
      <c r="A835" s="4" t="s">
        <v>2794</v>
      </c>
      <c r="B835" s="5">
        <v>45236.0</v>
      </c>
      <c r="C835" s="12" t="s">
        <v>3971</v>
      </c>
      <c r="D835" s="4">
        <f t="shared" si="1"/>
        <v>2023</v>
      </c>
      <c r="E835" s="4" t="s">
        <v>615</v>
      </c>
      <c r="F835" s="4">
        <v>38.0</v>
      </c>
      <c r="G835" s="4" t="str">
        <f t="shared" si="2"/>
        <v>36-45</v>
      </c>
      <c r="H835" s="4" t="str">
        <f t="array" ref="H835">XLOOKUP(E835,Customer_Dim!A:A,Customer_Dim!D:D)</f>
        <v>Male</v>
      </c>
      <c r="I835" s="4" t="str">
        <f t="array" ref="I835">XLOOKUP(E835,Customer_Dim!A:A,Customer_Dim!H:H)</f>
        <v>Bronze</v>
      </c>
      <c r="J835" s="4" t="str">
        <f t="array" ref="J835">XLOOKUP(E835,Customer_Dim!A:A,Customer_Dim!E:E)</f>
        <v>East Davidmouth</v>
      </c>
      <c r="K835" s="4" t="str">
        <f t="array" ref="K835">XLOOKUP(E835,Customer_Dim!A:A,Customer_Dim!F:F)</f>
        <v>Maine</v>
      </c>
      <c r="L835" s="4" t="str">
        <f t="array" ref="L835">XLOOKUP(Q835,Store_Dim!A:A,Store_Dim!C:C)</f>
        <v>South</v>
      </c>
      <c r="M835" s="4" t="s">
        <v>1638</v>
      </c>
      <c r="N835" s="4" t="str">
        <f t="array" ref="N835">XLOOKUP(M835,Product_Dim!A:A,Product_Dim!C:C)</f>
        <v>Home</v>
      </c>
      <c r="O835" s="4" t="str">
        <f t="array" ref="O835">XLOOKUP(M835,Product_Dim!A:A,Product_Dim!D:D)</f>
        <v>Storage</v>
      </c>
      <c r="P835" s="4" t="s">
        <v>1641</v>
      </c>
      <c r="Q835" s="4" t="s">
        <v>1934</v>
      </c>
      <c r="R835" s="4" t="str">
        <f t="array" ref="R835">XLOOKUP(Q835,Store_Dim!A:A,Store_Dim!B:B)</f>
        <v>Mcdonald Inc</v>
      </c>
      <c r="S835" s="4" t="str">
        <f t="array" ref="S835">XLOOKUP(Q835,Store_Dim!A:A,Store_Dim!E:E)</f>
        <v>Outlet</v>
      </c>
      <c r="T835" s="4">
        <v>1.0</v>
      </c>
      <c r="U835" s="13">
        <v>977.97</v>
      </c>
      <c r="V835" s="14">
        <v>0.06</v>
      </c>
      <c r="W835" s="15">
        <v>76.0</v>
      </c>
      <c r="X835" s="4" t="s">
        <v>1964</v>
      </c>
      <c r="Y835" s="16">
        <v>919.2918</v>
      </c>
      <c r="Z835" s="4" t="str">
        <f t="array" ref="Z835">XLOOKUP(M835,Product_Dim!A:A,Product_Dim!B:B)</f>
        <v>Multi-Purpose Storage Box</v>
      </c>
    </row>
    <row r="836" ht="14.25" customHeight="1">
      <c r="A836" s="4" t="s">
        <v>2795</v>
      </c>
      <c r="B836" s="5">
        <v>45310.0</v>
      </c>
      <c r="C836" s="12" t="s">
        <v>3972</v>
      </c>
      <c r="D836" s="4">
        <f t="shared" si="1"/>
        <v>2024</v>
      </c>
      <c r="E836" s="4" t="s">
        <v>1178</v>
      </c>
      <c r="F836" s="4">
        <v>20.0</v>
      </c>
      <c r="G836" s="4" t="str">
        <f t="shared" si="2"/>
        <v>18-25</v>
      </c>
      <c r="H836" s="4" t="str">
        <f t="array" ref="H836">XLOOKUP(E836,Customer_Dim!A:A,Customer_Dim!D:D)</f>
        <v>Female</v>
      </c>
      <c r="I836" s="4" t="str">
        <f t="array" ref="I836">XLOOKUP(E836,Customer_Dim!A:A,Customer_Dim!H:H)</f>
        <v>Platinum</v>
      </c>
      <c r="J836" s="4" t="str">
        <f t="array" ref="J836">XLOOKUP(E836,Customer_Dim!A:A,Customer_Dim!E:E)</f>
        <v>West Bruce</v>
      </c>
      <c r="K836" s="4" t="str">
        <f t="array" ref="K836">XLOOKUP(E836,Customer_Dim!A:A,Customer_Dim!F:F)</f>
        <v>Vermont</v>
      </c>
      <c r="L836" s="4" t="str">
        <f t="array" ref="L836">XLOOKUP(Q836,Store_Dim!A:A,Store_Dim!C:C)</f>
        <v>North</v>
      </c>
      <c r="M836" s="4" t="s">
        <v>1832</v>
      </c>
      <c r="N836" s="4" t="str">
        <f t="array" ref="N836">XLOOKUP(M836,Product_Dim!A:A,Product_Dim!C:C)</f>
        <v>Beauty</v>
      </c>
      <c r="O836" s="4" t="str">
        <f t="array" ref="O836">XLOOKUP(M836,Product_Dim!A:A,Product_Dim!D:D)</f>
        <v>Skincare</v>
      </c>
      <c r="P836" s="4" t="s">
        <v>1834</v>
      </c>
      <c r="Q836" s="4" t="s">
        <v>1929</v>
      </c>
      <c r="R836" s="4" t="str">
        <f t="array" ref="R836">XLOOKUP(Q836,Store_Dim!A:A,Store_Dim!B:B)</f>
        <v>Thomas, Bridges and Harris</v>
      </c>
      <c r="S836" s="4" t="str">
        <f t="array" ref="S836">XLOOKUP(Q836,Store_Dim!A:A,Store_Dim!E:E)</f>
        <v>Online</v>
      </c>
      <c r="T836" s="4">
        <v>4.0</v>
      </c>
      <c r="U836" s="13">
        <v>354.65</v>
      </c>
      <c r="V836" s="14">
        <v>0.19</v>
      </c>
      <c r="W836" s="15">
        <v>159.0</v>
      </c>
      <c r="X836" s="4" t="s">
        <v>1959</v>
      </c>
      <c r="Y836" s="16">
        <v>1149.066</v>
      </c>
      <c r="Z836" s="4" t="str">
        <f t="array" ref="Z836">XLOOKUP(M836,Product_Dim!A:A,Product_Dim!B:B)</f>
        <v>Hydrating Face Cleanser</v>
      </c>
    </row>
    <row r="837" ht="14.25" customHeight="1">
      <c r="A837" s="4" t="s">
        <v>2796</v>
      </c>
      <c r="B837" s="5">
        <v>45376.0</v>
      </c>
      <c r="C837" s="12" t="s">
        <v>3977</v>
      </c>
      <c r="D837" s="4">
        <f t="shared" si="1"/>
        <v>2024</v>
      </c>
      <c r="E837" s="4" t="s">
        <v>922</v>
      </c>
      <c r="F837" s="4">
        <v>54.0</v>
      </c>
      <c r="G837" s="4" t="str">
        <f t="shared" si="2"/>
        <v>46-55</v>
      </c>
      <c r="H837" s="4" t="str">
        <f t="array" ref="H837">XLOOKUP(E837,Customer_Dim!A:A,Customer_Dim!D:D)</f>
        <v>Female</v>
      </c>
      <c r="I837" s="4" t="str">
        <f t="array" ref="I837">XLOOKUP(E837,Customer_Dim!A:A,Customer_Dim!H:H)</f>
        <v>Silver</v>
      </c>
      <c r="J837" s="4" t="str">
        <f t="array" ref="J837">XLOOKUP(E837,Customer_Dim!A:A,Customer_Dim!E:E)</f>
        <v>Garciaborough</v>
      </c>
      <c r="K837" s="4" t="str">
        <f t="array" ref="K837">XLOOKUP(E837,Customer_Dim!A:A,Customer_Dim!F:F)</f>
        <v>Wyoming</v>
      </c>
      <c r="L837" s="4" t="str">
        <f t="array" ref="L837">XLOOKUP(Q837,Store_Dim!A:A,Store_Dim!C:C)</f>
        <v>East</v>
      </c>
      <c r="M837" s="4" t="s">
        <v>1786</v>
      </c>
      <c r="N837" s="4" t="str">
        <f t="array" ref="N837">XLOOKUP(M837,Product_Dim!A:A,Product_Dim!C:C)</f>
        <v>Home</v>
      </c>
      <c r="O837" s="4" t="str">
        <f t="array" ref="O837">XLOOKUP(M837,Product_Dim!A:A,Product_Dim!D:D)</f>
        <v>Furniture</v>
      </c>
      <c r="P837" s="4" t="s">
        <v>1789</v>
      </c>
      <c r="Q837" s="4" t="s">
        <v>1948</v>
      </c>
      <c r="R837" s="4" t="str">
        <f t="array" ref="R837">XLOOKUP(Q837,Store_Dim!A:A,Store_Dim!B:B)</f>
        <v>Mann-Austin</v>
      </c>
      <c r="S837" s="4" t="str">
        <f t="array" ref="S837">XLOOKUP(Q837,Store_Dim!A:A,Store_Dim!E:E)</f>
        <v>Online</v>
      </c>
      <c r="T837" s="4">
        <v>1.0</v>
      </c>
      <c r="U837" s="13">
        <v>671.62</v>
      </c>
      <c r="V837" s="14">
        <v>0.09</v>
      </c>
      <c r="W837" s="15">
        <v>130.0</v>
      </c>
      <c r="X837" s="4" t="s">
        <v>1964</v>
      </c>
      <c r="Y837" s="16">
        <v>611.1742</v>
      </c>
      <c r="Z837" s="4" t="str">
        <f t="array" ref="Z837">XLOOKUP(M837,Product_Dim!A:A,Product_Dim!B:B)</f>
        <v>Wooden Nightstand</v>
      </c>
    </row>
    <row r="838" ht="14.25" customHeight="1">
      <c r="A838" s="4" t="s">
        <v>2797</v>
      </c>
      <c r="B838" s="5">
        <v>45914.0</v>
      </c>
      <c r="C838" s="12" t="s">
        <v>3976</v>
      </c>
      <c r="D838" s="4">
        <f t="shared" si="1"/>
        <v>2025</v>
      </c>
      <c r="E838" s="4" t="s">
        <v>1022</v>
      </c>
      <c r="F838" s="4">
        <v>64.0</v>
      </c>
      <c r="G838" s="4" t="str">
        <f t="shared" si="2"/>
        <v>56-65</v>
      </c>
      <c r="H838" s="4" t="str">
        <f t="array" ref="H838">XLOOKUP(E838,Customer_Dim!A:A,Customer_Dim!D:D)</f>
        <v>Female</v>
      </c>
      <c r="I838" s="4" t="str">
        <f t="array" ref="I838">XLOOKUP(E838,Customer_Dim!A:A,Customer_Dim!H:H)</f>
        <v>Gold</v>
      </c>
      <c r="J838" s="4" t="str">
        <f t="array" ref="J838">XLOOKUP(E838,Customer_Dim!A:A,Customer_Dim!E:E)</f>
        <v>Richardsport</v>
      </c>
      <c r="K838" s="4" t="str">
        <f t="array" ref="K838">XLOOKUP(E838,Customer_Dim!A:A,Customer_Dim!F:F)</f>
        <v>New Hampshire</v>
      </c>
      <c r="L838" s="4" t="str">
        <f t="array" ref="L838">XLOOKUP(Q838,Store_Dim!A:A,Store_Dim!C:C)</f>
        <v>North</v>
      </c>
      <c r="M838" s="4" t="s">
        <v>1829</v>
      </c>
      <c r="N838" s="4" t="str">
        <f t="array" ref="N838">XLOOKUP(M838,Product_Dim!A:A,Product_Dim!C:C)</f>
        <v>Sports</v>
      </c>
      <c r="O838" s="4" t="str">
        <f t="array" ref="O838">XLOOKUP(M838,Product_Dim!A:A,Product_Dim!D:D)</f>
        <v>Fitness</v>
      </c>
      <c r="P838" s="4" t="s">
        <v>1831</v>
      </c>
      <c r="Q838" s="4" t="s">
        <v>1901</v>
      </c>
      <c r="R838" s="4" t="str">
        <f t="array" ref="R838">XLOOKUP(Q838,Store_Dim!A:A,Store_Dim!B:B)</f>
        <v>Johnson-Wright</v>
      </c>
      <c r="S838" s="4" t="str">
        <f t="array" ref="S838">XLOOKUP(Q838,Store_Dim!A:A,Store_Dim!E:E)</f>
        <v>Outlet</v>
      </c>
      <c r="T838" s="4">
        <v>1.0</v>
      </c>
      <c r="U838" s="13">
        <v>867.32</v>
      </c>
      <c r="V838" s="14">
        <v>0.29</v>
      </c>
      <c r="W838" s="15">
        <v>281.0</v>
      </c>
      <c r="X838" s="4" t="s">
        <v>1961</v>
      </c>
      <c r="Y838" s="16">
        <v>615.7972</v>
      </c>
      <c r="Z838" s="4" t="str">
        <f t="array" ref="Z838">XLOOKUP(M838,Product_Dim!A:A,Product_Dim!B:B)</f>
        <v>Fitness Resistance Bands</v>
      </c>
    </row>
    <row r="839" ht="14.25" customHeight="1">
      <c r="A839" s="4" t="s">
        <v>2798</v>
      </c>
      <c r="B839" s="5">
        <v>45336.0</v>
      </c>
      <c r="C839" s="12" t="s">
        <v>3974</v>
      </c>
      <c r="D839" s="4">
        <f t="shared" si="1"/>
        <v>2024</v>
      </c>
      <c r="E839" s="4" t="s">
        <v>311</v>
      </c>
      <c r="F839" s="4">
        <v>34.0</v>
      </c>
      <c r="G839" s="4" t="str">
        <f t="shared" si="2"/>
        <v>26-35</v>
      </c>
      <c r="H839" s="4" t="str">
        <f t="array" ref="H839">XLOOKUP(E839,Customer_Dim!A:A,Customer_Dim!D:D)</f>
        <v>Female</v>
      </c>
      <c r="I839" s="4" t="str">
        <f t="array" ref="I839">XLOOKUP(E839,Customer_Dim!A:A,Customer_Dim!H:H)</f>
        <v>Platinum</v>
      </c>
      <c r="J839" s="4" t="str">
        <f t="array" ref="J839">XLOOKUP(E839,Customer_Dim!A:A,Customer_Dim!E:E)</f>
        <v>South David</v>
      </c>
      <c r="K839" s="4" t="str">
        <f t="array" ref="K839">XLOOKUP(E839,Customer_Dim!A:A,Customer_Dim!F:F)</f>
        <v>Arizona</v>
      </c>
      <c r="L839" s="4" t="str">
        <f t="array" ref="L839">XLOOKUP(Q839,Store_Dim!A:A,Store_Dim!C:C)</f>
        <v>North</v>
      </c>
      <c r="M839" s="4" t="s">
        <v>1599</v>
      </c>
      <c r="N839" s="4" t="str">
        <f t="array" ref="N839">XLOOKUP(M839,Product_Dim!A:A,Product_Dim!C:C)</f>
        <v>Home</v>
      </c>
      <c r="O839" s="4" t="str">
        <f t="array" ref="O839">XLOOKUP(M839,Product_Dim!A:A,Product_Dim!D:D)</f>
        <v>Kitchen</v>
      </c>
      <c r="P839" s="4" t="s">
        <v>1602</v>
      </c>
      <c r="Q839" s="4" t="s">
        <v>1929</v>
      </c>
      <c r="R839" s="4" t="str">
        <f t="array" ref="R839">XLOOKUP(Q839,Store_Dim!A:A,Store_Dim!B:B)</f>
        <v>Thomas, Bridges and Harris</v>
      </c>
      <c r="S839" s="4" t="str">
        <f t="array" ref="S839">XLOOKUP(Q839,Store_Dim!A:A,Store_Dim!E:E)</f>
        <v>Online</v>
      </c>
      <c r="T839" s="4">
        <v>3.0</v>
      </c>
      <c r="U839" s="13">
        <v>240.27</v>
      </c>
      <c r="V839" s="14">
        <v>0.15</v>
      </c>
      <c r="W839" s="15">
        <v>308.0</v>
      </c>
      <c r="X839" s="4" t="s">
        <v>1961</v>
      </c>
      <c r="Y839" s="16">
        <v>612.6885000000001</v>
      </c>
      <c r="Z839" s="4" t="str">
        <f t="array" ref="Z839">XLOOKUP(M839,Product_Dim!A:A,Product_Dim!B:B)</f>
        <v>Ceramic Kitchen Bowl Set</v>
      </c>
    </row>
    <row r="840" ht="14.25" customHeight="1">
      <c r="A840" s="4" t="s">
        <v>2799</v>
      </c>
      <c r="B840" s="5">
        <v>45728.0</v>
      </c>
      <c r="C840" s="12" t="s">
        <v>3977</v>
      </c>
      <c r="D840" s="4">
        <f t="shared" si="1"/>
        <v>2025</v>
      </c>
      <c r="E840" s="4" t="s">
        <v>291</v>
      </c>
      <c r="F840" s="4">
        <v>61.0</v>
      </c>
      <c r="G840" s="4" t="str">
        <f t="shared" si="2"/>
        <v>56-65</v>
      </c>
      <c r="H840" s="4" t="str">
        <f t="array" ref="H840">XLOOKUP(E840,Customer_Dim!A:A,Customer_Dim!D:D)</f>
        <v>Female</v>
      </c>
      <c r="I840" s="4" t="str">
        <f t="array" ref="I840">XLOOKUP(E840,Customer_Dim!A:A,Customer_Dim!H:H)</f>
        <v>Gold</v>
      </c>
      <c r="J840" s="4" t="str">
        <f t="array" ref="J840">XLOOKUP(E840,Customer_Dim!A:A,Customer_Dim!E:E)</f>
        <v>Lake Barryfurt</v>
      </c>
      <c r="K840" s="4" t="str">
        <f t="array" ref="K840">XLOOKUP(E840,Customer_Dim!A:A,Customer_Dim!F:F)</f>
        <v>California</v>
      </c>
      <c r="L840" s="4" t="str">
        <f t="array" ref="L840">XLOOKUP(Q840,Store_Dim!A:A,Store_Dim!C:C)</f>
        <v>West</v>
      </c>
      <c r="M840" s="4" t="s">
        <v>1661</v>
      </c>
      <c r="N840" s="4" t="str">
        <f t="array" ref="N840">XLOOKUP(M840,Product_Dim!A:A,Product_Dim!C:C)</f>
        <v>Sports</v>
      </c>
      <c r="O840" s="4" t="str">
        <f t="array" ref="O840">XLOOKUP(M840,Product_Dim!A:A,Product_Dim!D:D)</f>
        <v>Accessories</v>
      </c>
      <c r="P840" s="4" t="s">
        <v>1663</v>
      </c>
      <c r="Q840" s="4" t="s">
        <v>1939</v>
      </c>
      <c r="R840" s="4" t="str">
        <f t="array" ref="R840">XLOOKUP(Q840,Store_Dim!A:A,Store_Dim!B:B)</f>
        <v>Frederick-Wright</v>
      </c>
      <c r="S840" s="4" t="str">
        <f t="array" ref="S840">XLOOKUP(Q840,Store_Dim!A:A,Store_Dim!E:E)</f>
        <v>Flagship</v>
      </c>
      <c r="T840" s="4">
        <v>2.0</v>
      </c>
      <c r="U840" s="13">
        <v>619.12</v>
      </c>
      <c r="V840" s="14">
        <v>0.28</v>
      </c>
      <c r="W840" s="15">
        <v>137.0</v>
      </c>
      <c r="X840" s="4" t="s">
        <v>1964</v>
      </c>
      <c r="Y840" s="16">
        <v>891.5328</v>
      </c>
      <c r="Z840" s="4" t="str">
        <f t="array" ref="Z840">XLOOKUP(M840,Product_Dim!A:A,Product_Dim!B:B)</f>
        <v>Sports Stopwatch Timer</v>
      </c>
    </row>
    <row r="841" ht="14.25" customHeight="1">
      <c r="A841" s="4" t="s">
        <v>2800</v>
      </c>
      <c r="B841" s="5">
        <v>45755.0</v>
      </c>
      <c r="C841" s="12" t="s">
        <v>3978</v>
      </c>
      <c r="D841" s="4">
        <f t="shared" si="1"/>
        <v>2025</v>
      </c>
      <c r="E841" s="4" t="s">
        <v>713</v>
      </c>
      <c r="F841" s="4">
        <v>42.0</v>
      </c>
      <c r="G841" s="4" t="str">
        <f t="shared" si="2"/>
        <v>36-45</v>
      </c>
      <c r="H841" s="4" t="str">
        <f t="array" ref="H841">XLOOKUP(E841,Customer_Dim!A:A,Customer_Dim!D:D)</f>
        <v>Female</v>
      </c>
      <c r="I841" s="4" t="str">
        <f t="array" ref="I841">XLOOKUP(E841,Customer_Dim!A:A,Customer_Dim!H:H)</f>
        <v>Platinum</v>
      </c>
      <c r="J841" s="4" t="str">
        <f t="array" ref="J841">XLOOKUP(E841,Customer_Dim!A:A,Customer_Dim!E:E)</f>
        <v>West Markport</v>
      </c>
      <c r="K841" s="4" t="str">
        <f t="array" ref="K841">XLOOKUP(E841,Customer_Dim!A:A,Customer_Dim!F:F)</f>
        <v>North Dakota</v>
      </c>
      <c r="L841" s="4" t="str">
        <f t="array" ref="L841">XLOOKUP(Q841,Store_Dim!A:A,Store_Dim!C:C)</f>
        <v>East</v>
      </c>
      <c r="M841" s="4" t="s">
        <v>1844</v>
      </c>
      <c r="N841" s="4" t="str">
        <f t="array" ref="N841">XLOOKUP(M841,Product_Dim!A:A,Product_Dim!C:C)</f>
        <v>Home</v>
      </c>
      <c r="O841" s="4" t="str">
        <f t="array" ref="O841">XLOOKUP(M841,Product_Dim!A:A,Product_Dim!D:D)</f>
        <v>Lighting</v>
      </c>
      <c r="P841" s="4" t="s">
        <v>1846</v>
      </c>
      <c r="Q841" s="4" t="s">
        <v>1887</v>
      </c>
      <c r="R841" s="4" t="str">
        <f t="array" ref="R841">XLOOKUP(Q841,Store_Dim!A:A,Store_Dim!B:B)</f>
        <v>Rivera-Warner</v>
      </c>
      <c r="S841" s="4" t="str">
        <f t="array" ref="S841">XLOOKUP(Q841,Store_Dim!A:A,Store_Dim!E:E)</f>
        <v>Flagship</v>
      </c>
      <c r="T841" s="4">
        <v>3.0</v>
      </c>
      <c r="U841" s="13">
        <v>693.42</v>
      </c>
      <c r="V841" s="14">
        <v>0.08</v>
      </c>
      <c r="W841" s="15">
        <v>220.0</v>
      </c>
      <c r="X841" s="4" t="s">
        <v>1961</v>
      </c>
      <c r="Y841" s="16">
        <v>1913.8392</v>
      </c>
      <c r="Z841" s="4" t="str">
        <f t="array" ref="Z841">XLOOKUP(M841,Product_Dim!A:A,Product_Dim!B:B)</f>
        <v>LED Bedside Lamp</v>
      </c>
    </row>
    <row r="842" ht="14.25" customHeight="1">
      <c r="A842" s="4" t="s">
        <v>2801</v>
      </c>
      <c r="B842" s="5">
        <v>45695.0</v>
      </c>
      <c r="C842" s="12" t="s">
        <v>3974</v>
      </c>
      <c r="D842" s="4">
        <f t="shared" si="1"/>
        <v>2025</v>
      </c>
      <c r="E842" s="4" t="s">
        <v>397</v>
      </c>
      <c r="F842" s="4">
        <v>38.0</v>
      </c>
      <c r="G842" s="4" t="str">
        <f t="shared" si="2"/>
        <v>36-45</v>
      </c>
      <c r="H842" s="4" t="str">
        <f t="array" ref="H842">XLOOKUP(E842,Customer_Dim!A:A,Customer_Dim!D:D)</f>
        <v>Male</v>
      </c>
      <c r="I842" s="4" t="str">
        <f t="array" ref="I842">XLOOKUP(E842,Customer_Dim!A:A,Customer_Dim!H:H)</f>
        <v>Bronze</v>
      </c>
      <c r="J842" s="4" t="str">
        <f t="array" ref="J842">XLOOKUP(E842,Customer_Dim!A:A,Customer_Dim!E:E)</f>
        <v>Webstermouth</v>
      </c>
      <c r="K842" s="4" t="str">
        <f t="array" ref="K842">XLOOKUP(E842,Customer_Dim!A:A,Customer_Dim!F:F)</f>
        <v>New Hampshire</v>
      </c>
      <c r="L842" s="4" t="str">
        <f t="array" ref="L842">XLOOKUP(Q842,Store_Dim!A:A,Store_Dim!C:C)</f>
        <v>East</v>
      </c>
      <c r="M842" s="4" t="s">
        <v>1725</v>
      </c>
      <c r="N842" s="4" t="str">
        <f t="array" ref="N842">XLOOKUP(M842,Product_Dim!A:A,Product_Dim!C:C)</f>
        <v>Electronics</v>
      </c>
      <c r="O842" s="4" t="str">
        <f t="array" ref="O842">XLOOKUP(M842,Product_Dim!A:A,Product_Dim!D:D)</f>
        <v>Accessories</v>
      </c>
      <c r="P842" s="4" t="s">
        <v>1727</v>
      </c>
      <c r="Q842" s="4" t="s">
        <v>1924</v>
      </c>
      <c r="R842" s="4" t="str">
        <f t="array" ref="R842">XLOOKUP(Q842,Store_Dim!A:A,Store_Dim!B:B)</f>
        <v>Hill, Wagner and Ballard</v>
      </c>
      <c r="S842" s="4" t="str">
        <f t="array" ref="S842">XLOOKUP(Q842,Store_Dim!A:A,Store_Dim!E:E)</f>
        <v>Online</v>
      </c>
      <c r="T842" s="4">
        <v>4.0</v>
      </c>
      <c r="U842" s="13">
        <v>751.63</v>
      </c>
      <c r="V842" s="14">
        <v>0.28</v>
      </c>
      <c r="W842" s="15">
        <v>103.0</v>
      </c>
      <c r="X842" s="4" t="s">
        <v>1964</v>
      </c>
      <c r="Y842" s="16">
        <v>2164.6944</v>
      </c>
      <c r="Z842" s="4" t="str">
        <f t="array" ref="Z842">XLOOKUP(M842,Product_Dim!A:A,Product_Dim!B:B)</f>
        <v>Car Dashboard Phone Holder</v>
      </c>
    </row>
    <row r="843" ht="14.25" customHeight="1">
      <c r="A843" s="4" t="s">
        <v>2802</v>
      </c>
      <c r="B843" s="5">
        <v>45380.0</v>
      </c>
      <c r="C843" s="12" t="s">
        <v>3977</v>
      </c>
      <c r="D843" s="4">
        <f t="shared" si="1"/>
        <v>2024</v>
      </c>
      <c r="E843" s="4" t="s">
        <v>403</v>
      </c>
      <c r="F843" s="4">
        <v>40.0</v>
      </c>
      <c r="G843" s="4" t="str">
        <f t="shared" si="2"/>
        <v>36-45</v>
      </c>
      <c r="H843" s="4" t="str">
        <f t="array" ref="H843">XLOOKUP(E843,Customer_Dim!A:A,Customer_Dim!D:D)</f>
        <v>Female</v>
      </c>
      <c r="I843" s="4" t="str">
        <f t="array" ref="I843">XLOOKUP(E843,Customer_Dim!A:A,Customer_Dim!H:H)</f>
        <v>Gold</v>
      </c>
      <c r="J843" s="4" t="str">
        <f t="array" ref="J843">XLOOKUP(E843,Customer_Dim!A:A,Customer_Dim!E:E)</f>
        <v>New Dawnton</v>
      </c>
      <c r="K843" s="4" t="str">
        <f t="array" ref="K843">XLOOKUP(E843,Customer_Dim!A:A,Customer_Dim!F:F)</f>
        <v>Maryland</v>
      </c>
      <c r="L843" s="4" t="str">
        <f t="array" ref="L843">XLOOKUP(Q843,Store_Dim!A:A,Store_Dim!C:C)</f>
        <v>North</v>
      </c>
      <c r="M843" s="4" t="s">
        <v>1670</v>
      </c>
      <c r="N843" s="4" t="str">
        <f t="array" ref="N843">XLOOKUP(M843,Product_Dim!A:A,Product_Dim!C:C)</f>
        <v>Sports</v>
      </c>
      <c r="O843" s="4" t="str">
        <f t="array" ref="O843">XLOOKUP(M843,Product_Dim!A:A,Product_Dim!D:D)</f>
        <v>Team Sports</v>
      </c>
      <c r="P843" s="4" t="s">
        <v>1673</v>
      </c>
      <c r="Q843" s="4" t="s">
        <v>1936</v>
      </c>
      <c r="R843" s="4" t="str">
        <f t="array" ref="R843">XLOOKUP(Q843,Store_Dim!A:A,Store_Dim!B:B)</f>
        <v>Shelton PLC</v>
      </c>
      <c r="S843" s="4" t="str">
        <f t="array" ref="S843">XLOOKUP(Q843,Store_Dim!A:A,Store_Dim!E:E)</f>
        <v>Flagship</v>
      </c>
      <c r="T843" s="4">
        <v>3.0</v>
      </c>
      <c r="U843" s="13">
        <v>108.14</v>
      </c>
      <c r="V843" s="14">
        <v>0.19</v>
      </c>
      <c r="W843" s="15">
        <v>281.0</v>
      </c>
      <c r="X843" s="4" t="s">
        <v>1964</v>
      </c>
      <c r="Y843" s="16">
        <v>262.7802</v>
      </c>
      <c r="Z843" s="4" t="str">
        <f t="array" ref="Z843">XLOOKUP(M843,Product_Dim!A:A,Product_Dim!B:B)</f>
        <v>Basketball</v>
      </c>
    </row>
    <row r="844" ht="14.25" customHeight="1">
      <c r="A844" s="4" t="s">
        <v>2803</v>
      </c>
      <c r="B844" s="5">
        <v>45446.0</v>
      </c>
      <c r="C844" s="12" t="s">
        <v>3970</v>
      </c>
      <c r="D844" s="4">
        <f t="shared" si="1"/>
        <v>2024</v>
      </c>
      <c r="E844" s="4" t="s">
        <v>841</v>
      </c>
      <c r="F844" s="4">
        <v>57.0</v>
      </c>
      <c r="G844" s="4" t="str">
        <f t="shared" si="2"/>
        <v>56-65</v>
      </c>
      <c r="H844" s="4" t="str">
        <f t="array" ref="H844">XLOOKUP(E844,Customer_Dim!A:A,Customer_Dim!D:D)</f>
        <v>Male</v>
      </c>
      <c r="I844" s="4" t="str">
        <f t="array" ref="I844">XLOOKUP(E844,Customer_Dim!A:A,Customer_Dim!H:H)</f>
        <v>Platinum</v>
      </c>
      <c r="J844" s="4" t="str">
        <f t="array" ref="J844">XLOOKUP(E844,Customer_Dim!A:A,Customer_Dim!E:E)</f>
        <v>Lake Christopher</v>
      </c>
      <c r="K844" s="4" t="str">
        <f t="array" ref="K844">XLOOKUP(E844,Customer_Dim!A:A,Customer_Dim!F:F)</f>
        <v>Arkansas</v>
      </c>
      <c r="L844" s="4" t="str">
        <f t="array" ref="L844">XLOOKUP(Q844,Store_Dim!A:A,Store_Dim!C:C)</f>
        <v>South</v>
      </c>
      <c r="M844" s="4" t="s">
        <v>1658</v>
      </c>
      <c r="N844" s="4" t="str">
        <f t="array" ref="N844">XLOOKUP(M844,Product_Dim!A:A,Product_Dim!C:C)</f>
        <v>Home</v>
      </c>
      <c r="O844" s="4" t="str">
        <f t="array" ref="O844">XLOOKUP(M844,Product_Dim!A:A,Product_Dim!D:D)</f>
        <v>Decor</v>
      </c>
      <c r="P844" s="4" t="s">
        <v>1660</v>
      </c>
      <c r="Q844" s="4" t="s">
        <v>1904</v>
      </c>
      <c r="R844" s="4" t="str">
        <f t="array" ref="R844">XLOOKUP(Q844,Store_Dim!A:A,Store_Dim!B:B)</f>
        <v>Alexander Group</v>
      </c>
      <c r="S844" s="4" t="str">
        <f t="array" ref="S844">XLOOKUP(Q844,Store_Dim!A:A,Store_Dim!E:E)</f>
        <v>Online</v>
      </c>
      <c r="T844" s="4">
        <v>1.0</v>
      </c>
      <c r="U844" s="13">
        <v>964.11</v>
      </c>
      <c r="V844" s="14">
        <v>0.17</v>
      </c>
      <c r="W844" s="15">
        <v>378.0</v>
      </c>
      <c r="X844" s="4" t="s">
        <v>1964</v>
      </c>
      <c r="Y844" s="16">
        <v>800.2112999999999</v>
      </c>
      <c r="Z844" s="4" t="str">
        <f t="array" ref="Z844">XLOOKUP(M844,Product_Dim!A:A,Product_Dim!B:B)</f>
        <v>Decorative Floor Vase</v>
      </c>
    </row>
    <row r="845" ht="14.25" customHeight="1">
      <c r="A845" s="4" t="s">
        <v>2804</v>
      </c>
      <c r="B845" s="5">
        <v>45525.0</v>
      </c>
      <c r="C845" s="12" t="s">
        <v>3975</v>
      </c>
      <c r="D845" s="4">
        <f t="shared" si="1"/>
        <v>2024</v>
      </c>
      <c r="E845" s="4" t="s">
        <v>468</v>
      </c>
      <c r="F845" s="4">
        <v>34.0</v>
      </c>
      <c r="G845" s="4" t="str">
        <f t="shared" si="2"/>
        <v>26-35</v>
      </c>
      <c r="H845" s="4" t="str">
        <f t="array" ref="H845">XLOOKUP(E845,Customer_Dim!A:A,Customer_Dim!D:D)</f>
        <v>Female</v>
      </c>
      <c r="I845" s="4" t="str">
        <f t="array" ref="I845">XLOOKUP(E845,Customer_Dim!A:A,Customer_Dim!H:H)</f>
        <v>Bronze</v>
      </c>
      <c r="J845" s="4" t="str">
        <f t="array" ref="J845">XLOOKUP(E845,Customer_Dim!A:A,Customer_Dim!E:E)</f>
        <v>Wigginsville</v>
      </c>
      <c r="K845" s="4" t="str">
        <f t="array" ref="K845">XLOOKUP(E845,Customer_Dim!A:A,Customer_Dim!F:F)</f>
        <v>Alabama</v>
      </c>
      <c r="L845" s="4" t="str">
        <f t="array" ref="L845">XLOOKUP(Q845,Store_Dim!A:A,Store_Dim!C:C)</f>
        <v>East</v>
      </c>
      <c r="M845" s="4" t="s">
        <v>1631</v>
      </c>
      <c r="N845" s="4" t="str">
        <f t="array" ref="N845">XLOOKUP(M845,Product_Dim!A:A,Product_Dim!C:C)</f>
        <v>Sports</v>
      </c>
      <c r="O845" s="4" t="str">
        <f t="array" ref="O845">XLOOKUP(M845,Product_Dim!A:A,Product_Dim!D:D)</f>
        <v>Equipment</v>
      </c>
      <c r="P845" s="4" t="s">
        <v>1634</v>
      </c>
      <c r="Q845" s="4" t="s">
        <v>1887</v>
      </c>
      <c r="R845" s="4" t="str">
        <f t="array" ref="R845">XLOOKUP(Q845,Store_Dim!A:A,Store_Dim!B:B)</f>
        <v>Rivera-Warner</v>
      </c>
      <c r="S845" s="4" t="str">
        <f t="array" ref="S845">XLOOKUP(Q845,Store_Dim!A:A,Store_Dim!E:E)</f>
        <v>Flagship</v>
      </c>
      <c r="T845" s="4">
        <v>1.0</v>
      </c>
      <c r="U845" s="13">
        <v>346.2</v>
      </c>
      <c r="V845" s="14">
        <v>0.29</v>
      </c>
      <c r="W845" s="15">
        <v>65.0</v>
      </c>
      <c r="X845" s="4" t="s">
        <v>1959</v>
      </c>
      <c r="Y845" s="16">
        <v>245.802</v>
      </c>
      <c r="Z845" s="4" t="str">
        <f t="array" ref="Z845">XLOOKUP(M845,Product_Dim!A:A,Product_Dim!B:B)</f>
        <v>Knee Support Brace</v>
      </c>
    </row>
    <row r="846" ht="14.25" customHeight="1">
      <c r="A846" s="4" t="s">
        <v>2805</v>
      </c>
      <c r="B846" s="5">
        <v>45527.0</v>
      </c>
      <c r="C846" s="12" t="s">
        <v>3975</v>
      </c>
      <c r="D846" s="4">
        <f t="shared" si="1"/>
        <v>2024</v>
      </c>
      <c r="E846" s="4" t="s">
        <v>1435</v>
      </c>
      <c r="F846" s="4">
        <v>59.0</v>
      </c>
      <c r="G846" s="4" t="str">
        <f t="shared" si="2"/>
        <v>56-65</v>
      </c>
      <c r="H846" s="4" t="str">
        <f t="array" ref="H846">XLOOKUP(E846,Customer_Dim!A:A,Customer_Dim!D:D)</f>
        <v>Male</v>
      </c>
      <c r="I846" s="4" t="str">
        <f t="array" ref="I846">XLOOKUP(E846,Customer_Dim!A:A,Customer_Dim!H:H)</f>
        <v>Platinum</v>
      </c>
      <c r="J846" s="4" t="str">
        <f t="array" ref="J846">XLOOKUP(E846,Customer_Dim!A:A,Customer_Dim!E:E)</f>
        <v>Hubbardborough</v>
      </c>
      <c r="K846" s="4" t="str">
        <f t="array" ref="K846">XLOOKUP(E846,Customer_Dim!A:A,Customer_Dim!F:F)</f>
        <v>Kentucky</v>
      </c>
      <c r="L846" s="4" t="str">
        <f t="array" ref="L846">XLOOKUP(Q846,Store_Dim!A:A,Store_Dim!C:C)</f>
        <v>North</v>
      </c>
      <c r="M846" s="4" t="s">
        <v>1709</v>
      </c>
      <c r="N846" s="4" t="str">
        <f t="array" ref="N846">XLOOKUP(M846,Product_Dim!A:A,Product_Dim!C:C)</f>
        <v>Electronics</v>
      </c>
      <c r="O846" s="4" t="str">
        <f t="array" ref="O846">XLOOKUP(M846,Product_Dim!A:A,Product_Dim!D:D)</f>
        <v>Computer</v>
      </c>
      <c r="P846" s="4" t="s">
        <v>1711</v>
      </c>
      <c r="Q846" s="4" t="s">
        <v>1936</v>
      </c>
      <c r="R846" s="4" t="str">
        <f t="array" ref="R846">XLOOKUP(Q846,Store_Dim!A:A,Store_Dim!B:B)</f>
        <v>Shelton PLC</v>
      </c>
      <c r="S846" s="4" t="str">
        <f t="array" ref="S846">XLOOKUP(Q846,Store_Dim!A:A,Store_Dim!E:E)</f>
        <v>Flagship</v>
      </c>
      <c r="T846" s="4">
        <v>3.0</v>
      </c>
      <c r="U846" s="13">
        <v>791.75</v>
      </c>
      <c r="V846" s="14">
        <v>0.29</v>
      </c>
      <c r="W846" s="15">
        <v>266.0</v>
      </c>
      <c r="X846" s="4" t="s">
        <v>1959</v>
      </c>
      <c r="Y846" s="16">
        <v>1686.4275</v>
      </c>
      <c r="Z846" s="4" t="str">
        <f t="array" ref="Z846">XLOOKUP(M846,Product_Dim!A:A,Product_Dim!B:B)</f>
        <v>USB External Hard Drive</v>
      </c>
    </row>
    <row r="847" ht="14.25" customHeight="1">
      <c r="A847" s="4" t="s">
        <v>2806</v>
      </c>
      <c r="B847" s="5">
        <v>45265.0</v>
      </c>
      <c r="C847" s="12" t="s">
        <v>3969</v>
      </c>
      <c r="D847" s="4">
        <f t="shared" si="1"/>
        <v>2023</v>
      </c>
      <c r="E847" s="4" t="s">
        <v>1028</v>
      </c>
      <c r="F847" s="4">
        <v>54.0</v>
      </c>
      <c r="G847" s="4" t="str">
        <f t="shared" si="2"/>
        <v>46-55</v>
      </c>
      <c r="H847" s="4" t="str">
        <f t="array" ref="H847">XLOOKUP(E847,Customer_Dim!A:A,Customer_Dim!D:D)</f>
        <v>Male</v>
      </c>
      <c r="I847" s="4" t="str">
        <f t="array" ref="I847">XLOOKUP(E847,Customer_Dim!A:A,Customer_Dim!H:H)</f>
        <v>Platinum</v>
      </c>
      <c r="J847" s="4" t="str">
        <f t="array" ref="J847">XLOOKUP(E847,Customer_Dim!A:A,Customer_Dim!E:E)</f>
        <v>West Mathewside</v>
      </c>
      <c r="K847" s="4" t="str">
        <f t="array" ref="K847">XLOOKUP(E847,Customer_Dim!A:A,Customer_Dim!F:F)</f>
        <v>Mississippi</v>
      </c>
      <c r="L847" s="4" t="str">
        <f t="array" ref="L847">XLOOKUP(Q847,Store_Dim!A:A,Store_Dim!C:C)</f>
        <v>East</v>
      </c>
      <c r="M847" s="4" t="s">
        <v>1696</v>
      </c>
      <c r="N847" s="4" t="str">
        <f t="array" ref="N847">XLOOKUP(M847,Product_Dim!A:A,Product_Dim!C:C)</f>
        <v>Electronics</v>
      </c>
      <c r="O847" s="4" t="str">
        <f t="array" ref="O847">XLOOKUP(M847,Product_Dim!A:A,Product_Dim!D:D)</f>
        <v>Mobile</v>
      </c>
      <c r="P847" s="4" t="s">
        <v>1699</v>
      </c>
      <c r="Q847" s="4" t="s">
        <v>1932</v>
      </c>
      <c r="R847" s="4" t="str">
        <f t="array" ref="R847">XLOOKUP(Q847,Store_Dim!A:A,Store_Dim!B:B)</f>
        <v>Gardner, Humphrey and Contreras</v>
      </c>
      <c r="S847" s="4" t="str">
        <f t="array" ref="S847">XLOOKUP(Q847,Store_Dim!A:A,Store_Dim!E:E)</f>
        <v>Flagship</v>
      </c>
      <c r="T847" s="4">
        <v>1.0</v>
      </c>
      <c r="U847" s="13">
        <v>529.84</v>
      </c>
      <c r="V847" s="14">
        <v>0.13</v>
      </c>
      <c r="W847" s="15">
        <v>301.0</v>
      </c>
      <c r="X847" s="4" t="s">
        <v>1961</v>
      </c>
      <c r="Y847" s="16">
        <v>460.9608</v>
      </c>
      <c r="Z847" s="4" t="str">
        <f t="array" ref="Z847">XLOOKUP(M847,Product_Dim!A:A,Product_Dim!B:B)</f>
        <v>Portable Power Bank</v>
      </c>
    </row>
    <row r="848" ht="14.25" customHeight="1">
      <c r="A848" s="4" t="s">
        <v>2807</v>
      </c>
      <c r="B848" s="5">
        <v>45936.0</v>
      </c>
      <c r="C848" s="12" t="s">
        <v>3979</v>
      </c>
      <c r="D848" s="4">
        <f t="shared" si="1"/>
        <v>2025</v>
      </c>
      <c r="E848" s="4" t="s">
        <v>1473</v>
      </c>
      <c r="F848" s="4">
        <v>42.0</v>
      </c>
      <c r="G848" s="4" t="str">
        <f t="shared" si="2"/>
        <v>36-45</v>
      </c>
      <c r="H848" s="4" t="str">
        <f t="array" ref="H848">XLOOKUP(E848,Customer_Dim!A:A,Customer_Dim!D:D)</f>
        <v>Male</v>
      </c>
      <c r="I848" s="4" t="str">
        <f t="array" ref="I848">XLOOKUP(E848,Customer_Dim!A:A,Customer_Dim!H:H)</f>
        <v>Platinum</v>
      </c>
      <c r="J848" s="4" t="str">
        <f t="array" ref="J848">XLOOKUP(E848,Customer_Dim!A:A,Customer_Dim!E:E)</f>
        <v>Mcdanielfurt</v>
      </c>
      <c r="K848" s="4" t="str">
        <f t="array" ref="K848">XLOOKUP(E848,Customer_Dim!A:A,Customer_Dim!F:F)</f>
        <v>Montana</v>
      </c>
      <c r="L848" s="4" t="str">
        <f t="array" ref="L848">XLOOKUP(Q848,Store_Dim!A:A,Store_Dim!C:C)</f>
        <v>North</v>
      </c>
      <c r="M848" s="4" t="s">
        <v>1744</v>
      </c>
      <c r="N848" s="4" t="str">
        <f t="array" ref="N848">XLOOKUP(M848,Product_Dim!A:A,Product_Dim!C:C)</f>
        <v>Sports</v>
      </c>
      <c r="O848" s="4" t="str">
        <f t="array" ref="O848">XLOOKUP(M848,Product_Dim!A:A,Product_Dim!D:D)</f>
        <v>Accessories</v>
      </c>
      <c r="P848" s="4" t="s">
        <v>1746</v>
      </c>
      <c r="Q848" s="4" t="s">
        <v>1901</v>
      </c>
      <c r="R848" s="4" t="str">
        <f t="array" ref="R848">XLOOKUP(Q848,Store_Dim!A:A,Store_Dim!B:B)</f>
        <v>Johnson-Wright</v>
      </c>
      <c r="S848" s="4" t="str">
        <f t="array" ref="S848">XLOOKUP(Q848,Store_Dim!A:A,Store_Dim!E:E)</f>
        <v>Outlet</v>
      </c>
      <c r="T848" s="4">
        <v>3.0</v>
      </c>
      <c r="U848" s="13">
        <v>582.57</v>
      </c>
      <c r="V848" s="14">
        <v>0.11</v>
      </c>
      <c r="W848" s="15">
        <v>185.0</v>
      </c>
      <c r="X848" s="4" t="s">
        <v>1961</v>
      </c>
      <c r="Y848" s="16">
        <v>1555.4619</v>
      </c>
      <c r="Z848" s="4" t="str">
        <f t="array" ref="Z848">XLOOKUP(M848,Product_Dim!A:A,Product_Dim!B:B)</f>
        <v>Sports Stopwatch Pro</v>
      </c>
    </row>
    <row r="849" ht="14.25" customHeight="1">
      <c r="A849" s="4" t="s">
        <v>2808</v>
      </c>
      <c r="B849" s="5">
        <v>45242.0</v>
      </c>
      <c r="C849" s="12" t="s">
        <v>3971</v>
      </c>
      <c r="D849" s="4">
        <f t="shared" si="1"/>
        <v>2023</v>
      </c>
      <c r="E849" s="4" t="s">
        <v>707</v>
      </c>
      <c r="F849" s="4">
        <v>20.0</v>
      </c>
      <c r="G849" s="4" t="str">
        <f t="shared" si="2"/>
        <v>18-25</v>
      </c>
      <c r="H849" s="4" t="str">
        <f t="array" ref="H849">XLOOKUP(E849,Customer_Dim!A:A,Customer_Dim!D:D)</f>
        <v>Female</v>
      </c>
      <c r="I849" s="4" t="str">
        <f t="array" ref="I849">XLOOKUP(E849,Customer_Dim!A:A,Customer_Dim!H:H)</f>
        <v>Silver</v>
      </c>
      <c r="J849" s="4" t="str">
        <f t="array" ref="J849">XLOOKUP(E849,Customer_Dim!A:A,Customer_Dim!E:E)</f>
        <v>Garzafort</v>
      </c>
      <c r="K849" s="4" t="str">
        <f t="array" ref="K849">XLOOKUP(E849,Customer_Dim!A:A,Customer_Dim!F:F)</f>
        <v>Delaware</v>
      </c>
      <c r="L849" s="4" t="str">
        <f t="array" ref="L849">XLOOKUP(Q849,Store_Dim!A:A,Store_Dim!C:C)</f>
        <v>North</v>
      </c>
      <c r="M849" s="4" t="s">
        <v>1868</v>
      </c>
      <c r="N849" s="4" t="str">
        <f t="array" ref="N849">XLOOKUP(M849,Product_Dim!A:A,Product_Dim!C:C)</f>
        <v>Sports</v>
      </c>
      <c r="O849" s="4" t="str">
        <f t="array" ref="O849">XLOOKUP(M849,Product_Dim!A:A,Product_Dim!D:D)</f>
        <v>Accessories</v>
      </c>
      <c r="P849" s="4" t="s">
        <v>1870</v>
      </c>
      <c r="Q849" s="4" t="s">
        <v>1942</v>
      </c>
      <c r="R849" s="4" t="str">
        <f t="array" ref="R849">XLOOKUP(Q849,Store_Dim!A:A,Store_Dim!B:B)</f>
        <v>Holloway Ltd</v>
      </c>
      <c r="S849" s="4" t="str">
        <f t="array" ref="S849">XLOOKUP(Q849,Store_Dim!A:A,Store_Dim!E:E)</f>
        <v>Flagship</v>
      </c>
      <c r="T849" s="4">
        <v>1.0</v>
      </c>
      <c r="U849" s="13">
        <v>219.81</v>
      </c>
      <c r="V849" s="14">
        <v>0.22</v>
      </c>
      <c r="W849" s="15">
        <v>75.0</v>
      </c>
      <c r="X849" s="4" t="s">
        <v>1964</v>
      </c>
      <c r="Y849" s="16">
        <v>171.4518</v>
      </c>
      <c r="Z849" s="4" t="str">
        <f t="array" ref="Z849">XLOOKUP(M849,Product_Dim!A:A,Product_Dim!B:B)</f>
        <v>Sports Stopwatch Basic</v>
      </c>
    </row>
    <row r="850" ht="14.25" customHeight="1">
      <c r="A850" s="4" t="s">
        <v>2809</v>
      </c>
      <c r="B850" s="5">
        <v>45437.0</v>
      </c>
      <c r="C850" s="12" t="s">
        <v>3973</v>
      </c>
      <c r="D850" s="4">
        <f t="shared" si="1"/>
        <v>2024</v>
      </c>
      <c r="E850" s="4" t="s">
        <v>1542</v>
      </c>
      <c r="F850" s="4">
        <v>47.0</v>
      </c>
      <c r="G850" s="4" t="str">
        <f t="shared" si="2"/>
        <v>46-55</v>
      </c>
      <c r="H850" s="4" t="str">
        <f t="array" ref="H850">XLOOKUP(E850,Customer_Dim!A:A,Customer_Dim!D:D)</f>
        <v>Female</v>
      </c>
      <c r="I850" s="4" t="str">
        <f t="array" ref="I850">XLOOKUP(E850,Customer_Dim!A:A,Customer_Dim!H:H)</f>
        <v>Gold</v>
      </c>
      <c r="J850" s="4" t="str">
        <f t="array" ref="J850">XLOOKUP(E850,Customer_Dim!A:A,Customer_Dim!E:E)</f>
        <v>Port William</v>
      </c>
      <c r="K850" s="4" t="str">
        <f t="array" ref="K850">XLOOKUP(E850,Customer_Dim!A:A,Customer_Dim!F:F)</f>
        <v>New York</v>
      </c>
      <c r="L850" s="4" t="str">
        <f t="array" ref="L850">XLOOKUP(Q850,Store_Dim!A:A,Store_Dim!C:C)</f>
        <v>East</v>
      </c>
      <c r="M850" s="4" t="s">
        <v>1793</v>
      </c>
      <c r="N850" s="4" t="str">
        <f t="array" ref="N850">XLOOKUP(M850,Product_Dim!A:A,Product_Dim!C:C)</f>
        <v>Home</v>
      </c>
      <c r="O850" s="4" t="str">
        <f t="array" ref="O850">XLOOKUP(M850,Product_Dim!A:A,Product_Dim!D:D)</f>
        <v>Storage</v>
      </c>
      <c r="P850" s="4" t="s">
        <v>1795</v>
      </c>
      <c r="Q850" s="4" t="s">
        <v>1945</v>
      </c>
      <c r="R850" s="4" t="str">
        <f t="array" ref="R850">XLOOKUP(Q850,Store_Dim!A:A,Store_Dim!B:B)</f>
        <v>Guerrero-Schmitt</v>
      </c>
      <c r="S850" s="4" t="str">
        <f t="array" ref="S850">XLOOKUP(Q850,Store_Dim!A:A,Store_Dim!E:E)</f>
        <v>Flagship</v>
      </c>
      <c r="T850" s="4">
        <v>4.0</v>
      </c>
      <c r="U850" s="13">
        <v>883.31</v>
      </c>
      <c r="V850" s="14">
        <v>0.27</v>
      </c>
      <c r="W850" s="15">
        <v>89.0</v>
      </c>
      <c r="X850" s="4" t="s">
        <v>1959</v>
      </c>
      <c r="Y850" s="16">
        <v>2579.2652</v>
      </c>
      <c r="Z850" s="4" t="str">
        <f t="array" ref="Z850">XLOOKUP(M850,Product_Dim!A:A,Product_Dim!B:B)</f>
        <v>Kitchen Storage Rack</v>
      </c>
    </row>
    <row r="851" ht="14.25" customHeight="1">
      <c r="A851" s="4" t="s">
        <v>2810</v>
      </c>
      <c r="B851" s="5">
        <v>45627.0</v>
      </c>
      <c r="C851" s="12" t="s">
        <v>3969</v>
      </c>
      <c r="D851" s="4">
        <f t="shared" si="1"/>
        <v>2024</v>
      </c>
      <c r="E851" s="4" t="s">
        <v>775</v>
      </c>
      <c r="F851" s="4">
        <v>43.0</v>
      </c>
      <c r="G851" s="4" t="str">
        <f t="shared" si="2"/>
        <v>36-45</v>
      </c>
      <c r="H851" s="4" t="str">
        <f t="array" ref="H851">XLOOKUP(E851,Customer_Dim!A:A,Customer_Dim!D:D)</f>
        <v>Female</v>
      </c>
      <c r="I851" s="4" t="str">
        <f t="array" ref="I851">XLOOKUP(E851,Customer_Dim!A:A,Customer_Dim!H:H)</f>
        <v>Gold</v>
      </c>
      <c r="J851" s="4" t="str">
        <f t="array" ref="J851">XLOOKUP(E851,Customer_Dim!A:A,Customer_Dim!E:E)</f>
        <v>Lake Mark</v>
      </c>
      <c r="K851" s="4" t="str">
        <f t="array" ref="K851">XLOOKUP(E851,Customer_Dim!A:A,Customer_Dim!F:F)</f>
        <v>Kansas</v>
      </c>
      <c r="L851" s="4" t="str">
        <f t="array" ref="L851">XLOOKUP(Q851,Store_Dim!A:A,Store_Dim!C:C)</f>
        <v>South</v>
      </c>
      <c r="M851" s="4" t="s">
        <v>1625</v>
      </c>
      <c r="N851" s="4" t="str">
        <f t="array" ref="N851">XLOOKUP(M851,Product_Dim!A:A,Product_Dim!C:C)</f>
        <v>Sports</v>
      </c>
      <c r="O851" s="4" t="str">
        <f t="array" ref="O851">XLOOKUP(M851,Product_Dim!A:A,Product_Dim!D:D)</f>
        <v>Accessories</v>
      </c>
      <c r="P851" s="4" t="s">
        <v>1627</v>
      </c>
      <c r="Q851" s="4" t="s">
        <v>1934</v>
      </c>
      <c r="R851" s="4" t="str">
        <f t="array" ref="R851">XLOOKUP(Q851,Store_Dim!A:A,Store_Dim!B:B)</f>
        <v>Mcdonald Inc</v>
      </c>
      <c r="S851" s="4" t="str">
        <f t="array" ref="S851">XLOOKUP(Q851,Store_Dim!A:A,Store_Dim!E:E)</f>
        <v>Outlet</v>
      </c>
      <c r="T851" s="4">
        <v>4.0</v>
      </c>
      <c r="U851" s="13">
        <v>329.06</v>
      </c>
      <c r="V851" s="14">
        <v>0.04</v>
      </c>
      <c r="W851" s="15">
        <v>367.0</v>
      </c>
      <c r="X851" s="4" t="s">
        <v>1964</v>
      </c>
      <c r="Y851" s="16">
        <v>1263.5904</v>
      </c>
      <c r="Z851" s="4" t="str">
        <f t="array" ref="Z851">XLOOKUP(M851,Product_Dim!A:A,Product_Dim!B:B)</f>
        <v>Soccer Training Cone Set</v>
      </c>
    </row>
    <row r="852" ht="14.25" customHeight="1">
      <c r="A852" s="4" t="s">
        <v>2811</v>
      </c>
      <c r="B852" s="5">
        <v>45678.0</v>
      </c>
      <c r="C852" s="12" t="s">
        <v>3972</v>
      </c>
      <c r="D852" s="4">
        <f t="shared" si="1"/>
        <v>2025</v>
      </c>
      <c r="E852" s="4" t="s">
        <v>388</v>
      </c>
      <c r="F852" s="4">
        <v>50.0</v>
      </c>
      <c r="G852" s="4" t="str">
        <f t="shared" si="2"/>
        <v>46-55</v>
      </c>
      <c r="H852" s="4" t="str">
        <f t="array" ref="H852">XLOOKUP(E852,Customer_Dim!A:A,Customer_Dim!D:D)</f>
        <v>Female</v>
      </c>
      <c r="I852" s="4" t="str">
        <f t="array" ref="I852">XLOOKUP(E852,Customer_Dim!A:A,Customer_Dim!H:H)</f>
        <v>Gold</v>
      </c>
      <c r="J852" s="4" t="str">
        <f t="array" ref="J852">XLOOKUP(E852,Customer_Dim!A:A,Customer_Dim!E:E)</f>
        <v>Port Victoria</v>
      </c>
      <c r="K852" s="4" t="str">
        <f t="array" ref="K852">XLOOKUP(E852,Customer_Dim!A:A,Customer_Dim!F:F)</f>
        <v>Florida</v>
      </c>
      <c r="L852" s="4" t="str">
        <f t="array" ref="L852">XLOOKUP(Q852,Store_Dim!A:A,Store_Dim!C:C)</f>
        <v>South</v>
      </c>
      <c r="M852" s="4" t="s">
        <v>1786</v>
      </c>
      <c r="N852" s="4" t="str">
        <f t="array" ref="N852">XLOOKUP(M852,Product_Dim!A:A,Product_Dim!C:C)</f>
        <v>Home</v>
      </c>
      <c r="O852" s="4" t="str">
        <f t="array" ref="O852">XLOOKUP(M852,Product_Dim!A:A,Product_Dim!D:D)</f>
        <v>Furniture</v>
      </c>
      <c r="P852" s="4" t="s">
        <v>1789</v>
      </c>
      <c r="Q852" s="4" t="s">
        <v>1927</v>
      </c>
      <c r="R852" s="4" t="str">
        <f t="array" ref="R852">XLOOKUP(Q852,Store_Dim!A:A,Store_Dim!B:B)</f>
        <v>Aguirre-Keller</v>
      </c>
      <c r="S852" s="4" t="str">
        <f t="array" ref="S852">XLOOKUP(Q852,Store_Dim!A:A,Store_Dim!E:E)</f>
        <v>Online</v>
      </c>
      <c r="T852" s="4">
        <v>1.0</v>
      </c>
      <c r="U852" s="13">
        <v>935.78</v>
      </c>
      <c r="V852" s="14">
        <v>0.03</v>
      </c>
      <c r="W852" s="15">
        <v>130.0</v>
      </c>
      <c r="X852" s="4" t="s">
        <v>1961</v>
      </c>
      <c r="Y852" s="16">
        <v>907.7066</v>
      </c>
      <c r="Z852" s="4" t="str">
        <f t="array" ref="Z852">XLOOKUP(M852,Product_Dim!A:A,Product_Dim!B:B)</f>
        <v>Wooden Nightstand</v>
      </c>
    </row>
    <row r="853" ht="14.25" customHeight="1">
      <c r="A853" s="4" t="s">
        <v>2812</v>
      </c>
      <c r="B853" s="5">
        <v>45484.0</v>
      </c>
      <c r="C853" s="12" t="s">
        <v>3968</v>
      </c>
      <c r="D853" s="4">
        <f t="shared" si="1"/>
        <v>2024</v>
      </c>
      <c r="E853" s="4" t="s">
        <v>1031</v>
      </c>
      <c r="F853" s="4">
        <v>34.0</v>
      </c>
      <c r="G853" s="4" t="str">
        <f t="shared" si="2"/>
        <v>26-35</v>
      </c>
      <c r="H853" s="4" t="str">
        <f t="array" ref="H853">XLOOKUP(E853,Customer_Dim!A:A,Customer_Dim!D:D)</f>
        <v>Female</v>
      </c>
      <c r="I853" s="4" t="str">
        <f t="array" ref="I853">XLOOKUP(E853,Customer_Dim!A:A,Customer_Dim!H:H)</f>
        <v>Bronze</v>
      </c>
      <c r="J853" s="4" t="str">
        <f t="array" ref="J853">XLOOKUP(E853,Customer_Dim!A:A,Customer_Dim!E:E)</f>
        <v>South Darrenland</v>
      </c>
      <c r="K853" s="4" t="str">
        <f t="array" ref="K853">XLOOKUP(E853,Customer_Dim!A:A,Customer_Dim!F:F)</f>
        <v>Iowa</v>
      </c>
      <c r="L853" s="4" t="str">
        <f t="array" ref="L853">XLOOKUP(Q853,Store_Dim!A:A,Store_Dim!C:C)</f>
        <v>East</v>
      </c>
      <c r="M853" s="4" t="s">
        <v>1762</v>
      </c>
      <c r="N853" s="4" t="str">
        <f t="array" ref="N853">XLOOKUP(M853,Product_Dim!A:A,Product_Dim!C:C)</f>
        <v>Beauty</v>
      </c>
      <c r="O853" s="4" t="str">
        <f t="array" ref="O853">XLOOKUP(M853,Product_Dim!A:A,Product_Dim!D:D)</f>
        <v>Fragrance</v>
      </c>
      <c r="P853" s="4" t="s">
        <v>1764</v>
      </c>
      <c r="Q853" s="4" t="s">
        <v>1924</v>
      </c>
      <c r="R853" s="4" t="str">
        <f t="array" ref="R853">XLOOKUP(Q853,Store_Dim!A:A,Store_Dim!B:B)</f>
        <v>Hill, Wagner and Ballard</v>
      </c>
      <c r="S853" s="4" t="str">
        <f t="array" ref="S853">XLOOKUP(Q853,Store_Dim!A:A,Store_Dim!E:E)</f>
        <v>Online</v>
      </c>
      <c r="T853" s="4">
        <v>4.0</v>
      </c>
      <c r="U853" s="13">
        <v>597.8</v>
      </c>
      <c r="V853" s="14">
        <v>0.2</v>
      </c>
      <c r="W853" s="15">
        <v>444.0</v>
      </c>
      <c r="X853" s="4" t="s">
        <v>1959</v>
      </c>
      <c r="Y853" s="16">
        <v>1912.96</v>
      </c>
      <c r="Z853" s="4" t="str">
        <f t="array" ref="Z853">XLOOKUP(M853,Product_Dim!A:A,Product_Dim!B:B)</f>
        <v>Luxury Perfume Spray</v>
      </c>
    </row>
    <row r="854" ht="14.25" customHeight="1">
      <c r="A854" s="4" t="s">
        <v>2813</v>
      </c>
      <c r="B854" s="5">
        <v>45700.0</v>
      </c>
      <c r="C854" s="12" t="s">
        <v>3974</v>
      </c>
      <c r="D854" s="4">
        <f t="shared" si="1"/>
        <v>2025</v>
      </c>
      <c r="E854" s="4" t="s">
        <v>850</v>
      </c>
      <c r="F854" s="4">
        <v>32.0</v>
      </c>
      <c r="G854" s="4" t="str">
        <f t="shared" si="2"/>
        <v>26-35</v>
      </c>
      <c r="H854" s="4" t="str">
        <f t="array" ref="H854">XLOOKUP(E854,Customer_Dim!A:A,Customer_Dim!D:D)</f>
        <v>Female</v>
      </c>
      <c r="I854" s="4" t="str">
        <f t="array" ref="I854">XLOOKUP(E854,Customer_Dim!A:A,Customer_Dim!H:H)</f>
        <v>Silver</v>
      </c>
      <c r="J854" s="4" t="str">
        <f t="array" ref="J854">XLOOKUP(E854,Customer_Dim!A:A,Customer_Dim!E:E)</f>
        <v>South Kathrynmouth</v>
      </c>
      <c r="K854" s="4" t="str">
        <f t="array" ref="K854">XLOOKUP(E854,Customer_Dim!A:A,Customer_Dim!F:F)</f>
        <v>Oklahoma</v>
      </c>
      <c r="L854" s="4" t="str">
        <f t="array" ref="L854">XLOOKUP(Q854,Store_Dim!A:A,Store_Dim!C:C)</f>
        <v>East</v>
      </c>
      <c r="M854" s="4" t="s">
        <v>1610</v>
      </c>
      <c r="N854" s="4" t="str">
        <f t="array" ref="N854">XLOOKUP(M854,Product_Dim!A:A,Product_Dim!C:C)</f>
        <v>Electronics</v>
      </c>
      <c r="O854" s="4" t="str">
        <f t="array" ref="O854">XLOOKUP(M854,Product_Dim!A:A,Product_Dim!D:D)</f>
        <v>Accessories</v>
      </c>
      <c r="P854" s="4" t="s">
        <v>1612</v>
      </c>
      <c r="Q854" s="4" t="s">
        <v>1945</v>
      </c>
      <c r="R854" s="4" t="str">
        <f t="array" ref="R854">XLOOKUP(Q854,Store_Dim!A:A,Store_Dim!B:B)</f>
        <v>Guerrero-Schmitt</v>
      </c>
      <c r="S854" s="4" t="str">
        <f t="array" ref="S854">XLOOKUP(Q854,Store_Dim!A:A,Store_Dim!E:E)</f>
        <v>Flagship</v>
      </c>
      <c r="T854" s="4">
        <v>4.0</v>
      </c>
      <c r="U854" s="13">
        <v>266.98</v>
      </c>
      <c r="V854" s="14">
        <v>0.16</v>
      </c>
      <c r="W854" s="15">
        <v>453.0</v>
      </c>
      <c r="X854" s="4" t="s">
        <v>1959</v>
      </c>
      <c r="Y854" s="16">
        <v>897.0528</v>
      </c>
      <c r="Z854" s="4" t="str">
        <f t="array" ref="Z854">XLOOKUP(M854,Product_Dim!A:A,Product_Dim!B:B)</f>
        <v>USB-C Fast Charger</v>
      </c>
    </row>
    <row r="855" ht="14.25" customHeight="1">
      <c r="A855" s="4" t="s">
        <v>2814</v>
      </c>
      <c r="B855" s="5">
        <v>45873.0</v>
      </c>
      <c r="C855" s="12" t="s">
        <v>3975</v>
      </c>
      <c r="D855" s="4">
        <f t="shared" si="1"/>
        <v>2025</v>
      </c>
      <c r="E855" s="4" t="s">
        <v>1290</v>
      </c>
      <c r="F855" s="4">
        <v>33.0</v>
      </c>
      <c r="G855" s="4" t="str">
        <f t="shared" si="2"/>
        <v>26-35</v>
      </c>
      <c r="H855" s="4" t="str">
        <f t="array" ref="H855">XLOOKUP(E855,Customer_Dim!A:A,Customer_Dim!D:D)</f>
        <v>Male</v>
      </c>
      <c r="I855" s="4" t="str">
        <f t="array" ref="I855">XLOOKUP(E855,Customer_Dim!A:A,Customer_Dim!H:H)</f>
        <v>Gold</v>
      </c>
      <c r="J855" s="4" t="str">
        <f t="array" ref="J855">XLOOKUP(E855,Customer_Dim!A:A,Customer_Dim!E:E)</f>
        <v>Ashleymouth</v>
      </c>
      <c r="K855" s="4" t="str">
        <f t="array" ref="K855">XLOOKUP(E855,Customer_Dim!A:A,Customer_Dim!F:F)</f>
        <v>Maryland</v>
      </c>
      <c r="L855" s="4" t="str">
        <f t="array" ref="L855">XLOOKUP(Q855,Store_Dim!A:A,Store_Dim!C:C)</f>
        <v>North</v>
      </c>
      <c r="M855" s="4" t="s">
        <v>1793</v>
      </c>
      <c r="N855" s="4" t="str">
        <f t="array" ref="N855">XLOOKUP(M855,Product_Dim!A:A,Product_Dim!C:C)</f>
        <v>Home</v>
      </c>
      <c r="O855" s="4" t="str">
        <f t="array" ref="O855">XLOOKUP(M855,Product_Dim!A:A,Product_Dim!D:D)</f>
        <v>Storage</v>
      </c>
      <c r="P855" s="4" t="s">
        <v>1795</v>
      </c>
      <c r="Q855" s="4" t="s">
        <v>1936</v>
      </c>
      <c r="R855" s="4" t="str">
        <f t="array" ref="R855">XLOOKUP(Q855,Store_Dim!A:A,Store_Dim!B:B)</f>
        <v>Shelton PLC</v>
      </c>
      <c r="S855" s="4" t="str">
        <f t="array" ref="S855">XLOOKUP(Q855,Store_Dim!A:A,Store_Dim!E:E)</f>
        <v>Flagship</v>
      </c>
      <c r="T855" s="4">
        <v>3.0</v>
      </c>
      <c r="U855" s="13">
        <v>360.18</v>
      </c>
      <c r="V855" s="14">
        <v>0.03</v>
      </c>
      <c r="W855" s="15">
        <v>89.0</v>
      </c>
      <c r="X855" s="4" t="s">
        <v>1959</v>
      </c>
      <c r="Y855" s="16">
        <v>1048.1238</v>
      </c>
      <c r="Z855" s="4" t="str">
        <f t="array" ref="Z855">XLOOKUP(M855,Product_Dim!A:A,Product_Dim!B:B)</f>
        <v>Kitchen Storage Rack</v>
      </c>
    </row>
    <row r="856" ht="14.25" customHeight="1">
      <c r="A856" s="4" t="s">
        <v>2815</v>
      </c>
      <c r="B856" s="5">
        <v>45860.0</v>
      </c>
      <c r="C856" s="12" t="s">
        <v>3968</v>
      </c>
      <c r="D856" s="4">
        <f t="shared" si="1"/>
        <v>2025</v>
      </c>
      <c r="E856" s="4" t="s">
        <v>1160</v>
      </c>
      <c r="F856" s="4">
        <v>23.0</v>
      </c>
      <c r="G856" s="4" t="str">
        <f t="shared" si="2"/>
        <v>18-25</v>
      </c>
      <c r="H856" s="4" t="str">
        <f t="array" ref="H856">XLOOKUP(E856,Customer_Dim!A:A,Customer_Dim!D:D)</f>
        <v>Male</v>
      </c>
      <c r="I856" s="4" t="str">
        <f t="array" ref="I856">XLOOKUP(E856,Customer_Dim!A:A,Customer_Dim!H:H)</f>
        <v>Bronze</v>
      </c>
      <c r="J856" s="4" t="str">
        <f t="array" ref="J856">XLOOKUP(E856,Customer_Dim!A:A,Customer_Dim!E:E)</f>
        <v>Murphytown</v>
      </c>
      <c r="K856" s="4" t="str">
        <f t="array" ref="K856">XLOOKUP(E856,Customer_Dim!A:A,Customer_Dim!F:F)</f>
        <v>Ohio</v>
      </c>
      <c r="L856" s="4" t="str">
        <f t="array" ref="L856">XLOOKUP(Q856,Store_Dim!A:A,Store_Dim!C:C)</f>
        <v>East</v>
      </c>
      <c r="M856" s="4" t="s">
        <v>1750</v>
      </c>
      <c r="N856" s="4" t="str">
        <f t="array" ref="N856">XLOOKUP(M856,Product_Dim!A:A,Product_Dim!C:C)</f>
        <v>Home</v>
      </c>
      <c r="O856" s="4" t="str">
        <f t="array" ref="O856">XLOOKUP(M856,Product_Dim!A:A,Product_Dim!D:D)</f>
        <v>Decor</v>
      </c>
      <c r="P856" s="4" t="s">
        <v>1752</v>
      </c>
      <c r="Q856" s="4" t="s">
        <v>1887</v>
      </c>
      <c r="R856" s="4" t="str">
        <f t="array" ref="R856">XLOOKUP(Q856,Store_Dim!A:A,Store_Dim!B:B)</f>
        <v>Rivera-Warner</v>
      </c>
      <c r="S856" s="4" t="str">
        <f t="array" ref="S856">XLOOKUP(Q856,Store_Dim!A:A,Store_Dim!E:E)</f>
        <v>Flagship</v>
      </c>
      <c r="T856" s="4">
        <v>3.0</v>
      </c>
      <c r="U856" s="13">
        <v>247.41</v>
      </c>
      <c r="V856" s="14">
        <v>0.05</v>
      </c>
      <c r="W856" s="15">
        <v>190.0</v>
      </c>
      <c r="X856" s="4" t="s">
        <v>1964</v>
      </c>
      <c r="Y856" s="16">
        <v>705.1185</v>
      </c>
      <c r="Z856" s="4" t="str">
        <f t="array" ref="Z856">XLOOKUP(M856,Product_Dim!A:A,Product_Dim!B:B)</f>
        <v>Premium Blanket Throw</v>
      </c>
    </row>
    <row r="857" ht="14.25" customHeight="1">
      <c r="A857" s="4" t="s">
        <v>2816</v>
      </c>
      <c r="B857" s="5">
        <v>45235.0</v>
      </c>
      <c r="C857" s="12" t="s">
        <v>3971</v>
      </c>
      <c r="D857" s="4">
        <f t="shared" si="1"/>
        <v>2023</v>
      </c>
      <c r="E857" s="4" t="s">
        <v>300</v>
      </c>
      <c r="F857" s="4">
        <v>21.0</v>
      </c>
      <c r="G857" s="4" t="str">
        <f t="shared" si="2"/>
        <v>18-25</v>
      </c>
      <c r="H857" s="4" t="str">
        <f t="array" ref="H857">XLOOKUP(E857,Customer_Dim!A:A,Customer_Dim!D:D)</f>
        <v>Male</v>
      </c>
      <c r="I857" s="4" t="str">
        <f t="array" ref="I857">XLOOKUP(E857,Customer_Dim!A:A,Customer_Dim!H:H)</f>
        <v>Gold</v>
      </c>
      <c r="J857" s="4" t="str">
        <f t="array" ref="J857">XLOOKUP(E857,Customer_Dim!A:A,Customer_Dim!E:E)</f>
        <v>North Scottport</v>
      </c>
      <c r="K857" s="4" t="str">
        <f t="array" ref="K857">XLOOKUP(E857,Customer_Dim!A:A,Customer_Dim!F:F)</f>
        <v>Virginia</v>
      </c>
      <c r="L857" s="4" t="str">
        <f t="array" ref="L857">XLOOKUP(Q857,Store_Dim!A:A,Store_Dim!C:C)</f>
        <v>North</v>
      </c>
      <c r="M857" s="4" t="s">
        <v>1715</v>
      </c>
      <c r="N857" s="4" t="str">
        <f t="array" ref="N857">XLOOKUP(M857,Product_Dim!A:A,Product_Dim!C:C)</f>
        <v>Sports</v>
      </c>
      <c r="O857" s="4" t="str">
        <f t="array" ref="O857">XLOOKUP(M857,Product_Dim!A:A,Product_Dim!D:D)</f>
        <v>Team Sports</v>
      </c>
      <c r="P857" s="4" t="s">
        <v>1717</v>
      </c>
      <c r="Q857" s="4" t="s">
        <v>1936</v>
      </c>
      <c r="R857" s="4" t="str">
        <f t="array" ref="R857">XLOOKUP(Q857,Store_Dim!A:A,Store_Dim!B:B)</f>
        <v>Shelton PLC</v>
      </c>
      <c r="S857" s="4" t="str">
        <f t="array" ref="S857">XLOOKUP(Q857,Store_Dim!A:A,Store_Dim!E:E)</f>
        <v>Flagship</v>
      </c>
      <c r="T857" s="4">
        <v>3.0</v>
      </c>
      <c r="U857" s="13">
        <v>674.66</v>
      </c>
      <c r="V857" s="14">
        <v>0.23</v>
      </c>
      <c r="W857" s="15">
        <v>114.0</v>
      </c>
      <c r="X857" s="4" t="s">
        <v>1959</v>
      </c>
      <c r="Y857" s="16">
        <v>1558.4646</v>
      </c>
      <c r="Z857" s="4" t="str">
        <f t="array" ref="Z857">XLOOKUP(M857,Product_Dim!A:A,Product_Dim!B:B)</f>
        <v>High-Grip Football</v>
      </c>
    </row>
    <row r="858" ht="14.25" customHeight="1">
      <c r="A858" s="4" t="s">
        <v>2817</v>
      </c>
      <c r="B858" s="5">
        <v>45874.0</v>
      </c>
      <c r="C858" s="12" t="s">
        <v>3975</v>
      </c>
      <c r="D858" s="4">
        <f t="shared" si="1"/>
        <v>2025</v>
      </c>
      <c r="E858" s="4" t="s">
        <v>1313</v>
      </c>
      <c r="F858" s="4">
        <v>26.0</v>
      </c>
      <c r="G858" s="4" t="str">
        <f t="shared" si="2"/>
        <v>26-35</v>
      </c>
      <c r="H858" s="4" t="str">
        <f t="array" ref="H858">XLOOKUP(E858,Customer_Dim!A:A,Customer_Dim!D:D)</f>
        <v>Female</v>
      </c>
      <c r="I858" s="4" t="str">
        <f t="array" ref="I858">XLOOKUP(E858,Customer_Dim!A:A,Customer_Dim!H:H)</f>
        <v>Silver</v>
      </c>
      <c r="J858" s="4" t="str">
        <f t="array" ref="J858">XLOOKUP(E858,Customer_Dim!A:A,Customer_Dim!E:E)</f>
        <v>Kramerview</v>
      </c>
      <c r="K858" s="4" t="str">
        <f t="array" ref="K858">XLOOKUP(E858,Customer_Dim!A:A,Customer_Dim!F:F)</f>
        <v>Alaska</v>
      </c>
      <c r="L858" s="4" t="str">
        <f t="array" ref="L858">XLOOKUP(Q858,Store_Dim!A:A,Store_Dim!C:C)</f>
        <v>South</v>
      </c>
      <c r="M858" s="4" t="s">
        <v>1706</v>
      </c>
      <c r="N858" s="4" t="str">
        <f t="array" ref="N858">XLOOKUP(M858,Product_Dim!A:A,Product_Dim!C:C)</f>
        <v>Electronics</v>
      </c>
      <c r="O858" s="4" t="str">
        <f t="array" ref="O858">XLOOKUP(M858,Product_Dim!A:A,Product_Dim!D:D)</f>
        <v>Accessories</v>
      </c>
      <c r="P858" s="4" t="s">
        <v>1708</v>
      </c>
      <c r="Q858" s="4" t="s">
        <v>1904</v>
      </c>
      <c r="R858" s="4" t="str">
        <f t="array" ref="R858">XLOOKUP(Q858,Store_Dim!A:A,Store_Dim!B:B)</f>
        <v>Alexander Group</v>
      </c>
      <c r="S858" s="4" t="str">
        <f t="array" ref="S858">XLOOKUP(Q858,Store_Dim!A:A,Store_Dim!E:E)</f>
        <v>Online</v>
      </c>
      <c r="T858" s="4">
        <v>1.0</v>
      </c>
      <c r="U858" s="13">
        <v>913.98</v>
      </c>
      <c r="V858" s="14">
        <v>0.27</v>
      </c>
      <c r="W858" s="15">
        <v>389.0</v>
      </c>
      <c r="X858" s="4" t="s">
        <v>1961</v>
      </c>
      <c r="Y858" s="16">
        <v>667.2053999999999</v>
      </c>
      <c r="Z858" s="4" t="str">
        <f t="array" ref="Z858">XLOOKUP(M858,Product_Dim!A:A,Product_Dim!B:B)</f>
        <v>Smart Home WiFi Camera</v>
      </c>
    </row>
    <row r="859" ht="14.25" customHeight="1">
      <c r="A859" s="4" t="s">
        <v>2818</v>
      </c>
      <c r="B859" s="5">
        <v>45769.0</v>
      </c>
      <c r="C859" s="12" t="s">
        <v>3978</v>
      </c>
      <c r="D859" s="4">
        <f t="shared" si="1"/>
        <v>2025</v>
      </c>
      <c r="E859" s="4" t="s">
        <v>1013</v>
      </c>
      <c r="F859" s="4">
        <v>53.0</v>
      </c>
      <c r="G859" s="4" t="str">
        <f t="shared" si="2"/>
        <v>46-55</v>
      </c>
      <c r="H859" s="4" t="str">
        <f t="array" ref="H859">XLOOKUP(E859,Customer_Dim!A:A,Customer_Dim!D:D)</f>
        <v>Female</v>
      </c>
      <c r="I859" s="4" t="str">
        <f t="array" ref="I859">XLOOKUP(E859,Customer_Dim!A:A,Customer_Dim!H:H)</f>
        <v>Silver</v>
      </c>
      <c r="J859" s="4" t="str">
        <f t="array" ref="J859">XLOOKUP(E859,Customer_Dim!A:A,Customer_Dim!E:E)</f>
        <v>Anitaland</v>
      </c>
      <c r="K859" s="4" t="str">
        <f t="array" ref="K859">XLOOKUP(E859,Customer_Dim!A:A,Customer_Dim!F:F)</f>
        <v>Washington</v>
      </c>
      <c r="L859" s="4" t="str">
        <f t="array" ref="L859">XLOOKUP(Q859,Store_Dim!A:A,Store_Dim!C:C)</f>
        <v>East</v>
      </c>
      <c r="M859" s="4" t="s">
        <v>1862</v>
      </c>
      <c r="N859" s="4" t="str">
        <f t="array" ref="N859">XLOOKUP(M859,Product_Dim!A:A,Product_Dim!C:C)</f>
        <v>Electronics</v>
      </c>
      <c r="O859" s="4" t="str">
        <f t="array" ref="O859">XLOOKUP(M859,Product_Dim!A:A,Product_Dim!D:D)</f>
        <v>Computer</v>
      </c>
      <c r="P859" s="4" t="s">
        <v>1864</v>
      </c>
      <c r="Q859" s="4" t="s">
        <v>1924</v>
      </c>
      <c r="R859" s="4" t="str">
        <f t="array" ref="R859">XLOOKUP(Q859,Store_Dim!A:A,Store_Dim!B:B)</f>
        <v>Hill, Wagner and Ballard</v>
      </c>
      <c r="S859" s="4" t="str">
        <f t="array" ref="S859">XLOOKUP(Q859,Store_Dim!A:A,Store_Dim!E:E)</f>
        <v>Online</v>
      </c>
      <c r="T859" s="4">
        <v>4.0</v>
      </c>
      <c r="U859" s="13">
        <v>370.5</v>
      </c>
      <c r="V859" s="14">
        <v>0.13</v>
      </c>
      <c r="W859" s="15">
        <v>485.0</v>
      </c>
      <c r="X859" s="4" t="s">
        <v>1961</v>
      </c>
      <c r="Y859" s="16">
        <v>1289.34</v>
      </c>
      <c r="Z859" s="4" t="str">
        <f t="array" ref="Z859">XLOOKUP(M859,Product_Dim!A:A,Product_Dim!B:B)</f>
        <v>USB-C Laptop Charger</v>
      </c>
    </row>
    <row r="860" ht="14.25" customHeight="1">
      <c r="A860" s="4" t="s">
        <v>2819</v>
      </c>
      <c r="B860" s="5">
        <v>45619.0</v>
      </c>
      <c r="C860" s="12" t="s">
        <v>3971</v>
      </c>
      <c r="D860" s="4">
        <f t="shared" si="1"/>
        <v>2024</v>
      </c>
      <c r="E860" s="4" t="s">
        <v>1145</v>
      </c>
      <c r="F860" s="4">
        <v>60.0</v>
      </c>
      <c r="G860" s="4" t="str">
        <f t="shared" si="2"/>
        <v>56-65</v>
      </c>
      <c r="H860" s="4" t="str">
        <f t="array" ref="H860">XLOOKUP(E860,Customer_Dim!A:A,Customer_Dim!D:D)</f>
        <v>Female</v>
      </c>
      <c r="I860" s="4" t="str">
        <f t="array" ref="I860">XLOOKUP(E860,Customer_Dim!A:A,Customer_Dim!H:H)</f>
        <v>Gold</v>
      </c>
      <c r="J860" s="4" t="str">
        <f t="array" ref="J860">XLOOKUP(E860,Customer_Dim!A:A,Customer_Dim!E:E)</f>
        <v>West Johnmouth</v>
      </c>
      <c r="K860" s="4" t="str">
        <f t="array" ref="K860">XLOOKUP(E860,Customer_Dim!A:A,Customer_Dim!F:F)</f>
        <v>Mississippi</v>
      </c>
      <c r="L860" s="4" t="str">
        <f t="array" ref="L860">XLOOKUP(Q860,Store_Dim!A:A,Store_Dim!C:C)</f>
        <v>East</v>
      </c>
      <c r="M860" s="4" t="s">
        <v>1799</v>
      </c>
      <c r="N860" s="4" t="str">
        <f t="array" ref="N860">XLOOKUP(M860,Product_Dim!A:A,Product_Dim!C:C)</f>
        <v>Sports</v>
      </c>
      <c r="O860" s="4" t="str">
        <f t="array" ref="O860">XLOOKUP(M860,Product_Dim!A:A,Product_Dim!D:D)</f>
        <v>Fitness</v>
      </c>
      <c r="P860" s="4" t="s">
        <v>1801</v>
      </c>
      <c r="Q860" s="4" t="s">
        <v>1932</v>
      </c>
      <c r="R860" s="4" t="str">
        <f t="array" ref="R860">XLOOKUP(Q860,Store_Dim!A:A,Store_Dim!B:B)</f>
        <v>Gardner, Humphrey and Contreras</v>
      </c>
      <c r="S860" s="4" t="str">
        <f t="array" ref="S860">XLOOKUP(Q860,Store_Dim!A:A,Store_Dim!E:E)</f>
        <v>Flagship</v>
      </c>
      <c r="T860" s="4">
        <v>1.0</v>
      </c>
      <c r="U860" s="13">
        <v>735.1</v>
      </c>
      <c r="V860" s="14">
        <v>0.1</v>
      </c>
      <c r="W860" s="15">
        <v>300.0</v>
      </c>
      <c r="X860" s="4" t="s">
        <v>1961</v>
      </c>
      <c r="Y860" s="16">
        <v>661.59</v>
      </c>
      <c r="Z860" s="4" t="str">
        <f t="array" ref="Z860">XLOOKUP(M860,Product_Dim!A:A,Product_Dim!B:B)</f>
        <v>Professional Jump Rope</v>
      </c>
    </row>
    <row r="861" ht="14.25" customHeight="1">
      <c r="A861" s="4" t="s">
        <v>2820</v>
      </c>
      <c r="B861" s="5">
        <v>45614.0</v>
      </c>
      <c r="C861" s="12" t="s">
        <v>3971</v>
      </c>
      <c r="D861" s="4">
        <f t="shared" si="1"/>
        <v>2024</v>
      </c>
      <c r="E861" s="4" t="s">
        <v>480</v>
      </c>
      <c r="F861" s="4">
        <v>33.0</v>
      </c>
      <c r="G861" s="4" t="str">
        <f t="shared" si="2"/>
        <v>26-35</v>
      </c>
      <c r="H861" s="4" t="str">
        <f t="array" ref="H861">XLOOKUP(E861,Customer_Dim!A:A,Customer_Dim!D:D)</f>
        <v>Female</v>
      </c>
      <c r="I861" s="4" t="str">
        <f t="array" ref="I861">XLOOKUP(E861,Customer_Dim!A:A,Customer_Dim!H:H)</f>
        <v>Platinum</v>
      </c>
      <c r="J861" s="4" t="str">
        <f t="array" ref="J861">XLOOKUP(E861,Customer_Dim!A:A,Customer_Dim!E:E)</f>
        <v>Gonzalezbury</v>
      </c>
      <c r="K861" s="4" t="str">
        <f t="array" ref="K861">XLOOKUP(E861,Customer_Dim!A:A,Customer_Dim!F:F)</f>
        <v>Michigan</v>
      </c>
      <c r="L861" s="4" t="str">
        <f t="array" ref="L861">XLOOKUP(Q861,Store_Dim!A:A,Store_Dim!C:C)</f>
        <v>South</v>
      </c>
      <c r="M861" s="4" t="s">
        <v>1820</v>
      </c>
      <c r="N861" s="4" t="str">
        <f t="array" ref="N861">XLOOKUP(M861,Product_Dim!A:A,Product_Dim!C:C)</f>
        <v>Home</v>
      </c>
      <c r="O861" s="4" t="str">
        <f t="array" ref="O861">XLOOKUP(M861,Product_Dim!A:A,Product_Dim!D:D)</f>
        <v>Lighting</v>
      </c>
      <c r="P861" s="4" t="s">
        <v>1822</v>
      </c>
      <c r="Q861" s="4" t="s">
        <v>1896</v>
      </c>
      <c r="R861" s="4" t="str">
        <f t="array" ref="R861">XLOOKUP(Q861,Store_Dim!A:A,Store_Dim!B:B)</f>
        <v>Black-Horn</v>
      </c>
      <c r="S861" s="4" t="str">
        <f t="array" ref="S861">XLOOKUP(Q861,Store_Dim!A:A,Store_Dim!E:E)</f>
        <v>Outlet</v>
      </c>
      <c r="T861" s="4">
        <v>3.0</v>
      </c>
      <c r="U861" s="13">
        <v>448.55</v>
      </c>
      <c r="V861" s="14">
        <v>0.05</v>
      </c>
      <c r="W861" s="15">
        <v>469.0</v>
      </c>
      <c r="X861" s="4" t="s">
        <v>1959</v>
      </c>
      <c r="Y861" s="16">
        <v>1278.3675</v>
      </c>
      <c r="Z861" s="4" t="str">
        <f t="array" ref="Z861">XLOOKUP(M861,Product_Dim!A:A,Product_Dim!B:B)</f>
        <v>Decorative Lamp Shade</v>
      </c>
    </row>
    <row r="862" ht="14.25" customHeight="1">
      <c r="A862" s="4" t="s">
        <v>2821</v>
      </c>
      <c r="B862" s="5">
        <v>45691.0</v>
      </c>
      <c r="C862" s="12" t="s">
        <v>3974</v>
      </c>
      <c r="D862" s="4">
        <f t="shared" si="1"/>
        <v>2025</v>
      </c>
      <c r="E862" s="4" t="s">
        <v>237</v>
      </c>
      <c r="F862" s="4">
        <v>53.0</v>
      </c>
      <c r="G862" s="4" t="str">
        <f t="shared" si="2"/>
        <v>46-55</v>
      </c>
      <c r="H862" s="4" t="str">
        <f t="array" ref="H862">XLOOKUP(E862,Customer_Dim!A:A,Customer_Dim!D:D)</f>
        <v>Male</v>
      </c>
      <c r="I862" s="4" t="str">
        <f t="array" ref="I862">XLOOKUP(E862,Customer_Dim!A:A,Customer_Dim!H:H)</f>
        <v>Platinum</v>
      </c>
      <c r="J862" s="4" t="str">
        <f t="array" ref="J862">XLOOKUP(E862,Customer_Dim!A:A,Customer_Dim!E:E)</f>
        <v>New Kathrynland</v>
      </c>
      <c r="K862" s="4" t="str">
        <f t="array" ref="K862">XLOOKUP(E862,Customer_Dim!A:A,Customer_Dim!F:F)</f>
        <v>Montana</v>
      </c>
      <c r="L862" s="4" t="str">
        <f t="array" ref="L862">XLOOKUP(Q862,Store_Dim!A:A,Store_Dim!C:C)</f>
        <v>East</v>
      </c>
      <c r="M862" s="4" t="s">
        <v>1835</v>
      </c>
      <c r="N862" s="4" t="str">
        <f t="array" ref="N862">XLOOKUP(M862,Product_Dim!A:A,Product_Dim!C:C)</f>
        <v>Home</v>
      </c>
      <c r="O862" s="4" t="str">
        <f t="array" ref="O862">XLOOKUP(M862,Product_Dim!A:A,Product_Dim!D:D)</f>
        <v>Furniture</v>
      </c>
      <c r="P862" s="4" t="s">
        <v>1837</v>
      </c>
      <c r="Q862" s="4" t="s">
        <v>1932</v>
      </c>
      <c r="R862" s="4" t="str">
        <f t="array" ref="R862">XLOOKUP(Q862,Store_Dim!A:A,Store_Dim!B:B)</f>
        <v>Gardner, Humphrey and Contreras</v>
      </c>
      <c r="S862" s="4" t="str">
        <f t="array" ref="S862">XLOOKUP(Q862,Store_Dim!A:A,Store_Dim!E:E)</f>
        <v>Flagship</v>
      </c>
      <c r="T862" s="4">
        <v>3.0</v>
      </c>
      <c r="U862" s="13">
        <v>904.96</v>
      </c>
      <c r="V862" s="14">
        <v>0.07</v>
      </c>
      <c r="W862" s="15">
        <v>208.0</v>
      </c>
      <c r="X862" s="4" t="s">
        <v>1964</v>
      </c>
      <c r="Y862" s="16">
        <v>2524.8384</v>
      </c>
      <c r="Z862" s="4" t="str">
        <f t="array" ref="Z862">XLOOKUP(M862,Product_Dim!A:A,Product_Dim!B:B)</f>
        <v>Wooden Bookshelf</v>
      </c>
    </row>
    <row r="863" ht="14.25" customHeight="1">
      <c r="A863" s="4" t="s">
        <v>2822</v>
      </c>
      <c r="B863" s="5">
        <v>45608.0</v>
      </c>
      <c r="C863" s="12" t="s">
        <v>3971</v>
      </c>
      <c r="D863" s="4">
        <f t="shared" si="1"/>
        <v>2024</v>
      </c>
      <c r="E863" s="4" t="s">
        <v>1211</v>
      </c>
      <c r="F863" s="4">
        <v>23.0</v>
      </c>
      <c r="G863" s="4" t="str">
        <f t="shared" si="2"/>
        <v>18-25</v>
      </c>
      <c r="H863" s="4" t="str">
        <f t="array" ref="H863">XLOOKUP(E863,Customer_Dim!A:A,Customer_Dim!D:D)</f>
        <v>Male</v>
      </c>
      <c r="I863" s="4" t="str">
        <f t="array" ref="I863">XLOOKUP(E863,Customer_Dim!A:A,Customer_Dim!H:H)</f>
        <v>Gold</v>
      </c>
      <c r="J863" s="4" t="str">
        <f t="array" ref="J863">XLOOKUP(E863,Customer_Dim!A:A,Customer_Dim!E:E)</f>
        <v>South Cassandrachester</v>
      </c>
      <c r="K863" s="4" t="str">
        <f t="array" ref="K863">XLOOKUP(E863,Customer_Dim!A:A,Customer_Dim!F:F)</f>
        <v>Rhode Island</v>
      </c>
      <c r="L863" s="4" t="str">
        <f t="array" ref="L863">XLOOKUP(Q863,Store_Dim!A:A,Store_Dim!C:C)</f>
        <v>East</v>
      </c>
      <c r="M863" s="4" t="s">
        <v>1786</v>
      </c>
      <c r="N863" s="4" t="str">
        <f t="array" ref="N863">XLOOKUP(M863,Product_Dim!A:A,Product_Dim!C:C)</f>
        <v>Home</v>
      </c>
      <c r="O863" s="4" t="str">
        <f t="array" ref="O863">XLOOKUP(M863,Product_Dim!A:A,Product_Dim!D:D)</f>
        <v>Furniture</v>
      </c>
      <c r="P863" s="4" t="s">
        <v>1789</v>
      </c>
      <c r="Q863" s="4" t="s">
        <v>1932</v>
      </c>
      <c r="R863" s="4" t="str">
        <f t="array" ref="R863">XLOOKUP(Q863,Store_Dim!A:A,Store_Dim!B:B)</f>
        <v>Gardner, Humphrey and Contreras</v>
      </c>
      <c r="S863" s="4" t="str">
        <f t="array" ref="S863">XLOOKUP(Q863,Store_Dim!A:A,Store_Dim!E:E)</f>
        <v>Flagship</v>
      </c>
      <c r="T863" s="4">
        <v>4.0</v>
      </c>
      <c r="U863" s="13">
        <v>408.72</v>
      </c>
      <c r="V863" s="14">
        <v>0.16</v>
      </c>
      <c r="W863" s="15">
        <v>130.0</v>
      </c>
      <c r="X863" s="4" t="s">
        <v>1964</v>
      </c>
      <c r="Y863" s="16">
        <v>1373.2992</v>
      </c>
      <c r="Z863" s="4" t="str">
        <f t="array" ref="Z863">XLOOKUP(M863,Product_Dim!A:A,Product_Dim!B:B)</f>
        <v>Wooden Nightstand</v>
      </c>
    </row>
    <row r="864" ht="14.25" customHeight="1">
      <c r="A864" s="4" t="s">
        <v>2823</v>
      </c>
      <c r="B864" s="5">
        <v>45412.0</v>
      </c>
      <c r="C864" s="12" t="s">
        <v>3978</v>
      </c>
      <c r="D864" s="4">
        <f t="shared" si="1"/>
        <v>2024</v>
      </c>
      <c r="E864" s="4" t="s">
        <v>919</v>
      </c>
      <c r="F864" s="4">
        <v>46.0</v>
      </c>
      <c r="G864" s="4" t="str">
        <f t="shared" si="2"/>
        <v>46-55</v>
      </c>
      <c r="H864" s="4" t="str">
        <f t="array" ref="H864">XLOOKUP(E864,Customer_Dim!A:A,Customer_Dim!D:D)</f>
        <v>Female</v>
      </c>
      <c r="I864" s="4" t="str">
        <f t="array" ref="I864">XLOOKUP(E864,Customer_Dim!A:A,Customer_Dim!H:H)</f>
        <v>Gold</v>
      </c>
      <c r="J864" s="4" t="str">
        <f t="array" ref="J864">XLOOKUP(E864,Customer_Dim!A:A,Customer_Dim!E:E)</f>
        <v>Spencermouth</v>
      </c>
      <c r="K864" s="4" t="str">
        <f t="array" ref="K864">XLOOKUP(E864,Customer_Dim!A:A,Customer_Dim!F:F)</f>
        <v>New Jersey</v>
      </c>
      <c r="L864" s="4" t="str">
        <f t="array" ref="L864">XLOOKUP(Q864,Store_Dim!A:A,Store_Dim!C:C)</f>
        <v>North</v>
      </c>
      <c r="M864" s="4" t="s">
        <v>1796</v>
      </c>
      <c r="N864" s="4" t="str">
        <f t="array" ref="N864">XLOOKUP(M864,Product_Dim!A:A,Product_Dim!C:C)</f>
        <v>Beauty</v>
      </c>
      <c r="O864" s="4" t="str">
        <f t="array" ref="O864">XLOOKUP(M864,Product_Dim!A:A,Product_Dim!D:D)</f>
        <v>Haircare</v>
      </c>
      <c r="P864" s="4" t="s">
        <v>1798</v>
      </c>
      <c r="Q864" s="4" t="s">
        <v>1901</v>
      </c>
      <c r="R864" s="4" t="str">
        <f t="array" ref="R864">XLOOKUP(Q864,Store_Dim!A:A,Store_Dim!B:B)</f>
        <v>Johnson-Wright</v>
      </c>
      <c r="S864" s="4" t="str">
        <f t="array" ref="S864">XLOOKUP(Q864,Store_Dim!A:A,Store_Dim!E:E)</f>
        <v>Outlet</v>
      </c>
      <c r="T864" s="4">
        <v>4.0</v>
      </c>
      <c r="U864" s="13">
        <v>770.65</v>
      </c>
      <c r="V864" s="14">
        <v>0.27</v>
      </c>
      <c r="W864" s="15">
        <v>383.0</v>
      </c>
      <c r="X864" s="4" t="s">
        <v>1959</v>
      </c>
      <c r="Y864" s="16">
        <v>2250.298</v>
      </c>
      <c r="Z864" s="4" t="str">
        <f t="array" ref="Z864">XLOOKUP(M864,Product_Dim!A:A,Product_Dim!B:B)</f>
        <v>Hair Repair Oil Treatment</v>
      </c>
    </row>
    <row r="865" ht="14.25" customHeight="1">
      <c r="A865" s="4" t="s">
        <v>2824</v>
      </c>
      <c r="B865" s="5">
        <v>45767.0</v>
      </c>
      <c r="C865" s="12" t="s">
        <v>3978</v>
      </c>
      <c r="D865" s="4">
        <f t="shared" si="1"/>
        <v>2025</v>
      </c>
      <c r="E865" s="4" t="s">
        <v>683</v>
      </c>
      <c r="F865" s="4">
        <v>47.0</v>
      </c>
      <c r="G865" s="4" t="str">
        <f t="shared" si="2"/>
        <v>46-55</v>
      </c>
      <c r="H865" s="4" t="str">
        <f t="array" ref="H865">XLOOKUP(E865,Customer_Dim!A:A,Customer_Dim!D:D)</f>
        <v>Male</v>
      </c>
      <c r="I865" s="4" t="str">
        <f t="array" ref="I865">XLOOKUP(E865,Customer_Dim!A:A,Customer_Dim!H:H)</f>
        <v>Platinum</v>
      </c>
      <c r="J865" s="4" t="str">
        <f t="array" ref="J865">XLOOKUP(E865,Customer_Dim!A:A,Customer_Dim!E:E)</f>
        <v>Johnsonland</v>
      </c>
      <c r="K865" s="4" t="str">
        <f t="array" ref="K865">XLOOKUP(E865,Customer_Dim!A:A,Customer_Dim!F:F)</f>
        <v>Iowa</v>
      </c>
      <c r="L865" s="4" t="str">
        <f t="array" ref="L865">XLOOKUP(Q865,Store_Dim!A:A,Store_Dim!C:C)</f>
        <v>East</v>
      </c>
      <c r="M865" s="4" t="s">
        <v>1667</v>
      </c>
      <c r="N865" s="4" t="str">
        <f t="array" ref="N865">XLOOKUP(M865,Product_Dim!A:A,Product_Dim!C:C)</f>
        <v>Home</v>
      </c>
      <c r="O865" s="4" t="str">
        <f t="array" ref="O865">XLOOKUP(M865,Product_Dim!A:A,Product_Dim!D:D)</f>
        <v>Kitchen</v>
      </c>
      <c r="P865" s="4" t="s">
        <v>1669</v>
      </c>
      <c r="Q865" s="4" t="s">
        <v>1911</v>
      </c>
      <c r="R865" s="4" t="str">
        <f t="array" ref="R865">XLOOKUP(Q865,Store_Dim!A:A,Store_Dim!B:B)</f>
        <v>Benson-Elliott</v>
      </c>
      <c r="S865" s="4" t="str">
        <f t="array" ref="S865">XLOOKUP(Q865,Store_Dim!A:A,Store_Dim!E:E)</f>
        <v>Online</v>
      </c>
      <c r="T865" s="4">
        <v>1.0</v>
      </c>
      <c r="U865" s="13">
        <v>649.22</v>
      </c>
      <c r="V865" s="14">
        <v>0.03</v>
      </c>
      <c r="W865" s="15">
        <v>57.0</v>
      </c>
      <c r="X865" s="4" t="s">
        <v>1964</v>
      </c>
      <c r="Y865" s="16">
        <v>629.7434000000001</v>
      </c>
      <c r="Z865" s="4" t="str">
        <f t="array" ref="Z865">XLOOKUP(M865,Product_Dim!A:A,Product_Dim!B:B)</f>
        <v>Stainless Steel Cutlery Set</v>
      </c>
    </row>
    <row r="866" ht="14.25" customHeight="1">
      <c r="A866" s="4" t="s">
        <v>2825</v>
      </c>
      <c r="B866" s="5">
        <v>45428.0</v>
      </c>
      <c r="C866" s="12" t="s">
        <v>3973</v>
      </c>
      <c r="D866" s="4">
        <f t="shared" si="1"/>
        <v>2024</v>
      </c>
      <c r="E866" s="4" t="s">
        <v>1115</v>
      </c>
      <c r="F866" s="4">
        <v>55.0</v>
      </c>
      <c r="G866" s="4" t="str">
        <f t="shared" si="2"/>
        <v>46-55</v>
      </c>
      <c r="H866" s="4" t="str">
        <f t="array" ref="H866">XLOOKUP(E866,Customer_Dim!A:A,Customer_Dim!D:D)</f>
        <v>Male</v>
      </c>
      <c r="I866" s="4" t="str">
        <f t="array" ref="I866">XLOOKUP(E866,Customer_Dim!A:A,Customer_Dim!H:H)</f>
        <v>Silver</v>
      </c>
      <c r="J866" s="4" t="str">
        <f t="array" ref="J866">XLOOKUP(E866,Customer_Dim!A:A,Customer_Dim!E:E)</f>
        <v>Shannonview</v>
      </c>
      <c r="K866" s="4" t="str">
        <f t="array" ref="K866">XLOOKUP(E866,Customer_Dim!A:A,Customer_Dim!F:F)</f>
        <v>Pennsylvania</v>
      </c>
      <c r="L866" s="4" t="str">
        <f t="array" ref="L866">XLOOKUP(Q866,Store_Dim!A:A,Store_Dim!C:C)</f>
        <v>East</v>
      </c>
      <c r="M866" s="4" t="s">
        <v>1677</v>
      </c>
      <c r="N866" s="4" t="str">
        <f t="array" ref="N866">XLOOKUP(M866,Product_Dim!A:A,Product_Dim!C:C)</f>
        <v>Home</v>
      </c>
      <c r="O866" s="4" t="str">
        <f t="array" ref="O866">XLOOKUP(M866,Product_Dim!A:A,Product_Dim!D:D)</f>
        <v>Decor</v>
      </c>
      <c r="P866" s="4" t="s">
        <v>1679</v>
      </c>
      <c r="Q866" s="4" t="s">
        <v>1924</v>
      </c>
      <c r="R866" s="4" t="str">
        <f t="array" ref="R866">XLOOKUP(Q866,Store_Dim!A:A,Store_Dim!B:B)</f>
        <v>Hill, Wagner and Ballard</v>
      </c>
      <c r="S866" s="4" t="str">
        <f t="array" ref="S866">XLOOKUP(Q866,Store_Dim!A:A,Store_Dim!E:E)</f>
        <v>Online</v>
      </c>
      <c r="T866" s="4">
        <v>2.0</v>
      </c>
      <c r="U866" s="13">
        <v>379.78</v>
      </c>
      <c r="V866" s="14">
        <v>0.2</v>
      </c>
      <c r="W866" s="15">
        <v>305.0</v>
      </c>
      <c r="X866" s="4" t="s">
        <v>1959</v>
      </c>
      <c r="Y866" s="16">
        <v>607.648</v>
      </c>
      <c r="Z866" s="4" t="str">
        <f t="array" ref="Z866">XLOOKUP(M866,Product_Dim!A:A,Product_Dim!B:B)</f>
        <v>Modern Wall Clock</v>
      </c>
    </row>
    <row r="867" ht="14.25" customHeight="1">
      <c r="A867" s="4" t="s">
        <v>2826</v>
      </c>
      <c r="B867" s="5">
        <v>45770.0</v>
      </c>
      <c r="C867" s="12" t="s">
        <v>3978</v>
      </c>
      <c r="D867" s="4">
        <f t="shared" si="1"/>
        <v>2025</v>
      </c>
      <c r="E867" s="4" t="s">
        <v>817</v>
      </c>
      <c r="F867" s="4">
        <v>19.0</v>
      </c>
      <c r="G867" s="4" t="str">
        <f t="shared" si="2"/>
        <v>18-25</v>
      </c>
      <c r="H867" s="4" t="str">
        <f t="array" ref="H867">XLOOKUP(E867,Customer_Dim!A:A,Customer_Dim!D:D)</f>
        <v>Male</v>
      </c>
      <c r="I867" s="4" t="str">
        <f t="array" ref="I867">XLOOKUP(E867,Customer_Dim!A:A,Customer_Dim!H:H)</f>
        <v>Gold</v>
      </c>
      <c r="J867" s="4" t="str">
        <f t="array" ref="J867">XLOOKUP(E867,Customer_Dim!A:A,Customer_Dim!E:E)</f>
        <v>Lake Timothy</v>
      </c>
      <c r="K867" s="4" t="str">
        <f t="array" ref="K867">XLOOKUP(E867,Customer_Dim!A:A,Customer_Dim!F:F)</f>
        <v>Nevada</v>
      </c>
      <c r="L867" s="4" t="str">
        <f t="array" ref="L867">XLOOKUP(Q867,Store_Dim!A:A,Store_Dim!C:C)</f>
        <v>West</v>
      </c>
      <c r="M867" s="4" t="s">
        <v>1709</v>
      </c>
      <c r="N867" s="4" t="str">
        <f t="array" ref="N867">XLOOKUP(M867,Product_Dim!A:A,Product_Dim!C:C)</f>
        <v>Electronics</v>
      </c>
      <c r="O867" s="4" t="str">
        <f t="array" ref="O867">XLOOKUP(M867,Product_Dim!A:A,Product_Dim!D:D)</f>
        <v>Computer</v>
      </c>
      <c r="P867" s="4" t="s">
        <v>1711</v>
      </c>
      <c r="Q867" s="4" t="s">
        <v>1917</v>
      </c>
      <c r="R867" s="4" t="str">
        <f t="array" ref="R867">XLOOKUP(Q867,Store_Dim!A:A,Store_Dim!B:B)</f>
        <v>Bean, Jones and Park</v>
      </c>
      <c r="S867" s="4" t="str">
        <f t="array" ref="S867">XLOOKUP(Q867,Store_Dim!A:A,Store_Dim!E:E)</f>
        <v>Online</v>
      </c>
      <c r="T867" s="4">
        <v>3.0</v>
      </c>
      <c r="U867" s="13">
        <v>924.15</v>
      </c>
      <c r="V867" s="14">
        <v>0.1</v>
      </c>
      <c r="W867" s="15">
        <v>266.0</v>
      </c>
      <c r="X867" s="4" t="s">
        <v>1961</v>
      </c>
      <c r="Y867" s="16">
        <v>2495.205</v>
      </c>
      <c r="Z867" s="4" t="str">
        <f t="array" ref="Z867">XLOOKUP(M867,Product_Dim!A:A,Product_Dim!B:B)</f>
        <v>USB External Hard Drive</v>
      </c>
    </row>
    <row r="868" ht="14.25" customHeight="1">
      <c r="A868" s="4" t="s">
        <v>2827</v>
      </c>
      <c r="B868" s="5">
        <v>45571.0</v>
      </c>
      <c r="C868" s="12" t="s">
        <v>3979</v>
      </c>
      <c r="D868" s="4">
        <f t="shared" si="1"/>
        <v>2024</v>
      </c>
      <c r="E868" s="4" t="s">
        <v>1467</v>
      </c>
      <c r="F868" s="4">
        <v>19.0</v>
      </c>
      <c r="G868" s="4" t="str">
        <f t="shared" si="2"/>
        <v>18-25</v>
      </c>
      <c r="H868" s="4" t="str">
        <f t="array" ref="H868">XLOOKUP(E868,Customer_Dim!A:A,Customer_Dim!D:D)</f>
        <v>Male</v>
      </c>
      <c r="I868" s="4" t="str">
        <f t="array" ref="I868">XLOOKUP(E868,Customer_Dim!A:A,Customer_Dim!H:H)</f>
        <v>Gold</v>
      </c>
      <c r="J868" s="4" t="str">
        <f t="array" ref="J868">XLOOKUP(E868,Customer_Dim!A:A,Customer_Dim!E:E)</f>
        <v>East Audrey</v>
      </c>
      <c r="K868" s="4" t="str">
        <f t="array" ref="K868">XLOOKUP(E868,Customer_Dim!A:A,Customer_Dim!F:F)</f>
        <v>Utah</v>
      </c>
      <c r="L868" s="4" t="str">
        <f t="array" ref="L868">XLOOKUP(Q868,Store_Dim!A:A,Store_Dim!C:C)</f>
        <v>North</v>
      </c>
      <c r="M868" s="4" t="s">
        <v>1715</v>
      </c>
      <c r="N868" s="4" t="str">
        <f t="array" ref="N868">XLOOKUP(M868,Product_Dim!A:A,Product_Dim!C:C)</f>
        <v>Sports</v>
      </c>
      <c r="O868" s="4" t="str">
        <f t="array" ref="O868">XLOOKUP(M868,Product_Dim!A:A,Product_Dim!D:D)</f>
        <v>Team Sports</v>
      </c>
      <c r="P868" s="4" t="s">
        <v>1717</v>
      </c>
      <c r="Q868" s="4" t="s">
        <v>1942</v>
      </c>
      <c r="R868" s="4" t="str">
        <f t="array" ref="R868">XLOOKUP(Q868,Store_Dim!A:A,Store_Dim!B:B)</f>
        <v>Holloway Ltd</v>
      </c>
      <c r="S868" s="4" t="str">
        <f t="array" ref="S868">XLOOKUP(Q868,Store_Dim!A:A,Store_Dim!E:E)</f>
        <v>Flagship</v>
      </c>
      <c r="T868" s="4">
        <v>3.0</v>
      </c>
      <c r="U868" s="13">
        <v>144.67</v>
      </c>
      <c r="V868" s="14">
        <v>0.29</v>
      </c>
      <c r="W868" s="15">
        <v>114.0</v>
      </c>
      <c r="X868" s="4" t="s">
        <v>1964</v>
      </c>
      <c r="Y868" s="16">
        <v>308.1471</v>
      </c>
      <c r="Z868" s="4" t="str">
        <f t="array" ref="Z868">XLOOKUP(M868,Product_Dim!A:A,Product_Dim!B:B)</f>
        <v>High-Grip Football</v>
      </c>
    </row>
    <row r="869" ht="14.25" customHeight="1">
      <c r="A869" s="4" t="s">
        <v>2828</v>
      </c>
      <c r="B869" s="5">
        <v>45700.0</v>
      </c>
      <c r="C869" s="12" t="s">
        <v>3974</v>
      </c>
      <c r="D869" s="4">
        <f t="shared" si="1"/>
        <v>2025</v>
      </c>
      <c r="E869" s="4" t="s">
        <v>436</v>
      </c>
      <c r="F869" s="4">
        <v>62.0</v>
      </c>
      <c r="G869" s="4" t="str">
        <f t="shared" si="2"/>
        <v>56-65</v>
      </c>
      <c r="H869" s="4" t="str">
        <f t="array" ref="H869">XLOOKUP(E869,Customer_Dim!A:A,Customer_Dim!D:D)</f>
        <v>Male</v>
      </c>
      <c r="I869" s="4" t="str">
        <f t="array" ref="I869">XLOOKUP(E869,Customer_Dim!A:A,Customer_Dim!H:H)</f>
        <v>Platinum</v>
      </c>
      <c r="J869" s="4" t="str">
        <f t="array" ref="J869">XLOOKUP(E869,Customer_Dim!A:A,Customer_Dim!E:E)</f>
        <v>Lake Danielport</v>
      </c>
      <c r="K869" s="4" t="str">
        <f t="array" ref="K869">XLOOKUP(E869,Customer_Dim!A:A,Customer_Dim!F:F)</f>
        <v>Hawaii</v>
      </c>
      <c r="L869" s="4" t="str">
        <f t="array" ref="L869">XLOOKUP(Q869,Store_Dim!A:A,Store_Dim!C:C)</f>
        <v>North</v>
      </c>
      <c r="M869" s="4" t="s">
        <v>1677</v>
      </c>
      <c r="N869" s="4" t="str">
        <f t="array" ref="N869">XLOOKUP(M869,Product_Dim!A:A,Product_Dim!C:C)</f>
        <v>Home</v>
      </c>
      <c r="O869" s="4" t="str">
        <f t="array" ref="O869">XLOOKUP(M869,Product_Dim!A:A,Product_Dim!D:D)</f>
        <v>Decor</v>
      </c>
      <c r="P869" s="4" t="s">
        <v>1679</v>
      </c>
      <c r="Q869" s="4" t="s">
        <v>1936</v>
      </c>
      <c r="R869" s="4" t="str">
        <f t="array" ref="R869">XLOOKUP(Q869,Store_Dim!A:A,Store_Dim!B:B)</f>
        <v>Shelton PLC</v>
      </c>
      <c r="S869" s="4" t="str">
        <f t="array" ref="S869">XLOOKUP(Q869,Store_Dim!A:A,Store_Dim!E:E)</f>
        <v>Flagship</v>
      </c>
      <c r="T869" s="4">
        <v>2.0</v>
      </c>
      <c r="U869" s="13">
        <v>667.17</v>
      </c>
      <c r="V869" s="14">
        <v>0.1</v>
      </c>
      <c r="W869" s="15">
        <v>305.0</v>
      </c>
      <c r="X869" s="4" t="s">
        <v>1961</v>
      </c>
      <c r="Y869" s="16">
        <v>1200.906</v>
      </c>
      <c r="Z869" s="4" t="str">
        <f t="array" ref="Z869">XLOOKUP(M869,Product_Dim!A:A,Product_Dim!B:B)</f>
        <v>Modern Wall Clock</v>
      </c>
    </row>
    <row r="870" ht="14.25" customHeight="1">
      <c r="A870" s="4" t="s">
        <v>2829</v>
      </c>
      <c r="B870" s="5">
        <v>45382.0</v>
      </c>
      <c r="C870" s="12" t="s">
        <v>3977</v>
      </c>
      <c r="D870" s="4">
        <f t="shared" si="1"/>
        <v>2024</v>
      </c>
      <c r="E870" s="4" t="s">
        <v>1276</v>
      </c>
      <c r="F870" s="4">
        <v>31.0</v>
      </c>
      <c r="G870" s="4" t="str">
        <f t="shared" si="2"/>
        <v>26-35</v>
      </c>
      <c r="H870" s="4" t="str">
        <f t="array" ref="H870">XLOOKUP(E870,Customer_Dim!A:A,Customer_Dim!D:D)</f>
        <v>Male</v>
      </c>
      <c r="I870" s="4" t="str">
        <f t="array" ref="I870">XLOOKUP(E870,Customer_Dim!A:A,Customer_Dim!H:H)</f>
        <v>Bronze</v>
      </c>
      <c r="J870" s="4" t="str">
        <f t="array" ref="J870">XLOOKUP(E870,Customer_Dim!A:A,Customer_Dim!E:E)</f>
        <v>Brandonville</v>
      </c>
      <c r="K870" s="4" t="str">
        <f t="array" ref="K870">XLOOKUP(E870,Customer_Dim!A:A,Customer_Dim!F:F)</f>
        <v>Mississippi</v>
      </c>
      <c r="L870" s="4" t="str">
        <f t="array" ref="L870">XLOOKUP(Q870,Store_Dim!A:A,Store_Dim!C:C)</f>
        <v>North</v>
      </c>
      <c r="M870" s="4" t="s">
        <v>1780</v>
      </c>
      <c r="N870" s="4" t="str">
        <f t="array" ref="N870">XLOOKUP(M870,Product_Dim!A:A,Product_Dim!C:C)</f>
        <v>Beauty</v>
      </c>
      <c r="O870" s="4" t="str">
        <f t="array" ref="O870">XLOOKUP(M870,Product_Dim!A:A,Product_Dim!D:D)</f>
        <v>Haircare</v>
      </c>
      <c r="P870" s="4" t="s">
        <v>1782</v>
      </c>
      <c r="Q870" s="4" t="s">
        <v>1901</v>
      </c>
      <c r="R870" s="4" t="str">
        <f t="array" ref="R870">XLOOKUP(Q870,Store_Dim!A:A,Store_Dim!B:B)</f>
        <v>Johnson-Wright</v>
      </c>
      <c r="S870" s="4" t="str">
        <f t="array" ref="S870">XLOOKUP(Q870,Store_Dim!A:A,Store_Dim!E:E)</f>
        <v>Outlet</v>
      </c>
      <c r="T870" s="4">
        <v>1.0</v>
      </c>
      <c r="U870" s="13">
        <v>984.6</v>
      </c>
      <c r="V870" s="14">
        <v>0.22</v>
      </c>
      <c r="W870" s="15">
        <v>177.0</v>
      </c>
      <c r="X870" s="4" t="s">
        <v>1959</v>
      </c>
      <c r="Y870" s="16">
        <v>767.988</v>
      </c>
      <c r="Z870" s="4" t="str">
        <f t="array" ref="Z870">XLOOKUP(M870,Product_Dim!A:A,Product_Dim!B:B)</f>
        <v>Women's Hair Dryer Brush</v>
      </c>
    </row>
    <row r="871" ht="14.25" customHeight="1">
      <c r="A871" s="4" t="s">
        <v>2830</v>
      </c>
      <c r="B871" s="5">
        <v>45260.0</v>
      </c>
      <c r="C871" s="12" t="s">
        <v>3971</v>
      </c>
      <c r="D871" s="4">
        <f t="shared" si="1"/>
        <v>2023</v>
      </c>
      <c r="E871" s="4" t="s">
        <v>910</v>
      </c>
      <c r="F871" s="4">
        <v>21.0</v>
      </c>
      <c r="G871" s="4" t="str">
        <f t="shared" si="2"/>
        <v>18-25</v>
      </c>
      <c r="H871" s="4" t="str">
        <f t="array" ref="H871">XLOOKUP(E871,Customer_Dim!A:A,Customer_Dim!D:D)</f>
        <v>Female</v>
      </c>
      <c r="I871" s="4" t="str">
        <f t="array" ref="I871">XLOOKUP(E871,Customer_Dim!A:A,Customer_Dim!H:H)</f>
        <v>Bronze</v>
      </c>
      <c r="J871" s="4" t="str">
        <f t="array" ref="J871">XLOOKUP(E871,Customer_Dim!A:A,Customer_Dim!E:E)</f>
        <v>Gilltown</v>
      </c>
      <c r="K871" s="4" t="str">
        <f t="array" ref="K871">XLOOKUP(E871,Customer_Dim!A:A,Customer_Dim!F:F)</f>
        <v>Ohio</v>
      </c>
      <c r="L871" s="4" t="str">
        <f t="array" ref="L871">XLOOKUP(Q871,Store_Dim!A:A,Store_Dim!C:C)</f>
        <v>West</v>
      </c>
      <c r="M871" s="4" t="s">
        <v>1610</v>
      </c>
      <c r="N871" s="4" t="str">
        <f t="array" ref="N871">XLOOKUP(M871,Product_Dim!A:A,Product_Dim!C:C)</f>
        <v>Electronics</v>
      </c>
      <c r="O871" s="4" t="str">
        <f t="array" ref="O871">XLOOKUP(M871,Product_Dim!A:A,Product_Dim!D:D)</f>
        <v>Accessories</v>
      </c>
      <c r="P871" s="4" t="s">
        <v>1612</v>
      </c>
      <c r="Q871" s="4" t="s">
        <v>1917</v>
      </c>
      <c r="R871" s="4" t="str">
        <f t="array" ref="R871">XLOOKUP(Q871,Store_Dim!A:A,Store_Dim!B:B)</f>
        <v>Bean, Jones and Park</v>
      </c>
      <c r="S871" s="4" t="str">
        <f t="array" ref="S871">XLOOKUP(Q871,Store_Dim!A:A,Store_Dim!E:E)</f>
        <v>Online</v>
      </c>
      <c r="T871" s="4">
        <v>1.0</v>
      </c>
      <c r="U871" s="13">
        <v>139.29</v>
      </c>
      <c r="V871" s="14">
        <v>0.0</v>
      </c>
      <c r="W871" s="15">
        <v>453.0</v>
      </c>
      <c r="X871" s="4" t="s">
        <v>1959</v>
      </c>
      <c r="Y871" s="16">
        <v>139.29</v>
      </c>
      <c r="Z871" s="4" t="str">
        <f t="array" ref="Z871">XLOOKUP(M871,Product_Dim!A:A,Product_Dim!B:B)</f>
        <v>USB-C Fast Charger</v>
      </c>
    </row>
    <row r="872" ht="14.25" customHeight="1">
      <c r="A872" s="4" t="s">
        <v>2831</v>
      </c>
      <c r="B872" s="5">
        <v>45702.0</v>
      </c>
      <c r="C872" s="12" t="s">
        <v>3974</v>
      </c>
      <c r="D872" s="4">
        <f t="shared" si="1"/>
        <v>2025</v>
      </c>
      <c r="E872" s="4" t="s">
        <v>151</v>
      </c>
      <c r="F872" s="4">
        <v>25.0</v>
      </c>
      <c r="G872" s="4" t="str">
        <f t="shared" si="2"/>
        <v>18-25</v>
      </c>
      <c r="H872" s="4" t="str">
        <f t="array" ref="H872">XLOOKUP(E872,Customer_Dim!A:A,Customer_Dim!D:D)</f>
        <v>Male</v>
      </c>
      <c r="I872" s="4" t="str">
        <f t="array" ref="I872">XLOOKUP(E872,Customer_Dim!A:A,Customer_Dim!H:H)</f>
        <v>Platinum</v>
      </c>
      <c r="J872" s="4" t="str">
        <f t="array" ref="J872">XLOOKUP(E872,Customer_Dim!A:A,Customer_Dim!E:E)</f>
        <v>Tristanton</v>
      </c>
      <c r="K872" s="4" t="str">
        <f t="array" ref="K872">XLOOKUP(E872,Customer_Dim!A:A,Customer_Dim!F:F)</f>
        <v>Oklahoma</v>
      </c>
      <c r="L872" s="4" t="str">
        <f t="array" ref="L872">XLOOKUP(Q872,Store_Dim!A:A,Store_Dim!C:C)</f>
        <v>West</v>
      </c>
      <c r="M872" s="4" t="s">
        <v>1621</v>
      </c>
      <c r="N872" s="4" t="str">
        <f t="array" ref="N872">XLOOKUP(M872,Product_Dim!A:A,Product_Dim!C:C)</f>
        <v>Beauty</v>
      </c>
      <c r="O872" s="4" t="str">
        <f t="array" ref="O872">XLOOKUP(M872,Product_Dim!A:A,Product_Dim!D:D)</f>
        <v>Grooming</v>
      </c>
      <c r="P872" s="4" t="s">
        <v>1624</v>
      </c>
      <c r="Q872" s="4" t="s">
        <v>1917</v>
      </c>
      <c r="R872" s="4" t="str">
        <f t="array" ref="R872">XLOOKUP(Q872,Store_Dim!A:A,Store_Dim!B:B)</f>
        <v>Bean, Jones and Park</v>
      </c>
      <c r="S872" s="4" t="str">
        <f t="array" ref="S872">XLOOKUP(Q872,Store_Dim!A:A,Store_Dim!E:E)</f>
        <v>Online</v>
      </c>
      <c r="T872" s="4">
        <v>3.0</v>
      </c>
      <c r="U872" s="13">
        <v>459.57</v>
      </c>
      <c r="V872" s="14">
        <v>0.1</v>
      </c>
      <c r="W872" s="15">
        <v>256.0</v>
      </c>
      <c r="X872" s="4" t="s">
        <v>1964</v>
      </c>
      <c r="Y872" s="16">
        <v>1240.839</v>
      </c>
      <c r="Z872" s="4" t="str">
        <f t="array" ref="Z872">XLOOKUP(M872,Product_Dim!A:A,Product_Dim!B:B)</f>
        <v>Beard Grooming Kit</v>
      </c>
    </row>
    <row r="873" ht="14.25" customHeight="1">
      <c r="A873" s="4" t="s">
        <v>2832</v>
      </c>
      <c r="B873" s="5">
        <v>45302.0</v>
      </c>
      <c r="C873" s="12" t="s">
        <v>3972</v>
      </c>
      <c r="D873" s="4">
        <f t="shared" si="1"/>
        <v>2024</v>
      </c>
      <c r="E873" s="4" t="s">
        <v>260</v>
      </c>
      <c r="F873" s="4">
        <v>27.0</v>
      </c>
      <c r="G873" s="4" t="str">
        <f t="shared" si="2"/>
        <v>26-35</v>
      </c>
      <c r="H873" s="4" t="str">
        <f t="array" ref="H873">XLOOKUP(E873,Customer_Dim!A:A,Customer_Dim!D:D)</f>
        <v>Female</v>
      </c>
      <c r="I873" s="4" t="str">
        <f t="array" ref="I873">XLOOKUP(E873,Customer_Dim!A:A,Customer_Dim!H:H)</f>
        <v>Silver</v>
      </c>
      <c r="J873" s="4" t="str">
        <f t="array" ref="J873">XLOOKUP(E873,Customer_Dim!A:A,Customer_Dim!E:E)</f>
        <v>South Aaronside</v>
      </c>
      <c r="K873" s="4" t="str">
        <f t="array" ref="K873">XLOOKUP(E873,Customer_Dim!A:A,Customer_Dim!F:F)</f>
        <v>New Hampshire</v>
      </c>
      <c r="L873" s="4" t="str">
        <f t="array" ref="L873">XLOOKUP(Q873,Store_Dim!A:A,Store_Dim!C:C)</f>
        <v>North</v>
      </c>
      <c r="M873" s="4" t="s">
        <v>1700</v>
      </c>
      <c r="N873" s="4" t="str">
        <f t="array" ref="N873">XLOOKUP(M873,Product_Dim!A:A,Product_Dim!C:C)</f>
        <v>Electronics</v>
      </c>
      <c r="O873" s="4" t="str">
        <f t="array" ref="O873">XLOOKUP(M873,Product_Dim!A:A,Product_Dim!D:D)</f>
        <v>Audio</v>
      </c>
      <c r="P873" s="4" t="s">
        <v>1702</v>
      </c>
      <c r="Q873" s="4" t="s">
        <v>1936</v>
      </c>
      <c r="R873" s="4" t="str">
        <f t="array" ref="R873">XLOOKUP(Q873,Store_Dim!A:A,Store_Dim!B:B)</f>
        <v>Shelton PLC</v>
      </c>
      <c r="S873" s="4" t="str">
        <f t="array" ref="S873">XLOOKUP(Q873,Store_Dim!A:A,Store_Dim!E:E)</f>
        <v>Flagship</v>
      </c>
      <c r="T873" s="4">
        <v>1.0</v>
      </c>
      <c r="U873" s="13">
        <v>517.82</v>
      </c>
      <c r="V873" s="14">
        <v>0.29</v>
      </c>
      <c r="W873" s="15">
        <v>378.0</v>
      </c>
      <c r="X873" s="4" t="s">
        <v>1959</v>
      </c>
      <c r="Y873" s="16">
        <v>367.6522</v>
      </c>
      <c r="Z873" s="4" t="str">
        <f t="array" ref="Z873">XLOOKUP(M873,Product_Dim!A:A,Product_Dim!B:B)</f>
        <v>Noise-Canceling Headphones</v>
      </c>
    </row>
    <row r="874" ht="14.25" customHeight="1">
      <c r="A874" s="4" t="s">
        <v>2833</v>
      </c>
      <c r="B874" s="5">
        <v>45653.0</v>
      </c>
      <c r="C874" s="12" t="s">
        <v>3969</v>
      </c>
      <c r="D874" s="4">
        <f t="shared" si="1"/>
        <v>2024</v>
      </c>
      <c r="E874" s="4" t="s">
        <v>1208</v>
      </c>
      <c r="F874" s="4">
        <v>34.0</v>
      </c>
      <c r="G874" s="4" t="str">
        <f t="shared" si="2"/>
        <v>26-35</v>
      </c>
      <c r="H874" s="4" t="str">
        <f t="array" ref="H874">XLOOKUP(E874,Customer_Dim!A:A,Customer_Dim!D:D)</f>
        <v>Female</v>
      </c>
      <c r="I874" s="4" t="str">
        <f t="array" ref="I874">XLOOKUP(E874,Customer_Dim!A:A,Customer_Dim!H:H)</f>
        <v>Gold</v>
      </c>
      <c r="J874" s="4" t="str">
        <f t="array" ref="J874">XLOOKUP(E874,Customer_Dim!A:A,Customer_Dim!E:E)</f>
        <v>West Jeffreyburgh</v>
      </c>
      <c r="K874" s="4" t="str">
        <f t="array" ref="K874">XLOOKUP(E874,Customer_Dim!A:A,Customer_Dim!F:F)</f>
        <v>Iowa</v>
      </c>
      <c r="L874" s="4" t="str">
        <f t="array" ref="L874">XLOOKUP(Q874,Store_Dim!A:A,Store_Dim!C:C)</f>
        <v>East</v>
      </c>
      <c r="M874" s="4" t="s">
        <v>1811</v>
      </c>
      <c r="N874" s="4" t="str">
        <f t="array" ref="N874">XLOOKUP(M874,Product_Dim!A:A,Product_Dim!C:C)</f>
        <v>Electronics</v>
      </c>
      <c r="O874" s="4" t="str">
        <f t="array" ref="O874">XLOOKUP(M874,Product_Dim!A:A,Product_Dim!D:D)</f>
        <v>Computer</v>
      </c>
      <c r="P874" s="4" t="s">
        <v>1813</v>
      </c>
      <c r="Q874" s="4" t="s">
        <v>1911</v>
      </c>
      <c r="R874" s="4" t="str">
        <f t="array" ref="R874">XLOOKUP(Q874,Store_Dim!A:A,Store_Dim!B:B)</f>
        <v>Benson-Elliott</v>
      </c>
      <c r="S874" s="4" t="str">
        <f t="array" ref="S874">XLOOKUP(Q874,Store_Dim!A:A,Store_Dim!E:E)</f>
        <v>Online</v>
      </c>
      <c r="T874" s="4">
        <v>4.0</v>
      </c>
      <c r="U874" s="13">
        <v>282.45</v>
      </c>
      <c r="V874" s="14">
        <v>0.29</v>
      </c>
      <c r="W874" s="15">
        <v>320.0</v>
      </c>
      <c r="X874" s="4" t="s">
        <v>1964</v>
      </c>
      <c r="Y874" s="16">
        <v>802.1579999999999</v>
      </c>
      <c r="Z874" s="4" t="str">
        <f t="array" ref="Z874">XLOOKUP(M874,Product_Dim!A:A,Product_Dim!B:B)</f>
        <v>Wireless Mouse</v>
      </c>
    </row>
    <row r="875" ht="14.25" customHeight="1">
      <c r="A875" s="4" t="s">
        <v>2834</v>
      </c>
      <c r="B875" s="5">
        <v>45250.0</v>
      </c>
      <c r="C875" s="12" t="s">
        <v>3971</v>
      </c>
      <c r="D875" s="4">
        <f t="shared" si="1"/>
        <v>2023</v>
      </c>
      <c r="E875" s="4" t="s">
        <v>1429</v>
      </c>
      <c r="F875" s="4">
        <v>54.0</v>
      </c>
      <c r="G875" s="4" t="str">
        <f t="shared" si="2"/>
        <v>46-55</v>
      </c>
      <c r="H875" s="4" t="str">
        <f t="array" ref="H875">XLOOKUP(E875,Customer_Dim!A:A,Customer_Dim!D:D)</f>
        <v>Male</v>
      </c>
      <c r="I875" s="4" t="str">
        <f t="array" ref="I875">XLOOKUP(E875,Customer_Dim!A:A,Customer_Dim!H:H)</f>
        <v>Gold</v>
      </c>
      <c r="J875" s="4" t="str">
        <f t="array" ref="J875">XLOOKUP(E875,Customer_Dim!A:A,Customer_Dim!E:E)</f>
        <v>East Yvette</v>
      </c>
      <c r="K875" s="4" t="str">
        <f t="array" ref="K875">XLOOKUP(E875,Customer_Dim!A:A,Customer_Dim!F:F)</f>
        <v>Illinois</v>
      </c>
      <c r="L875" s="4" t="str">
        <f t="array" ref="L875">XLOOKUP(Q875,Store_Dim!A:A,Store_Dim!C:C)</f>
        <v>South</v>
      </c>
      <c r="M875" s="4" t="s">
        <v>1844</v>
      </c>
      <c r="N875" s="4" t="str">
        <f t="array" ref="N875">XLOOKUP(M875,Product_Dim!A:A,Product_Dim!C:C)</f>
        <v>Home</v>
      </c>
      <c r="O875" s="4" t="str">
        <f t="array" ref="O875">XLOOKUP(M875,Product_Dim!A:A,Product_Dim!D:D)</f>
        <v>Lighting</v>
      </c>
      <c r="P875" s="4" t="s">
        <v>1846</v>
      </c>
      <c r="Q875" s="4" t="s">
        <v>1914</v>
      </c>
      <c r="R875" s="4" t="str">
        <f t="array" ref="R875">XLOOKUP(Q875,Store_Dim!A:A,Store_Dim!B:B)</f>
        <v>Martinez-Mullins</v>
      </c>
      <c r="S875" s="4" t="str">
        <f t="array" ref="S875">XLOOKUP(Q875,Store_Dim!A:A,Store_Dim!E:E)</f>
        <v>Online</v>
      </c>
      <c r="T875" s="4">
        <v>2.0</v>
      </c>
      <c r="U875" s="13">
        <v>386.46</v>
      </c>
      <c r="V875" s="14">
        <v>0.23</v>
      </c>
      <c r="W875" s="15">
        <v>220.0</v>
      </c>
      <c r="X875" s="4" t="s">
        <v>1964</v>
      </c>
      <c r="Y875" s="16">
        <v>595.1484</v>
      </c>
      <c r="Z875" s="4" t="str">
        <f t="array" ref="Z875">XLOOKUP(M875,Product_Dim!A:A,Product_Dim!B:B)</f>
        <v>LED Bedside Lamp</v>
      </c>
    </row>
    <row r="876" ht="14.25" customHeight="1">
      <c r="A876" s="4" t="s">
        <v>2835</v>
      </c>
      <c r="B876" s="5">
        <v>45661.0</v>
      </c>
      <c r="C876" s="12" t="s">
        <v>3972</v>
      </c>
      <c r="D876" s="4">
        <f t="shared" si="1"/>
        <v>2025</v>
      </c>
      <c r="E876" s="4" t="s">
        <v>660</v>
      </c>
      <c r="F876" s="4">
        <v>60.0</v>
      </c>
      <c r="G876" s="4" t="str">
        <f t="shared" si="2"/>
        <v>56-65</v>
      </c>
      <c r="H876" s="4" t="str">
        <f t="array" ref="H876">XLOOKUP(E876,Customer_Dim!A:A,Customer_Dim!D:D)</f>
        <v>Male</v>
      </c>
      <c r="I876" s="4" t="str">
        <f t="array" ref="I876">XLOOKUP(E876,Customer_Dim!A:A,Customer_Dim!H:H)</f>
        <v>Silver</v>
      </c>
      <c r="J876" s="4" t="str">
        <f t="array" ref="J876">XLOOKUP(E876,Customer_Dim!A:A,Customer_Dim!E:E)</f>
        <v>Taraberg</v>
      </c>
      <c r="K876" s="4" t="str">
        <f t="array" ref="K876">XLOOKUP(E876,Customer_Dim!A:A,Customer_Dim!F:F)</f>
        <v>Arizona</v>
      </c>
      <c r="L876" s="4" t="str">
        <f t="array" ref="L876">XLOOKUP(Q876,Store_Dim!A:A,Store_Dim!C:C)</f>
        <v>North</v>
      </c>
      <c r="M876" s="4" t="s">
        <v>1631</v>
      </c>
      <c r="N876" s="4" t="str">
        <f t="array" ref="N876">XLOOKUP(M876,Product_Dim!A:A,Product_Dim!C:C)</f>
        <v>Sports</v>
      </c>
      <c r="O876" s="4" t="str">
        <f t="array" ref="O876">XLOOKUP(M876,Product_Dim!A:A,Product_Dim!D:D)</f>
        <v>Equipment</v>
      </c>
      <c r="P876" s="4" t="s">
        <v>1634</v>
      </c>
      <c r="Q876" s="4" t="s">
        <v>1901</v>
      </c>
      <c r="R876" s="4" t="str">
        <f t="array" ref="R876">XLOOKUP(Q876,Store_Dim!A:A,Store_Dim!B:B)</f>
        <v>Johnson-Wright</v>
      </c>
      <c r="S876" s="4" t="str">
        <f t="array" ref="S876">XLOOKUP(Q876,Store_Dim!A:A,Store_Dim!E:E)</f>
        <v>Outlet</v>
      </c>
      <c r="T876" s="4">
        <v>1.0</v>
      </c>
      <c r="U876" s="13">
        <v>270.45</v>
      </c>
      <c r="V876" s="14">
        <v>0.15</v>
      </c>
      <c r="W876" s="15">
        <v>65.0</v>
      </c>
      <c r="X876" s="4" t="s">
        <v>1964</v>
      </c>
      <c r="Y876" s="16">
        <v>229.8825</v>
      </c>
      <c r="Z876" s="4" t="str">
        <f t="array" ref="Z876">XLOOKUP(M876,Product_Dim!A:A,Product_Dim!B:B)</f>
        <v>Knee Support Brace</v>
      </c>
    </row>
    <row r="877" ht="14.25" customHeight="1">
      <c r="A877" s="4" t="s">
        <v>2836</v>
      </c>
      <c r="B877" s="5">
        <v>45493.0</v>
      </c>
      <c r="C877" s="12" t="s">
        <v>3968</v>
      </c>
      <c r="D877" s="4">
        <f t="shared" si="1"/>
        <v>2024</v>
      </c>
      <c r="E877" s="4" t="s">
        <v>177</v>
      </c>
      <c r="F877" s="4">
        <v>21.0</v>
      </c>
      <c r="G877" s="4" t="str">
        <f t="shared" si="2"/>
        <v>18-25</v>
      </c>
      <c r="H877" s="4" t="str">
        <f t="array" ref="H877">XLOOKUP(E877,Customer_Dim!A:A,Customer_Dim!D:D)</f>
        <v>Male</v>
      </c>
      <c r="I877" s="4" t="str">
        <f t="array" ref="I877">XLOOKUP(E877,Customer_Dim!A:A,Customer_Dim!H:H)</f>
        <v>Platinum</v>
      </c>
      <c r="J877" s="4" t="str">
        <f t="array" ref="J877">XLOOKUP(E877,Customer_Dim!A:A,Customer_Dim!E:E)</f>
        <v>Mooneyshire</v>
      </c>
      <c r="K877" s="4" t="str">
        <f t="array" ref="K877">XLOOKUP(E877,Customer_Dim!A:A,Customer_Dim!F:F)</f>
        <v>Alaska</v>
      </c>
      <c r="L877" s="4" t="str">
        <f t="array" ref="L877">XLOOKUP(Q877,Store_Dim!A:A,Store_Dim!C:C)</f>
        <v>East</v>
      </c>
      <c r="M877" s="4" t="s">
        <v>1811</v>
      </c>
      <c r="N877" s="4" t="str">
        <f t="array" ref="N877">XLOOKUP(M877,Product_Dim!A:A,Product_Dim!C:C)</f>
        <v>Electronics</v>
      </c>
      <c r="O877" s="4" t="str">
        <f t="array" ref="O877">XLOOKUP(M877,Product_Dim!A:A,Product_Dim!D:D)</f>
        <v>Computer</v>
      </c>
      <c r="P877" s="4" t="s">
        <v>1813</v>
      </c>
      <c r="Q877" s="4" t="s">
        <v>1924</v>
      </c>
      <c r="R877" s="4" t="str">
        <f t="array" ref="R877">XLOOKUP(Q877,Store_Dim!A:A,Store_Dim!B:B)</f>
        <v>Hill, Wagner and Ballard</v>
      </c>
      <c r="S877" s="4" t="str">
        <f t="array" ref="S877">XLOOKUP(Q877,Store_Dim!A:A,Store_Dim!E:E)</f>
        <v>Online</v>
      </c>
      <c r="T877" s="4">
        <v>4.0</v>
      </c>
      <c r="U877" s="13">
        <v>762.94</v>
      </c>
      <c r="V877" s="14">
        <v>0.09</v>
      </c>
      <c r="W877" s="15">
        <v>320.0</v>
      </c>
      <c r="X877" s="4" t="s">
        <v>1964</v>
      </c>
      <c r="Y877" s="16">
        <v>2777.1016</v>
      </c>
      <c r="Z877" s="4" t="str">
        <f t="array" ref="Z877">XLOOKUP(M877,Product_Dim!A:A,Product_Dim!B:B)</f>
        <v>Wireless Mouse</v>
      </c>
    </row>
    <row r="878" ht="14.25" customHeight="1">
      <c r="A878" s="4" t="s">
        <v>2837</v>
      </c>
      <c r="B878" s="5">
        <v>45242.0</v>
      </c>
      <c r="C878" s="12" t="s">
        <v>3971</v>
      </c>
      <c r="D878" s="4">
        <f t="shared" si="1"/>
        <v>2023</v>
      </c>
      <c r="E878" s="4" t="s">
        <v>1533</v>
      </c>
      <c r="F878" s="4">
        <v>21.0</v>
      </c>
      <c r="G878" s="4" t="str">
        <f t="shared" si="2"/>
        <v>18-25</v>
      </c>
      <c r="H878" s="4" t="str">
        <f t="array" ref="H878">XLOOKUP(E878,Customer_Dim!A:A,Customer_Dim!D:D)</f>
        <v>Male</v>
      </c>
      <c r="I878" s="4" t="str">
        <f t="array" ref="I878">XLOOKUP(E878,Customer_Dim!A:A,Customer_Dim!H:H)</f>
        <v>Gold</v>
      </c>
      <c r="J878" s="4" t="str">
        <f t="array" ref="J878">XLOOKUP(E878,Customer_Dim!A:A,Customer_Dim!E:E)</f>
        <v>Port Cheryl</v>
      </c>
      <c r="K878" s="4" t="str">
        <f t="array" ref="K878">XLOOKUP(E878,Customer_Dim!A:A,Customer_Dim!F:F)</f>
        <v>Texas</v>
      </c>
      <c r="L878" s="4" t="str">
        <f t="array" ref="L878">XLOOKUP(Q878,Store_Dim!A:A,Store_Dim!C:C)</f>
        <v>East</v>
      </c>
      <c r="M878" s="4" t="s">
        <v>1703</v>
      </c>
      <c r="N878" s="4" t="str">
        <f t="array" ref="N878">XLOOKUP(M878,Product_Dim!A:A,Product_Dim!C:C)</f>
        <v>Sports</v>
      </c>
      <c r="O878" s="4" t="str">
        <f t="array" ref="O878">XLOOKUP(M878,Product_Dim!A:A,Product_Dim!D:D)</f>
        <v>Fitness</v>
      </c>
      <c r="P878" s="4" t="s">
        <v>1705</v>
      </c>
      <c r="Q878" s="4" t="s">
        <v>1932</v>
      </c>
      <c r="R878" s="4" t="str">
        <f t="array" ref="R878">XLOOKUP(Q878,Store_Dim!A:A,Store_Dim!B:B)</f>
        <v>Gardner, Humphrey and Contreras</v>
      </c>
      <c r="S878" s="4" t="str">
        <f t="array" ref="S878">XLOOKUP(Q878,Store_Dim!A:A,Store_Dim!E:E)</f>
        <v>Flagship</v>
      </c>
      <c r="T878" s="4">
        <v>1.0</v>
      </c>
      <c r="U878" s="13">
        <v>409.03</v>
      </c>
      <c r="V878" s="14">
        <v>0.25</v>
      </c>
      <c r="W878" s="15">
        <v>369.0</v>
      </c>
      <c r="X878" s="4" t="s">
        <v>1964</v>
      </c>
      <c r="Y878" s="16">
        <v>306.7725</v>
      </c>
      <c r="Z878" s="4" t="str">
        <f t="array" ref="Z878">XLOOKUP(M878,Product_Dim!A:A,Product_Dim!B:B)</f>
        <v>Yoga Exercise Mat</v>
      </c>
    </row>
    <row r="879" ht="14.25" customHeight="1">
      <c r="A879" s="4" t="s">
        <v>2838</v>
      </c>
      <c r="B879" s="5">
        <v>45411.0</v>
      </c>
      <c r="C879" s="12" t="s">
        <v>3978</v>
      </c>
      <c r="D879" s="4">
        <f t="shared" si="1"/>
        <v>2024</v>
      </c>
      <c r="E879" s="4" t="s">
        <v>731</v>
      </c>
      <c r="F879" s="4">
        <v>47.0</v>
      </c>
      <c r="G879" s="4" t="str">
        <f t="shared" si="2"/>
        <v>46-55</v>
      </c>
      <c r="H879" s="4" t="str">
        <f t="array" ref="H879">XLOOKUP(E879,Customer_Dim!A:A,Customer_Dim!D:D)</f>
        <v>Female</v>
      </c>
      <c r="I879" s="4" t="str">
        <f t="array" ref="I879">XLOOKUP(E879,Customer_Dim!A:A,Customer_Dim!H:H)</f>
        <v>Gold</v>
      </c>
      <c r="J879" s="4" t="str">
        <f t="array" ref="J879">XLOOKUP(E879,Customer_Dim!A:A,Customer_Dim!E:E)</f>
        <v>Phillipschester   </v>
      </c>
      <c r="K879" s="4" t="str">
        <f t="array" ref="K879">XLOOKUP(E879,Customer_Dim!A:A,Customer_Dim!F:F)</f>
        <v>New Jersey</v>
      </c>
      <c r="L879" s="4" t="str">
        <f t="array" ref="L879">XLOOKUP(Q879,Store_Dim!A:A,Store_Dim!C:C)</f>
        <v>East</v>
      </c>
      <c r="M879" s="4" t="s">
        <v>1871</v>
      </c>
      <c r="N879" s="4" t="str">
        <f t="array" ref="N879">XLOOKUP(M879,Product_Dim!A:A,Product_Dim!C:C)</f>
        <v>Clothing</v>
      </c>
      <c r="O879" s="4" t="str">
        <f t="array" ref="O879">XLOOKUP(M879,Product_Dim!A:A,Product_Dim!D:D)</f>
        <v>Outerwear</v>
      </c>
      <c r="P879" s="4" t="s">
        <v>1873</v>
      </c>
      <c r="Q879" s="4" t="s">
        <v>1945</v>
      </c>
      <c r="R879" s="4" t="str">
        <f t="array" ref="R879">XLOOKUP(Q879,Store_Dim!A:A,Store_Dim!B:B)</f>
        <v>Guerrero-Schmitt</v>
      </c>
      <c r="S879" s="4" t="str">
        <f t="array" ref="S879">XLOOKUP(Q879,Store_Dim!A:A,Store_Dim!E:E)</f>
        <v>Flagship</v>
      </c>
      <c r="T879" s="4">
        <v>2.0</v>
      </c>
      <c r="U879" s="13">
        <v>891.13</v>
      </c>
      <c r="V879" s="14">
        <v>0.13</v>
      </c>
      <c r="W879" s="15">
        <v>143.0</v>
      </c>
      <c r="X879" s="4" t="s">
        <v>1959</v>
      </c>
      <c r="Y879" s="16">
        <v>1550.5662</v>
      </c>
      <c r="Z879" s="4" t="str">
        <f t="array" ref="Z879">XLOOKUP(M879,Product_Dim!A:A,Product_Dim!B:B)</f>
        <v>Women's Formal Blazer</v>
      </c>
    </row>
    <row r="880" ht="14.25" customHeight="1">
      <c r="A880" s="4" t="s">
        <v>2839</v>
      </c>
      <c r="B880" s="5">
        <v>45593.0</v>
      </c>
      <c r="C880" s="12" t="s">
        <v>3979</v>
      </c>
      <c r="D880" s="4">
        <f t="shared" si="1"/>
        <v>2024</v>
      </c>
      <c r="E880" s="4" t="s">
        <v>147</v>
      </c>
      <c r="F880" s="4">
        <v>48.0</v>
      </c>
      <c r="G880" s="4" t="str">
        <f t="shared" si="2"/>
        <v>46-55</v>
      </c>
      <c r="H880" s="4" t="str">
        <f t="array" ref="H880">XLOOKUP(E880,Customer_Dim!A:A,Customer_Dim!D:D)</f>
        <v>Female</v>
      </c>
      <c r="I880" s="4" t="str">
        <f t="array" ref="I880">XLOOKUP(E880,Customer_Dim!A:A,Customer_Dim!H:H)</f>
        <v>Gold</v>
      </c>
      <c r="J880" s="4" t="str">
        <f t="array" ref="J880">XLOOKUP(E880,Customer_Dim!A:A,Customer_Dim!E:E)</f>
        <v>Fostermouth</v>
      </c>
      <c r="K880" s="4" t="str">
        <f t="array" ref="K880">XLOOKUP(E880,Customer_Dim!A:A,Customer_Dim!F:F)</f>
        <v>Arizona</v>
      </c>
      <c r="L880" s="4" t="str">
        <f t="array" ref="L880">XLOOKUP(Q880,Store_Dim!A:A,Store_Dim!C:C)</f>
        <v>West</v>
      </c>
      <c r="M880" s="4" t="s">
        <v>1859</v>
      </c>
      <c r="N880" s="4" t="str">
        <f t="array" ref="N880">XLOOKUP(M880,Product_Dim!A:A,Product_Dim!C:C)</f>
        <v>Home</v>
      </c>
      <c r="O880" s="4" t="str">
        <f t="array" ref="O880">XLOOKUP(M880,Product_Dim!A:A,Product_Dim!D:D)</f>
        <v>Appliances</v>
      </c>
      <c r="P880" s="4" t="s">
        <v>1861</v>
      </c>
      <c r="Q880" s="4" t="s">
        <v>1939</v>
      </c>
      <c r="R880" s="4" t="str">
        <f t="array" ref="R880">XLOOKUP(Q880,Store_Dim!A:A,Store_Dim!B:B)</f>
        <v>Frederick-Wright</v>
      </c>
      <c r="S880" s="4" t="str">
        <f t="array" ref="S880">XLOOKUP(Q880,Store_Dim!A:A,Store_Dim!E:E)</f>
        <v>Flagship</v>
      </c>
      <c r="T880" s="4">
        <v>1.0</v>
      </c>
      <c r="U880" s="13">
        <v>553.38</v>
      </c>
      <c r="V880" s="14">
        <v>0.21</v>
      </c>
      <c r="W880" s="15">
        <v>191.0</v>
      </c>
      <c r="X880" s="4" t="s">
        <v>1961</v>
      </c>
      <c r="Y880" s="16">
        <v>437.1702</v>
      </c>
      <c r="Z880" s="4" t="str">
        <f t="array" ref="Z880">XLOOKUP(M880,Product_Dim!A:A,Product_Dim!B:B)</f>
        <v>Microwave Oven</v>
      </c>
    </row>
    <row r="881" ht="14.25" customHeight="1">
      <c r="A881" s="4" t="s">
        <v>2840</v>
      </c>
      <c r="B881" s="5">
        <v>45281.0</v>
      </c>
      <c r="C881" s="12" t="s">
        <v>3969</v>
      </c>
      <c r="D881" s="4">
        <f t="shared" si="1"/>
        <v>2023</v>
      </c>
      <c r="E881" s="4" t="s">
        <v>554</v>
      </c>
      <c r="F881" s="4">
        <v>41.0</v>
      </c>
      <c r="G881" s="4" t="str">
        <f t="shared" si="2"/>
        <v>36-45</v>
      </c>
      <c r="H881" s="4" t="str">
        <f t="array" ref="H881">XLOOKUP(E881,Customer_Dim!A:A,Customer_Dim!D:D)</f>
        <v>Female</v>
      </c>
      <c r="I881" s="4" t="str">
        <f t="array" ref="I881">XLOOKUP(E881,Customer_Dim!A:A,Customer_Dim!H:H)</f>
        <v>Platinum</v>
      </c>
      <c r="J881" s="4" t="str">
        <f t="array" ref="J881">XLOOKUP(E881,Customer_Dim!A:A,Customer_Dim!E:E)</f>
        <v>New Juliemouth</v>
      </c>
      <c r="K881" s="4" t="str">
        <f t="array" ref="K881">XLOOKUP(E881,Customer_Dim!A:A,Customer_Dim!F:F)</f>
        <v>North Carolina</v>
      </c>
      <c r="L881" s="4" t="str">
        <f t="array" ref="L881">XLOOKUP(Q881,Store_Dim!A:A,Store_Dim!C:C)</f>
        <v>East</v>
      </c>
      <c r="M881" s="4" t="s">
        <v>1838</v>
      </c>
      <c r="N881" s="4" t="str">
        <f t="array" ref="N881">XLOOKUP(M881,Product_Dim!A:A,Product_Dim!C:C)</f>
        <v>Clothing</v>
      </c>
      <c r="O881" s="4" t="str">
        <f t="array" ref="O881">XLOOKUP(M881,Product_Dim!A:A,Product_Dim!D:D)</f>
        <v>Accessories</v>
      </c>
      <c r="P881" s="4" t="s">
        <v>1840</v>
      </c>
      <c r="Q881" s="4" t="s">
        <v>1932</v>
      </c>
      <c r="R881" s="4" t="str">
        <f t="array" ref="R881">XLOOKUP(Q881,Store_Dim!A:A,Store_Dim!B:B)</f>
        <v>Gardner, Humphrey and Contreras</v>
      </c>
      <c r="S881" s="4" t="str">
        <f t="array" ref="S881">XLOOKUP(Q881,Store_Dim!A:A,Store_Dim!E:E)</f>
        <v>Flagship</v>
      </c>
      <c r="T881" s="4">
        <v>2.0</v>
      </c>
      <c r="U881" s="13">
        <v>652.3</v>
      </c>
      <c r="V881" s="14">
        <v>0.16</v>
      </c>
      <c r="W881" s="15">
        <v>210.0</v>
      </c>
      <c r="X881" s="4" t="s">
        <v>1964</v>
      </c>
      <c r="Y881" s="16">
        <v>1095.864</v>
      </c>
      <c r="Z881" s="4" t="str">
        <f t="array" ref="Z881">XLOOKUP(M881,Product_Dim!A:A,Product_Dim!B:B)</f>
        <v>Women's Beanie Hat</v>
      </c>
    </row>
    <row r="882" ht="14.25" customHeight="1">
      <c r="A882" s="4" t="s">
        <v>2841</v>
      </c>
      <c r="B882" s="5">
        <v>45575.0</v>
      </c>
      <c r="C882" s="12" t="s">
        <v>3979</v>
      </c>
      <c r="D882" s="4">
        <f t="shared" si="1"/>
        <v>2024</v>
      </c>
      <c r="E882" s="4" t="s">
        <v>439</v>
      </c>
      <c r="F882" s="4">
        <v>50.0</v>
      </c>
      <c r="G882" s="4" t="str">
        <f t="shared" si="2"/>
        <v>46-55</v>
      </c>
      <c r="H882" s="4" t="str">
        <f t="array" ref="H882">XLOOKUP(E882,Customer_Dim!A:A,Customer_Dim!D:D)</f>
        <v>Male</v>
      </c>
      <c r="I882" s="4" t="str">
        <f t="array" ref="I882">XLOOKUP(E882,Customer_Dim!A:A,Customer_Dim!H:H)</f>
        <v>Platinum</v>
      </c>
      <c r="J882" s="4" t="str">
        <f t="array" ref="J882">XLOOKUP(E882,Customer_Dim!A:A,Customer_Dim!E:E)</f>
        <v>Kathrynport</v>
      </c>
      <c r="K882" s="4" t="str">
        <f t="array" ref="K882">XLOOKUP(E882,Customer_Dim!A:A,Customer_Dim!F:F)</f>
        <v>North Carolina</v>
      </c>
      <c r="L882" s="4" t="str">
        <f t="array" ref="L882">XLOOKUP(Q882,Store_Dim!A:A,Store_Dim!C:C)</f>
        <v>South</v>
      </c>
      <c r="M882" s="4" t="s">
        <v>1706</v>
      </c>
      <c r="N882" s="4" t="str">
        <f t="array" ref="N882">XLOOKUP(M882,Product_Dim!A:A,Product_Dim!C:C)</f>
        <v>Electronics</v>
      </c>
      <c r="O882" s="4" t="str">
        <f t="array" ref="O882">XLOOKUP(M882,Product_Dim!A:A,Product_Dim!D:D)</f>
        <v>Accessories</v>
      </c>
      <c r="P882" s="4" t="s">
        <v>1708</v>
      </c>
      <c r="Q882" s="4" t="s">
        <v>1921</v>
      </c>
      <c r="R882" s="4" t="str">
        <f t="array" ref="R882">XLOOKUP(Q882,Store_Dim!A:A,Store_Dim!B:B)</f>
        <v>Moore, Padilla and Butler</v>
      </c>
      <c r="S882" s="4" t="str">
        <f t="array" ref="S882">XLOOKUP(Q882,Store_Dim!A:A,Store_Dim!E:E)</f>
        <v>Flagship</v>
      </c>
      <c r="T882" s="4">
        <v>4.0</v>
      </c>
      <c r="U882" s="13">
        <v>194.36</v>
      </c>
      <c r="V882" s="14">
        <v>0.18</v>
      </c>
      <c r="W882" s="15">
        <v>389.0</v>
      </c>
      <c r="X882" s="4" t="s">
        <v>1964</v>
      </c>
      <c r="Y882" s="16">
        <v>637.5008000000001</v>
      </c>
      <c r="Z882" s="4" t="str">
        <f t="array" ref="Z882">XLOOKUP(M882,Product_Dim!A:A,Product_Dim!B:B)</f>
        <v>Smart Home WiFi Camera</v>
      </c>
    </row>
    <row r="883" ht="14.25" customHeight="1">
      <c r="A883" s="4" t="s">
        <v>2842</v>
      </c>
      <c r="B883" s="5">
        <v>45660.0</v>
      </c>
      <c r="C883" s="12" t="s">
        <v>3972</v>
      </c>
      <c r="D883" s="4">
        <f t="shared" si="1"/>
        <v>2025</v>
      </c>
      <c r="E883" s="4" t="s">
        <v>533</v>
      </c>
      <c r="F883" s="4">
        <v>31.0</v>
      </c>
      <c r="G883" s="4" t="str">
        <f t="shared" si="2"/>
        <v>26-35</v>
      </c>
      <c r="H883" s="4" t="str">
        <f t="array" ref="H883">XLOOKUP(E883,Customer_Dim!A:A,Customer_Dim!D:D)</f>
        <v>Male</v>
      </c>
      <c r="I883" s="4" t="str">
        <f t="array" ref="I883">XLOOKUP(E883,Customer_Dim!A:A,Customer_Dim!H:H)</f>
        <v>Bronze</v>
      </c>
      <c r="J883" s="4" t="str">
        <f t="array" ref="J883">XLOOKUP(E883,Customer_Dim!A:A,Customer_Dim!E:E)</f>
        <v>New Leahfurt</v>
      </c>
      <c r="K883" s="4" t="str">
        <f t="array" ref="K883">XLOOKUP(E883,Customer_Dim!A:A,Customer_Dim!F:F)</f>
        <v>North Dakota</v>
      </c>
      <c r="L883" s="4" t="str">
        <f t="array" ref="L883">XLOOKUP(Q883,Store_Dim!A:A,Store_Dim!C:C)</f>
        <v>North</v>
      </c>
      <c r="M883" s="4" t="s">
        <v>1859</v>
      </c>
      <c r="N883" s="4" t="str">
        <f t="array" ref="N883">XLOOKUP(M883,Product_Dim!A:A,Product_Dim!C:C)</f>
        <v>Home</v>
      </c>
      <c r="O883" s="4" t="str">
        <f t="array" ref="O883">XLOOKUP(M883,Product_Dim!A:A,Product_Dim!D:D)</f>
        <v>Appliances</v>
      </c>
      <c r="P883" s="4" t="s">
        <v>1861</v>
      </c>
      <c r="Q883" s="4" t="s">
        <v>1892</v>
      </c>
      <c r="R883" s="4" t="str">
        <f t="array" ref="R883">XLOOKUP(Q883,Store_Dim!A:A,Store_Dim!B:B)</f>
        <v>Martinez, Adkins and Johnson</v>
      </c>
      <c r="S883" s="4" t="str">
        <f t="array" ref="S883">XLOOKUP(Q883,Store_Dim!A:A,Store_Dim!E:E)</f>
        <v>Flagship</v>
      </c>
      <c r="T883" s="4">
        <v>3.0</v>
      </c>
      <c r="U883" s="13">
        <v>476.37</v>
      </c>
      <c r="V883" s="14">
        <v>0.21</v>
      </c>
      <c r="W883" s="15">
        <v>191.0</v>
      </c>
      <c r="X883" s="4" t="s">
        <v>1964</v>
      </c>
      <c r="Y883" s="16">
        <v>1128.9969</v>
      </c>
      <c r="Z883" s="4" t="str">
        <f t="array" ref="Z883">XLOOKUP(M883,Product_Dim!A:A,Product_Dim!B:B)</f>
        <v>Microwave Oven</v>
      </c>
    </row>
    <row r="884" ht="14.25" customHeight="1">
      <c r="A884" s="4" t="s">
        <v>2843</v>
      </c>
      <c r="B884" s="5">
        <v>45360.0</v>
      </c>
      <c r="C884" s="12" t="s">
        <v>3977</v>
      </c>
      <c r="D884" s="4">
        <f t="shared" si="1"/>
        <v>2024</v>
      </c>
      <c r="E884" s="4" t="s">
        <v>1166</v>
      </c>
      <c r="F884" s="4">
        <v>63.0</v>
      </c>
      <c r="G884" s="4" t="str">
        <f t="shared" si="2"/>
        <v>56-65</v>
      </c>
      <c r="H884" s="4" t="str">
        <f t="array" ref="H884">XLOOKUP(E884,Customer_Dim!A:A,Customer_Dim!D:D)</f>
        <v>Female</v>
      </c>
      <c r="I884" s="4" t="str">
        <f t="array" ref="I884">XLOOKUP(E884,Customer_Dim!A:A,Customer_Dim!H:H)</f>
        <v>Platinum</v>
      </c>
      <c r="J884" s="4" t="str">
        <f t="array" ref="J884">XLOOKUP(E884,Customer_Dim!A:A,Customer_Dim!E:E)</f>
        <v>Kellyside</v>
      </c>
      <c r="K884" s="4" t="str">
        <f t="array" ref="K884">XLOOKUP(E884,Customer_Dim!A:A,Customer_Dim!F:F)</f>
        <v>Alaska</v>
      </c>
      <c r="L884" s="4" t="str">
        <f t="array" ref="L884">XLOOKUP(Q884,Store_Dim!A:A,Store_Dim!C:C)</f>
        <v>North</v>
      </c>
      <c r="M884" s="4" t="s">
        <v>1700</v>
      </c>
      <c r="N884" s="4" t="str">
        <f t="array" ref="N884">XLOOKUP(M884,Product_Dim!A:A,Product_Dim!C:C)</f>
        <v>Electronics</v>
      </c>
      <c r="O884" s="4" t="str">
        <f t="array" ref="O884">XLOOKUP(M884,Product_Dim!A:A,Product_Dim!D:D)</f>
        <v>Audio</v>
      </c>
      <c r="P884" s="4" t="s">
        <v>1702</v>
      </c>
      <c r="Q884" s="4" t="s">
        <v>1908</v>
      </c>
      <c r="R884" s="4" t="str">
        <f t="array" ref="R884">XLOOKUP(Q884,Store_Dim!A:A,Store_Dim!B:B)</f>
        <v>Gray Ltd</v>
      </c>
      <c r="S884" s="4" t="str">
        <f t="array" ref="S884">XLOOKUP(Q884,Store_Dim!A:A,Store_Dim!E:E)</f>
        <v>Outlet</v>
      </c>
      <c r="T884" s="4">
        <v>3.0</v>
      </c>
      <c r="U884" s="13">
        <v>174.57</v>
      </c>
      <c r="V884" s="14">
        <v>0.0</v>
      </c>
      <c r="W884" s="15">
        <v>378.0</v>
      </c>
      <c r="X884" s="4" t="s">
        <v>1961</v>
      </c>
      <c r="Y884" s="16">
        <v>523.71</v>
      </c>
      <c r="Z884" s="4" t="str">
        <f t="array" ref="Z884">XLOOKUP(M884,Product_Dim!A:A,Product_Dim!B:B)</f>
        <v>Noise-Canceling Headphones</v>
      </c>
    </row>
    <row r="885" ht="14.25" customHeight="1">
      <c r="A885" s="4" t="s">
        <v>2844</v>
      </c>
      <c r="B885" s="5">
        <v>45526.0</v>
      </c>
      <c r="C885" s="12" t="s">
        <v>3975</v>
      </c>
      <c r="D885" s="4">
        <f t="shared" si="1"/>
        <v>2024</v>
      </c>
      <c r="E885" s="4" t="s">
        <v>430</v>
      </c>
      <c r="F885" s="4">
        <v>40.0</v>
      </c>
      <c r="G885" s="4" t="str">
        <f t="shared" si="2"/>
        <v>36-45</v>
      </c>
      <c r="H885" s="4" t="str">
        <f t="array" ref="H885">XLOOKUP(E885,Customer_Dim!A:A,Customer_Dim!D:D)</f>
        <v>Male</v>
      </c>
      <c r="I885" s="4" t="str">
        <f t="array" ref="I885">XLOOKUP(E885,Customer_Dim!A:A,Customer_Dim!H:H)</f>
        <v>Bronze</v>
      </c>
      <c r="J885" s="4" t="str">
        <f t="array" ref="J885">XLOOKUP(E885,Customer_Dim!A:A,Customer_Dim!E:E)</f>
        <v>North Edwardton</v>
      </c>
      <c r="K885" s="4" t="str">
        <f t="array" ref="K885">XLOOKUP(E885,Customer_Dim!A:A,Customer_Dim!F:F)</f>
        <v>Tennessee</v>
      </c>
      <c r="L885" s="4" t="str">
        <f t="array" ref="L885">XLOOKUP(Q885,Store_Dim!A:A,Store_Dim!C:C)</f>
        <v>East</v>
      </c>
      <c r="M885" s="4" t="s">
        <v>1838</v>
      </c>
      <c r="N885" s="4" t="str">
        <f t="array" ref="N885">XLOOKUP(M885,Product_Dim!A:A,Product_Dim!C:C)</f>
        <v>Clothing</v>
      </c>
      <c r="O885" s="4" t="str">
        <f t="array" ref="O885">XLOOKUP(M885,Product_Dim!A:A,Product_Dim!D:D)</f>
        <v>Accessories</v>
      </c>
      <c r="P885" s="4" t="s">
        <v>1840</v>
      </c>
      <c r="Q885" s="4" t="s">
        <v>1887</v>
      </c>
      <c r="R885" s="4" t="str">
        <f t="array" ref="R885">XLOOKUP(Q885,Store_Dim!A:A,Store_Dim!B:B)</f>
        <v>Rivera-Warner</v>
      </c>
      <c r="S885" s="4" t="str">
        <f t="array" ref="S885">XLOOKUP(Q885,Store_Dim!A:A,Store_Dim!E:E)</f>
        <v>Flagship</v>
      </c>
      <c r="T885" s="4">
        <v>3.0</v>
      </c>
      <c r="U885" s="13">
        <v>762.0</v>
      </c>
      <c r="V885" s="14">
        <v>0.02</v>
      </c>
      <c r="W885" s="15">
        <v>210.0</v>
      </c>
      <c r="X885" s="4" t="s">
        <v>1961</v>
      </c>
      <c r="Y885" s="16">
        <v>2240.28</v>
      </c>
      <c r="Z885" s="4" t="str">
        <f t="array" ref="Z885">XLOOKUP(M885,Product_Dim!A:A,Product_Dim!B:B)</f>
        <v>Women's Beanie Hat</v>
      </c>
    </row>
    <row r="886" ht="14.25" customHeight="1">
      <c r="A886" s="4" t="s">
        <v>2845</v>
      </c>
      <c r="B886" s="5">
        <v>45395.0</v>
      </c>
      <c r="C886" s="12" t="s">
        <v>3978</v>
      </c>
      <c r="D886" s="4">
        <f t="shared" si="1"/>
        <v>2024</v>
      </c>
      <c r="E886" s="4" t="s">
        <v>1343</v>
      </c>
      <c r="F886" s="4">
        <v>40.0</v>
      </c>
      <c r="G886" s="4" t="str">
        <f t="shared" si="2"/>
        <v>36-45</v>
      </c>
      <c r="H886" s="4" t="str">
        <f t="array" ref="H886">XLOOKUP(E886,Customer_Dim!A:A,Customer_Dim!D:D)</f>
        <v>Male</v>
      </c>
      <c r="I886" s="4" t="str">
        <f t="array" ref="I886">XLOOKUP(E886,Customer_Dim!A:A,Customer_Dim!H:H)</f>
        <v>Bronze</v>
      </c>
      <c r="J886" s="4" t="str">
        <f t="array" ref="J886">XLOOKUP(E886,Customer_Dim!A:A,Customer_Dim!E:E)</f>
        <v>Lake Monique</v>
      </c>
      <c r="K886" s="4" t="str">
        <f t="array" ref="K886">XLOOKUP(E886,Customer_Dim!A:A,Customer_Dim!F:F)</f>
        <v>Utah</v>
      </c>
      <c r="L886" s="4" t="str">
        <f t="array" ref="L886">XLOOKUP(Q886,Store_Dim!A:A,Store_Dim!C:C)</f>
        <v>East</v>
      </c>
      <c r="M886" s="4" t="s">
        <v>1799</v>
      </c>
      <c r="N886" s="4" t="str">
        <f t="array" ref="N886">XLOOKUP(M886,Product_Dim!A:A,Product_Dim!C:C)</f>
        <v>Sports</v>
      </c>
      <c r="O886" s="4" t="str">
        <f t="array" ref="O886">XLOOKUP(M886,Product_Dim!A:A,Product_Dim!D:D)</f>
        <v>Fitness</v>
      </c>
      <c r="P886" s="4" t="s">
        <v>1801</v>
      </c>
      <c r="Q886" s="4" t="s">
        <v>1948</v>
      </c>
      <c r="R886" s="4" t="str">
        <f t="array" ref="R886">XLOOKUP(Q886,Store_Dim!A:A,Store_Dim!B:B)</f>
        <v>Mann-Austin</v>
      </c>
      <c r="S886" s="4" t="str">
        <f t="array" ref="S886">XLOOKUP(Q886,Store_Dim!A:A,Store_Dim!E:E)</f>
        <v>Online</v>
      </c>
      <c r="T886" s="4">
        <v>1.0</v>
      </c>
      <c r="U886" s="13">
        <v>44.08</v>
      </c>
      <c r="V886" s="14">
        <v>0.05</v>
      </c>
      <c r="W886" s="15">
        <v>300.0</v>
      </c>
      <c r="X886" s="4" t="s">
        <v>1959</v>
      </c>
      <c r="Y886" s="16">
        <v>41.876</v>
      </c>
      <c r="Z886" s="4" t="str">
        <f t="array" ref="Z886">XLOOKUP(M886,Product_Dim!A:A,Product_Dim!B:B)</f>
        <v>Professional Jump Rope</v>
      </c>
    </row>
    <row r="887" ht="14.25" customHeight="1">
      <c r="A887" s="4" t="s">
        <v>2846</v>
      </c>
      <c r="B887" s="5">
        <v>45466.0</v>
      </c>
      <c r="C887" s="12" t="s">
        <v>3970</v>
      </c>
      <c r="D887" s="4">
        <f t="shared" si="1"/>
        <v>2024</v>
      </c>
      <c r="E887" s="4" t="s">
        <v>1536</v>
      </c>
      <c r="F887" s="4">
        <v>23.0</v>
      </c>
      <c r="G887" s="4" t="str">
        <f t="shared" si="2"/>
        <v>18-25</v>
      </c>
      <c r="H887" s="4" t="str">
        <f t="array" ref="H887">XLOOKUP(E887,Customer_Dim!A:A,Customer_Dim!D:D)</f>
        <v>Female</v>
      </c>
      <c r="I887" s="4" t="str">
        <f t="array" ref="I887">XLOOKUP(E887,Customer_Dim!A:A,Customer_Dim!H:H)</f>
        <v>Bronze</v>
      </c>
      <c r="J887" s="4" t="str">
        <f t="array" ref="J887">XLOOKUP(E887,Customer_Dim!A:A,Customer_Dim!E:E)</f>
        <v>Bryanmouth</v>
      </c>
      <c r="K887" s="4" t="str">
        <f t="array" ref="K887">XLOOKUP(E887,Customer_Dim!A:A,Customer_Dim!F:F)</f>
        <v>Delaware</v>
      </c>
      <c r="L887" s="4" t="str">
        <f t="array" ref="L887">XLOOKUP(Q887,Store_Dim!A:A,Store_Dim!C:C)</f>
        <v>East</v>
      </c>
      <c r="M887" s="4" t="s">
        <v>1759</v>
      </c>
      <c r="N887" s="4" t="str">
        <f t="array" ref="N887">XLOOKUP(M887,Product_Dim!A:A,Product_Dim!C:C)</f>
        <v>Beauty</v>
      </c>
      <c r="O887" s="4" t="str">
        <f t="array" ref="O887">XLOOKUP(M887,Product_Dim!A:A,Product_Dim!D:D)</f>
        <v>Haircare</v>
      </c>
      <c r="P887" s="4" t="s">
        <v>1761</v>
      </c>
      <c r="Q887" s="4" t="s">
        <v>1932</v>
      </c>
      <c r="R887" s="4" t="str">
        <f t="array" ref="R887">XLOOKUP(Q887,Store_Dim!A:A,Store_Dim!B:B)</f>
        <v>Gardner, Humphrey and Contreras</v>
      </c>
      <c r="S887" s="4" t="str">
        <f t="array" ref="S887">XLOOKUP(Q887,Store_Dim!A:A,Store_Dim!E:E)</f>
        <v>Flagship</v>
      </c>
      <c r="T887" s="4">
        <v>1.0</v>
      </c>
      <c r="U887" s="13">
        <v>992.37</v>
      </c>
      <c r="V887" s="14">
        <v>0.24</v>
      </c>
      <c r="W887" s="15">
        <v>399.0</v>
      </c>
      <c r="X887" s="4" t="s">
        <v>1964</v>
      </c>
      <c r="Y887" s="16">
        <v>754.2012</v>
      </c>
      <c r="Z887" s="4" t="str">
        <f t="array" ref="Z887">XLOOKUP(M887,Product_Dim!A:A,Product_Dim!B:B)</f>
        <v>Men's Hair Styling Gel</v>
      </c>
    </row>
    <row r="888" ht="14.25" customHeight="1">
      <c r="A888" s="4" t="s">
        <v>2847</v>
      </c>
      <c r="B888" s="5">
        <v>45876.0</v>
      </c>
      <c r="C888" s="12" t="s">
        <v>3975</v>
      </c>
      <c r="D888" s="4">
        <f t="shared" si="1"/>
        <v>2025</v>
      </c>
      <c r="E888" s="4" t="s">
        <v>677</v>
      </c>
      <c r="F888" s="4">
        <v>25.0</v>
      </c>
      <c r="G888" s="4" t="str">
        <f t="shared" si="2"/>
        <v>18-25</v>
      </c>
      <c r="H888" s="4" t="str">
        <f t="array" ref="H888">XLOOKUP(E888,Customer_Dim!A:A,Customer_Dim!D:D)</f>
        <v>Female</v>
      </c>
      <c r="I888" s="4" t="str">
        <f t="array" ref="I888">XLOOKUP(E888,Customer_Dim!A:A,Customer_Dim!H:H)</f>
        <v>Bronze</v>
      </c>
      <c r="J888" s="4" t="str">
        <f t="array" ref="J888">XLOOKUP(E888,Customer_Dim!A:A,Customer_Dim!E:E)</f>
        <v>New Logan</v>
      </c>
      <c r="K888" s="4" t="str">
        <f t="array" ref="K888">XLOOKUP(E888,Customer_Dim!A:A,Customer_Dim!F:F)</f>
        <v>Michigan</v>
      </c>
      <c r="L888" s="4" t="str">
        <f t="array" ref="L888">XLOOKUP(Q888,Store_Dim!A:A,Store_Dim!C:C)</f>
        <v>East</v>
      </c>
      <c r="M888" s="4" t="s">
        <v>1670</v>
      </c>
      <c r="N888" s="4" t="str">
        <f t="array" ref="N888">XLOOKUP(M888,Product_Dim!A:A,Product_Dim!C:C)</f>
        <v>Sports</v>
      </c>
      <c r="O888" s="4" t="str">
        <f t="array" ref="O888">XLOOKUP(M888,Product_Dim!A:A,Product_Dim!D:D)</f>
        <v>Team Sports</v>
      </c>
      <c r="P888" s="4" t="s">
        <v>1673</v>
      </c>
      <c r="Q888" s="4" t="s">
        <v>1924</v>
      </c>
      <c r="R888" s="4" t="str">
        <f t="array" ref="R888">XLOOKUP(Q888,Store_Dim!A:A,Store_Dim!B:B)</f>
        <v>Hill, Wagner and Ballard</v>
      </c>
      <c r="S888" s="4" t="str">
        <f t="array" ref="S888">XLOOKUP(Q888,Store_Dim!A:A,Store_Dim!E:E)</f>
        <v>Online</v>
      </c>
      <c r="T888" s="4">
        <v>3.0</v>
      </c>
      <c r="U888" s="13">
        <v>465.4</v>
      </c>
      <c r="V888" s="14">
        <v>0.29</v>
      </c>
      <c r="W888" s="15">
        <v>281.0</v>
      </c>
      <c r="X888" s="4" t="s">
        <v>1964</v>
      </c>
      <c r="Y888" s="16">
        <v>991.3019999999998</v>
      </c>
      <c r="Z888" s="4" t="str">
        <f t="array" ref="Z888">XLOOKUP(M888,Product_Dim!A:A,Product_Dim!B:B)</f>
        <v>Basketball</v>
      </c>
    </row>
    <row r="889" ht="14.25" customHeight="1">
      <c r="A889" s="4" t="s">
        <v>2848</v>
      </c>
      <c r="B889" s="5">
        <v>45724.0</v>
      </c>
      <c r="C889" s="12" t="s">
        <v>3977</v>
      </c>
      <c r="D889" s="4">
        <f t="shared" si="1"/>
        <v>2025</v>
      </c>
      <c r="E889" s="4" t="s">
        <v>1082</v>
      </c>
      <c r="F889" s="4">
        <v>40.0</v>
      </c>
      <c r="G889" s="4" t="str">
        <f t="shared" si="2"/>
        <v>36-45</v>
      </c>
      <c r="H889" s="4" t="str">
        <f t="array" ref="H889">XLOOKUP(E889,Customer_Dim!A:A,Customer_Dim!D:D)</f>
        <v>Female</v>
      </c>
      <c r="I889" s="4" t="str">
        <f t="array" ref="I889">XLOOKUP(E889,Customer_Dim!A:A,Customer_Dim!H:H)</f>
        <v>Bronze</v>
      </c>
      <c r="J889" s="4" t="str">
        <f t="array" ref="J889">XLOOKUP(E889,Customer_Dim!A:A,Customer_Dim!E:E)</f>
        <v>Ryanport</v>
      </c>
      <c r="K889" s="4" t="str">
        <f t="array" ref="K889">XLOOKUP(E889,Customer_Dim!A:A,Customer_Dim!F:F)</f>
        <v>North Carolina</v>
      </c>
      <c r="L889" s="4" t="str">
        <f t="array" ref="L889">XLOOKUP(Q889,Store_Dim!A:A,Store_Dim!C:C)</f>
        <v>East</v>
      </c>
      <c r="M889" s="4" t="s">
        <v>1621</v>
      </c>
      <c r="N889" s="4" t="str">
        <f t="array" ref="N889">XLOOKUP(M889,Product_Dim!A:A,Product_Dim!C:C)</f>
        <v>Beauty</v>
      </c>
      <c r="O889" s="4" t="str">
        <f t="array" ref="O889">XLOOKUP(M889,Product_Dim!A:A,Product_Dim!D:D)</f>
        <v>Grooming</v>
      </c>
      <c r="P889" s="4" t="s">
        <v>1624</v>
      </c>
      <c r="Q889" s="4" t="s">
        <v>1924</v>
      </c>
      <c r="R889" s="4" t="str">
        <f t="array" ref="R889">XLOOKUP(Q889,Store_Dim!A:A,Store_Dim!B:B)</f>
        <v>Hill, Wagner and Ballard</v>
      </c>
      <c r="S889" s="4" t="str">
        <f t="array" ref="S889">XLOOKUP(Q889,Store_Dim!A:A,Store_Dim!E:E)</f>
        <v>Online</v>
      </c>
      <c r="T889" s="4">
        <v>2.0</v>
      </c>
      <c r="U889" s="13">
        <v>693.61</v>
      </c>
      <c r="V889" s="14">
        <v>0.15</v>
      </c>
      <c r="W889" s="15">
        <v>256.0</v>
      </c>
      <c r="X889" s="4" t="s">
        <v>1961</v>
      </c>
      <c r="Y889" s="16">
        <v>1179.137</v>
      </c>
      <c r="Z889" s="4" t="str">
        <f t="array" ref="Z889">XLOOKUP(M889,Product_Dim!A:A,Product_Dim!B:B)</f>
        <v>Beard Grooming Kit</v>
      </c>
    </row>
    <row r="890" ht="14.25" customHeight="1">
      <c r="A890" s="4" t="s">
        <v>2849</v>
      </c>
      <c r="B890" s="5">
        <v>45801.0</v>
      </c>
      <c r="C890" s="12" t="s">
        <v>3973</v>
      </c>
      <c r="D890" s="4">
        <f t="shared" si="1"/>
        <v>2025</v>
      </c>
      <c r="E890" s="4" t="s">
        <v>1455</v>
      </c>
      <c r="F890" s="4">
        <v>28.0</v>
      </c>
      <c r="G890" s="4" t="str">
        <f t="shared" si="2"/>
        <v>26-35</v>
      </c>
      <c r="H890" s="4" t="str">
        <f t="array" ref="H890">XLOOKUP(E890,Customer_Dim!A:A,Customer_Dim!D:D)</f>
        <v>Female</v>
      </c>
      <c r="I890" s="4" t="str">
        <f t="array" ref="I890">XLOOKUP(E890,Customer_Dim!A:A,Customer_Dim!H:H)</f>
        <v>Silver</v>
      </c>
      <c r="J890" s="4" t="str">
        <f t="array" ref="J890">XLOOKUP(E890,Customer_Dim!A:A,Customer_Dim!E:E)</f>
        <v>Hartmanside</v>
      </c>
      <c r="K890" s="4" t="str">
        <f t="array" ref="K890">XLOOKUP(E890,Customer_Dim!A:A,Customer_Dim!F:F)</f>
        <v>North Carolina</v>
      </c>
      <c r="L890" s="4" t="str">
        <f t="array" ref="L890">XLOOKUP(Q890,Store_Dim!A:A,Store_Dim!C:C)</f>
        <v>West</v>
      </c>
      <c r="M890" s="4" t="s">
        <v>1783</v>
      </c>
      <c r="N890" s="4" t="str">
        <f t="array" ref="N890">XLOOKUP(M890,Product_Dim!A:A,Product_Dim!C:C)</f>
        <v>Electronics</v>
      </c>
      <c r="O890" s="4" t="str">
        <f t="array" ref="O890">XLOOKUP(M890,Product_Dim!A:A,Product_Dim!D:D)</f>
        <v>Accessories</v>
      </c>
      <c r="P890" s="4" t="s">
        <v>1785</v>
      </c>
      <c r="Q890" s="4" t="s">
        <v>1917</v>
      </c>
      <c r="R890" s="4" t="str">
        <f t="array" ref="R890">XLOOKUP(Q890,Store_Dim!A:A,Store_Dim!B:B)</f>
        <v>Bean, Jones and Park</v>
      </c>
      <c r="S890" s="4" t="str">
        <f t="array" ref="S890">XLOOKUP(Q890,Store_Dim!A:A,Store_Dim!E:E)</f>
        <v>Online</v>
      </c>
      <c r="T890" s="4">
        <v>2.0</v>
      </c>
      <c r="U890" s="13">
        <v>995.11</v>
      </c>
      <c r="V890" s="14">
        <v>0.13</v>
      </c>
      <c r="W890" s="15">
        <v>476.0</v>
      </c>
      <c r="X890" s="4" t="s">
        <v>1961</v>
      </c>
      <c r="Y890" s="16">
        <v>1731.4914</v>
      </c>
      <c r="Z890" s="4" t="str">
        <f t="array" ref="Z890">XLOOKUP(M890,Product_Dim!A:A,Product_Dim!B:B)</f>
        <v>Smart LED Light Strip</v>
      </c>
    </row>
    <row r="891" ht="14.25" customHeight="1">
      <c r="A891" s="4" t="s">
        <v>2850</v>
      </c>
      <c r="B891" s="5">
        <v>45749.0</v>
      </c>
      <c r="C891" s="12" t="s">
        <v>3978</v>
      </c>
      <c r="D891" s="4">
        <f t="shared" si="1"/>
        <v>2025</v>
      </c>
      <c r="E891" s="4" t="s">
        <v>1214</v>
      </c>
      <c r="F891" s="4">
        <v>50.0</v>
      </c>
      <c r="G891" s="4" t="str">
        <f t="shared" si="2"/>
        <v>46-55</v>
      </c>
      <c r="H891" s="4" t="str">
        <f t="array" ref="H891">XLOOKUP(E891,Customer_Dim!A:A,Customer_Dim!D:D)</f>
        <v>Male</v>
      </c>
      <c r="I891" s="4" t="str">
        <f t="array" ref="I891">XLOOKUP(E891,Customer_Dim!A:A,Customer_Dim!H:H)</f>
        <v>Silver</v>
      </c>
      <c r="J891" s="4" t="str">
        <f t="array" ref="J891">XLOOKUP(E891,Customer_Dim!A:A,Customer_Dim!E:E)</f>
        <v>Andrewsland</v>
      </c>
      <c r="K891" s="4" t="str">
        <f t="array" ref="K891">XLOOKUP(E891,Customer_Dim!A:A,Customer_Dim!F:F)</f>
        <v>Alabama</v>
      </c>
      <c r="L891" s="4" t="str">
        <f t="array" ref="L891">XLOOKUP(Q891,Store_Dim!A:A,Store_Dim!C:C)</f>
        <v>South</v>
      </c>
      <c r="M891" s="4" t="s">
        <v>1645</v>
      </c>
      <c r="N891" s="4" t="str">
        <f t="array" ref="N891">XLOOKUP(M891,Product_Dim!A:A,Product_Dim!C:C)</f>
        <v>Clothing</v>
      </c>
      <c r="O891" s="4" t="str">
        <f t="array" ref="O891">XLOOKUP(M891,Product_Dim!A:A,Product_Dim!D:D)</f>
        <v>Tops</v>
      </c>
      <c r="P891" s="4" t="s">
        <v>1647</v>
      </c>
      <c r="Q891" s="4" t="s">
        <v>1904</v>
      </c>
      <c r="R891" s="4" t="str">
        <f t="array" ref="R891">XLOOKUP(Q891,Store_Dim!A:A,Store_Dim!B:B)</f>
        <v>Alexander Group</v>
      </c>
      <c r="S891" s="4" t="str">
        <f t="array" ref="S891">XLOOKUP(Q891,Store_Dim!A:A,Store_Dim!E:E)</f>
        <v>Online</v>
      </c>
      <c r="T891" s="4">
        <v>3.0</v>
      </c>
      <c r="U891" s="13">
        <v>70.97</v>
      </c>
      <c r="V891" s="14">
        <v>0.06</v>
      </c>
      <c r="W891" s="15">
        <v>360.0</v>
      </c>
      <c r="X891" s="4" t="s">
        <v>1964</v>
      </c>
      <c r="Y891" s="16">
        <v>200.1354</v>
      </c>
      <c r="Z891" s="4" t="str">
        <f t="array" ref="Z891">XLOOKUP(M891,Product_Dim!A:A,Product_Dim!B:B)</f>
        <v>Men's Formal Shirt</v>
      </c>
    </row>
    <row r="892" ht="14.25" customHeight="1">
      <c r="A892" s="4" t="s">
        <v>2851</v>
      </c>
      <c r="B892" s="5">
        <v>45325.0</v>
      </c>
      <c r="C892" s="12" t="s">
        <v>3974</v>
      </c>
      <c r="D892" s="4">
        <f t="shared" si="1"/>
        <v>2024</v>
      </c>
      <c r="E892" s="4" t="s">
        <v>412</v>
      </c>
      <c r="F892" s="4">
        <v>51.0</v>
      </c>
      <c r="G892" s="4" t="str">
        <f t="shared" si="2"/>
        <v>46-55</v>
      </c>
      <c r="H892" s="4" t="str">
        <f t="array" ref="H892">XLOOKUP(E892,Customer_Dim!A:A,Customer_Dim!D:D)</f>
        <v>Male</v>
      </c>
      <c r="I892" s="4" t="str">
        <f t="array" ref="I892">XLOOKUP(E892,Customer_Dim!A:A,Customer_Dim!H:H)</f>
        <v>Gold</v>
      </c>
      <c r="J892" s="4" t="str">
        <f t="array" ref="J892">XLOOKUP(E892,Customer_Dim!A:A,Customer_Dim!E:E)</f>
        <v>New William</v>
      </c>
      <c r="K892" s="4" t="str">
        <f t="array" ref="K892">XLOOKUP(E892,Customer_Dim!A:A,Customer_Dim!F:F)</f>
        <v>New Mexico</v>
      </c>
      <c r="L892" s="4" t="str">
        <f t="array" ref="L892">XLOOKUP(Q892,Store_Dim!A:A,Store_Dim!C:C)</f>
        <v>South</v>
      </c>
      <c r="M892" s="4" t="s">
        <v>1832</v>
      </c>
      <c r="N892" s="4" t="str">
        <f t="array" ref="N892">XLOOKUP(M892,Product_Dim!A:A,Product_Dim!C:C)</f>
        <v>Beauty</v>
      </c>
      <c r="O892" s="4" t="str">
        <f t="array" ref="O892">XLOOKUP(M892,Product_Dim!A:A,Product_Dim!D:D)</f>
        <v>Skincare</v>
      </c>
      <c r="P892" s="4" t="s">
        <v>1834</v>
      </c>
      <c r="Q892" s="4" t="s">
        <v>1921</v>
      </c>
      <c r="R892" s="4" t="str">
        <f t="array" ref="R892">XLOOKUP(Q892,Store_Dim!A:A,Store_Dim!B:B)</f>
        <v>Moore, Padilla and Butler</v>
      </c>
      <c r="S892" s="4" t="str">
        <f t="array" ref="S892">XLOOKUP(Q892,Store_Dim!A:A,Store_Dim!E:E)</f>
        <v>Flagship</v>
      </c>
      <c r="T892" s="4">
        <v>3.0</v>
      </c>
      <c r="U892" s="13">
        <v>470.42</v>
      </c>
      <c r="V892" s="14">
        <v>0.16</v>
      </c>
      <c r="W892" s="15">
        <v>159.0</v>
      </c>
      <c r="X892" s="4" t="s">
        <v>1959</v>
      </c>
      <c r="Y892" s="16">
        <v>1185.4584</v>
      </c>
      <c r="Z892" s="4" t="str">
        <f t="array" ref="Z892">XLOOKUP(M892,Product_Dim!A:A,Product_Dim!B:B)</f>
        <v>Hydrating Face Cleanser</v>
      </c>
    </row>
    <row r="893" ht="14.25" customHeight="1">
      <c r="A893" s="4" t="s">
        <v>2852</v>
      </c>
      <c r="B893" s="5">
        <v>45932.0</v>
      </c>
      <c r="C893" s="12" t="s">
        <v>3979</v>
      </c>
      <c r="D893" s="4">
        <f t="shared" si="1"/>
        <v>2025</v>
      </c>
      <c r="E893" s="4" t="s">
        <v>1013</v>
      </c>
      <c r="F893" s="4">
        <v>53.0</v>
      </c>
      <c r="G893" s="4" t="str">
        <f t="shared" si="2"/>
        <v>46-55</v>
      </c>
      <c r="H893" s="4" t="str">
        <f t="array" ref="H893">XLOOKUP(E893,Customer_Dim!A:A,Customer_Dim!D:D)</f>
        <v>Female</v>
      </c>
      <c r="I893" s="4" t="str">
        <f t="array" ref="I893">XLOOKUP(E893,Customer_Dim!A:A,Customer_Dim!H:H)</f>
        <v>Silver</v>
      </c>
      <c r="J893" s="4" t="str">
        <f t="array" ref="J893">XLOOKUP(E893,Customer_Dim!A:A,Customer_Dim!E:E)</f>
        <v>Anitaland</v>
      </c>
      <c r="K893" s="4" t="str">
        <f t="array" ref="K893">XLOOKUP(E893,Customer_Dim!A:A,Customer_Dim!F:F)</f>
        <v>Washington</v>
      </c>
      <c r="L893" s="4" t="str">
        <f t="array" ref="L893">XLOOKUP(Q893,Store_Dim!A:A,Store_Dim!C:C)</f>
        <v>West</v>
      </c>
      <c r="M893" s="4" t="s">
        <v>1841</v>
      </c>
      <c r="N893" s="4" t="str">
        <f t="array" ref="N893">XLOOKUP(M893,Product_Dim!A:A,Product_Dim!C:C)</f>
        <v>Home</v>
      </c>
      <c r="O893" s="4" t="str">
        <f t="array" ref="O893">XLOOKUP(M893,Product_Dim!A:A,Product_Dim!D:D)</f>
        <v>Kitchen</v>
      </c>
      <c r="P893" s="4" t="s">
        <v>1843</v>
      </c>
      <c r="Q893" s="4" t="s">
        <v>1939</v>
      </c>
      <c r="R893" s="4" t="str">
        <f t="array" ref="R893">XLOOKUP(Q893,Store_Dim!A:A,Store_Dim!B:B)</f>
        <v>Frederick-Wright</v>
      </c>
      <c r="S893" s="4" t="str">
        <f t="array" ref="S893">XLOOKUP(Q893,Store_Dim!A:A,Store_Dim!E:E)</f>
        <v>Flagship</v>
      </c>
      <c r="T893" s="4">
        <v>2.0</v>
      </c>
      <c r="U893" s="13">
        <v>215.59</v>
      </c>
      <c r="V893" s="14">
        <v>0.18</v>
      </c>
      <c r="W893" s="15">
        <v>82.0</v>
      </c>
      <c r="X893" s="4" t="s">
        <v>1959</v>
      </c>
      <c r="Y893" s="16">
        <v>353.5676</v>
      </c>
      <c r="Z893" s="4" t="str">
        <f t="array" ref="Z893">XLOOKUP(M893,Product_Dim!A:A,Product_Dim!B:B)</f>
        <v>Kitchen Cutting Board</v>
      </c>
    </row>
    <row r="894" ht="14.25" customHeight="1">
      <c r="A894" s="4" t="s">
        <v>2853</v>
      </c>
      <c r="B894" s="5">
        <v>45895.0</v>
      </c>
      <c r="C894" s="12" t="s">
        <v>3975</v>
      </c>
      <c r="D894" s="4">
        <f t="shared" si="1"/>
        <v>2025</v>
      </c>
      <c r="E894" s="4" t="s">
        <v>790</v>
      </c>
      <c r="F894" s="4">
        <v>58.0</v>
      </c>
      <c r="G894" s="4" t="str">
        <f t="shared" si="2"/>
        <v>56-65</v>
      </c>
      <c r="H894" s="4" t="str">
        <f t="array" ref="H894">XLOOKUP(E894,Customer_Dim!A:A,Customer_Dim!D:D)</f>
        <v>Female</v>
      </c>
      <c r="I894" s="4" t="str">
        <f t="array" ref="I894">XLOOKUP(E894,Customer_Dim!A:A,Customer_Dim!H:H)</f>
        <v>Platinum</v>
      </c>
      <c r="J894" s="4" t="str">
        <f t="array" ref="J894">XLOOKUP(E894,Customer_Dim!A:A,Customer_Dim!E:E)</f>
        <v>Zamoraborough</v>
      </c>
      <c r="K894" s="4" t="str">
        <f t="array" ref="K894">XLOOKUP(E894,Customer_Dim!A:A,Customer_Dim!F:F)</f>
        <v>Nevada</v>
      </c>
      <c r="L894" s="4" t="str">
        <f t="array" ref="L894">XLOOKUP(Q894,Store_Dim!A:A,Store_Dim!C:C)</f>
        <v>East</v>
      </c>
      <c r="M894" s="4" t="s">
        <v>1859</v>
      </c>
      <c r="N894" s="4" t="str">
        <f t="array" ref="N894">XLOOKUP(M894,Product_Dim!A:A,Product_Dim!C:C)</f>
        <v>Home</v>
      </c>
      <c r="O894" s="4" t="str">
        <f t="array" ref="O894">XLOOKUP(M894,Product_Dim!A:A,Product_Dim!D:D)</f>
        <v>Appliances</v>
      </c>
      <c r="P894" s="4" t="s">
        <v>1861</v>
      </c>
      <c r="Q894" s="4" t="s">
        <v>1887</v>
      </c>
      <c r="R894" s="4" t="str">
        <f t="array" ref="R894">XLOOKUP(Q894,Store_Dim!A:A,Store_Dim!B:B)</f>
        <v>Rivera-Warner</v>
      </c>
      <c r="S894" s="4" t="str">
        <f t="array" ref="S894">XLOOKUP(Q894,Store_Dim!A:A,Store_Dim!E:E)</f>
        <v>Flagship</v>
      </c>
      <c r="T894" s="4">
        <v>1.0</v>
      </c>
      <c r="U894" s="13">
        <v>533.8</v>
      </c>
      <c r="V894" s="14">
        <v>0.27</v>
      </c>
      <c r="W894" s="15">
        <v>191.0</v>
      </c>
      <c r="X894" s="4" t="s">
        <v>1964</v>
      </c>
      <c r="Y894" s="16">
        <v>389.674</v>
      </c>
      <c r="Z894" s="4" t="str">
        <f t="array" ref="Z894">XLOOKUP(M894,Product_Dim!A:A,Product_Dim!B:B)</f>
        <v>Microwave Oven</v>
      </c>
    </row>
    <row r="895" ht="14.25" customHeight="1">
      <c r="A895" s="4" t="s">
        <v>2854</v>
      </c>
      <c r="B895" s="5">
        <v>45614.0</v>
      </c>
      <c r="C895" s="12" t="s">
        <v>3971</v>
      </c>
      <c r="D895" s="4">
        <f t="shared" si="1"/>
        <v>2024</v>
      </c>
      <c r="E895" s="4" t="s">
        <v>351</v>
      </c>
      <c r="F895" s="4">
        <v>28.0</v>
      </c>
      <c r="G895" s="4" t="str">
        <f t="shared" si="2"/>
        <v>26-35</v>
      </c>
      <c r="H895" s="4" t="str">
        <f t="array" ref="H895">XLOOKUP(E895,Customer_Dim!A:A,Customer_Dim!D:D)</f>
        <v>Female</v>
      </c>
      <c r="I895" s="4" t="str">
        <f t="array" ref="I895">XLOOKUP(E895,Customer_Dim!A:A,Customer_Dim!H:H)</f>
        <v>Gold</v>
      </c>
      <c r="J895" s="4" t="str">
        <f t="array" ref="J895">XLOOKUP(E895,Customer_Dim!A:A,Customer_Dim!E:E)</f>
        <v>Port Travisstad</v>
      </c>
      <c r="K895" s="4" t="str">
        <f t="array" ref="K895">XLOOKUP(E895,Customer_Dim!A:A,Customer_Dim!F:F)</f>
        <v>South Carolina</v>
      </c>
      <c r="L895" s="4" t="str">
        <f t="array" ref="L895">XLOOKUP(Q895,Store_Dim!A:A,Store_Dim!C:C)</f>
        <v>North</v>
      </c>
      <c r="M895" s="4" t="s">
        <v>1674</v>
      </c>
      <c r="N895" s="4" t="str">
        <f t="array" ref="N895">XLOOKUP(M895,Product_Dim!A:A,Product_Dim!C:C)</f>
        <v>Beauty</v>
      </c>
      <c r="O895" s="4" t="str">
        <f t="array" ref="O895">XLOOKUP(M895,Product_Dim!A:A,Product_Dim!D:D)</f>
        <v>Skincare</v>
      </c>
      <c r="P895" s="4" t="s">
        <v>1676</v>
      </c>
      <c r="Q895" s="4" t="s">
        <v>1901</v>
      </c>
      <c r="R895" s="4" t="str">
        <f t="array" ref="R895">XLOOKUP(Q895,Store_Dim!A:A,Store_Dim!B:B)</f>
        <v>Johnson-Wright</v>
      </c>
      <c r="S895" s="4" t="str">
        <f t="array" ref="S895">XLOOKUP(Q895,Store_Dim!A:A,Store_Dim!E:E)</f>
        <v>Outlet</v>
      </c>
      <c r="T895" s="4">
        <v>2.0</v>
      </c>
      <c r="U895" s="13">
        <v>732.67</v>
      </c>
      <c r="V895" s="14">
        <v>0.24</v>
      </c>
      <c r="W895" s="15">
        <v>244.0</v>
      </c>
      <c r="X895" s="4" t="s">
        <v>1961</v>
      </c>
      <c r="Y895" s="16">
        <v>1113.6584</v>
      </c>
      <c r="Z895" s="4" t="str">
        <f t="array" ref="Z895">XLOOKUP(M895,Product_Dim!A:A,Product_Dim!B:B)</f>
        <v>Vitamin C Face Serum</v>
      </c>
    </row>
    <row r="896" ht="14.25" customHeight="1">
      <c r="A896" s="4" t="s">
        <v>2855</v>
      </c>
      <c r="B896" s="5">
        <v>45247.0</v>
      </c>
      <c r="C896" s="12" t="s">
        <v>3971</v>
      </c>
      <c r="D896" s="4">
        <f t="shared" si="1"/>
        <v>2023</v>
      </c>
      <c r="E896" s="4" t="s">
        <v>1522</v>
      </c>
      <c r="F896" s="4">
        <v>42.0</v>
      </c>
      <c r="G896" s="4" t="str">
        <f t="shared" si="2"/>
        <v>36-45</v>
      </c>
      <c r="H896" s="4" t="str">
        <f t="array" ref="H896">XLOOKUP(E896,Customer_Dim!A:A,Customer_Dim!D:D)</f>
        <v>Female</v>
      </c>
      <c r="I896" s="4" t="str">
        <f t="array" ref="I896">XLOOKUP(E896,Customer_Dim!A:A,Customer_Dim!H:H)</f>
        <v>Silver</v>
      </c>
      <c r="J896" s="4" t="str">
        <f t="array" ref="J896">XLOOKUP(E896,Customer_Dim!A:A,Customer_Dim!E:E)</f>
        <v>Lake Elizabethside</v>
      </c>
      <c r="K896" s="4" t="str">
        <f t="array" ref="K896">XLOOKUP(E896,Customer_Dim!A:A,Customer_Dim!F:F)</f>
        <v>Indiana</v>
      </c>
      <c r="L896" s="4" t="str">
        <f t="array" ref="L896">XLOOKUP(Q896,Store_Dim!A:A,Store_Dim!C:C)</f>
        <v>East</v>
      </c>
      <c r="M896" s="4" t="s">
        <v>1762</v>
      </c>
      <c r="N896" s="4" t="str">
        <f t="array" ref="N896">XLOOKUP(M896,Product_Dim!A:A,Product_Dim!C:C)</f>
        <v>Beauty</v>
      </c>
      <c r="O896" s="4" t="str">
        <f t="array" ref="O896">XLOOKUP(M896,Product_Dim!A:A,Product_Dim!D:D)</f>
        <v>Fragrance</v>
      </c>
      <c r="P896" s="4" t="s">
        <v>1764</v>
      </c>
      <c r="Q896" s="4" t="s">
        <v>1932</v>
      </c>
      <c r="R896" s="4" t="str">
        <f t="array" ref="R896">XLOOKUP(Q896,Store_Dim!A:A,Store_Dim!B:B)</f>
        <v>Gardner, Humphrey and Contreras</v>
      </c>
      <c r="S896" s="4" t="str">
        <f t="array" ref="S896">XLOOKUP(Q896,Store_Dim!A:A,Store_Dim!E:E)</f>
        <v>Flagship</v>
      </c>
      <c r="T896" s="4">
        <v>4.0</v>
      </c>
      <c r="U896" s="13">
        <v>106.48</v>
      </c>
      <c r="V896" s="14">
        <v>0.1</v>
      </c>
      <c r="W896" s="15">
        <v>444.0</v>
      </c>
      <c r="X896" s="4" t="s">
        <v>1964</v>
      </c>
      <c r="Y896" s="16">
        <v>383.328</v>
      </c>
      <c r="Z896" s="4" t="str">
        <f t="array" ref="Z896">XLOOKUP(M896,Product_Dim!A:A,Product_Dim!B:B)</f>
        <v>Luxury Perfume Spray</v>
      </c>
    </row>
    <row r="897" ht="14.25" customHeight="1">
      <c r="A897" s="4" t="s">
        <v>2856</v>
      </c>
      <c r="B897" s="5">
        <v>45696.0</v>
      </c>
      <c r="C897" s="12" t="s">
        <v>3974</v>
      </c>
      <c r="D897" s="4">
        <f t="shared" si="1"/>
        <v>2025</v>
      </c>
      <c r="E897" s="4" t="s">
        <v>388</v>
      </c>
      <c r="F897" s="4">
        <v>50.0</v>
      </c>
      <c r="G897" s="4" t="str">
        <f t="shared" si="2"/>
        <v>46-55</v>
      </c>
      <c r="H897" s="4" t="str">
        <f t="array" ref="H897">XLOOKUP(E897,Customer_Dim!A:A,Customer_Dim!D:D)</f>
        <v>Female</v>
      </c>
      <c r="I897" s="4" t="str">
        <f t="array" ref="I897">XLOOKUP(E897,Customer_Dim!A:A,Customer_Dim!H:H)</f>
        <v>Gold</v>
      </c>
      <c r="J897" s="4" t="str">
        <f t="array" ref="J897">XLOOKUP(E897,Customer_Dim!A:A,Customer_Dim!E:E)</f>
        <v>Port Victoria</v>
      </c>
      <c r="K897" s="4" t="str">
        <f t="array" ref="K897">XLOOKUP(E897,Customer_Dim!A:A,Customer_Dim!F:F)</f>
        <v>Florida</v>
      </c>
      <c r="L897" s="4" t="str">
        <f t="array" ref="L897">XLOOKUP(Q897,Store_Dim!A:A,Store_Dim!C:C)</f>
        <v>North</v>
      </c>
      <c r="M897" s="4" t="s">
        <v>1753</v>
      </c>
      <c r="N897" s="4" t="str">
        <f t="array" ref="N897">XLOOKUP(M897,Product_Dim!A:A,Product_Dim!C:C)</f>
        <v>Sports</v>
      </c>
      <c r="O897" s="4" t="str">
        <f t="array" ref="O897">XLOOKUP(M897,Product_Dim!A:A,Product_Dim!D:D)</f>
        <v>Fitness</v>
      </c>
      <c r="P897" s="4" t="s">
        <v>1755</v>
      </c>
      <c r="Q897" s="4" t="s">
        <v>1901</v>
      </c>
      <c r="R897" s="4" t="str">
        <f t="array" ref="R897">XLOOKUP(Q897,Store_Dim!A:A,Store_Dim!B:B)</f>
        <v>Johnson-Wright</v>
      </c>
      <c r="S897" s="4" t="str">
        <f t="array" ref="S897">XLOOKUP(Q897,Store_Dim!A:A,Store_Dim!E:E)</f>
        <v>Outlet</v>
      </c>
      <c r="T897" s="4">
        <v>1.0</v>
      </c>
      <c r="U897" s="13">
        <v>38.95</v>
      </c>
      <c r="V897" s="14">
        <v>0.28</v>
      </c>
      <c r="W897" s="15">
        <v>138.0</v>
      </c>
      <c r="X897" s="4" t="s">
        <v>1959</v>
      </c>
      <c r="Y897" s="16">
        <v>28.044</v>
      </c>
      <c r="Z897" s="4" t="str">
        <f t="array" ref="Z897">XLOOKUP(M897,Product_Dim!A:A,Product_Dim!B:B)</f>
        <v>Foam Roller</v>
      </c>
    </row>
    <row r="898" ht="14.25" customHeight="1">
      <c r="A898" s="4" t="s">
        <v>2857</v>
      </c>
      <c r="B898" s="5">
        <v>45294.0</v>
      </c>
      <c r="C898" s="12" t="s">
        <v>3972</v>
      </c>
      <c r="D898" s="4">
        <f t="shared" si="1"/>
        <v>2024</v>
      </c>
      <c r="E898" s="4" t="s">
        <v>1361</v>
      </c>
      <c r="F898" s="4">
        <v>27.0</v>
      </c>
      <c r="G898" s="4" t="str">
        <f t="shared" si="2"/>
        <v>26-35</v>
      </c>
      <c r="H898" s="4" t="str">
        <f t="array" ref="H898">XLOOKUP(E898,Customer_Dim!A:A,Customer_Dim!D:D)</f>
        <v>Male</v>
      </c>
      <c r="I898" s="4" t="str">
        <f t="array" ref="I898">XLOOKUP(E898,Customer_Dim!A:A,Customer_Dim!H:H)</f>
        <v>Platinum</v>
      </c>
      <c r="J898" s="4" t="str">
        <f t="array" ref="J898">XLOOKUP(E898,Customer_Dim!A:A,Customer_Dim!E:E)</f>
        <v>South Andrewport</v>
      </c>
      <c r="K898" s="4" t="str">
        <f t="array" ref="K898">XLOOKUP(E898,Customer_Dim!A:A,Customer_Dim!F:F)</f>
        <v>California</v>
      </c>
      <c r="L898" s="4" t="str">
        <f t="array" ref="L898">XLOOKUP(Q898,Store_Dim!A:A,Store_Dim!C:C)</f>
        <v>West</v>
      </c>
      <c r="M898" s="4" t="s">
        <v>1871</v>
      </c>
      <c r="N898" s="4" t="str">
        <f t="array" ref="N898">XLOOKUP(M898,Product_Dim!A:A,Product_Dim!C:C)</f>
        <v>Clothing</v>
      </c>
      <c r="O898" s="4" t="str">
        <f t="array" ref="O898">XLOOKUP(M898,Product_Dim!A:A,Product_Dim!D:D)</f>
        <v>Outerwear</v>
      </c>
      <c r="P898" s="4" t="s">
        <v>1873</v>
      </c>
      <c r="Q898" s="4" t="s">
        <v>1939</v>
      </c>
      <c r="R898" s="4" t="str">
        <f t="array" ref="R898">XLOOKUP(Q898,Store_Dim!A:A,Store_Dim!B:B)</f>
        <v>Frederick-Wright</v>
      </c>
      <c r="S898" s="4" t="str">
        <f t="array" ref="S898">XLOOKUP(Q898,Store_Dim!A:A,Store_Dim!E:E)</f>
        <v>Flagship</v>
      </c>
      <c r="T898" s="4">
        <v>1.0</v>
      </c>
      <c r="U898" s="13">
        <v>835.17</v>
      </c>
      <c r="V898" s="14">
        <v>0.02</v>
      </c>
      <c r="W898" s="15">
        <v>143.0</v>
      </c>
      <c r="X898" s="4" t="s">
        <v>1964</v>
      </c>
      <c r="Y898" s="16">
        <v>818.4666</v>
      </c>
      <c r="Z898" s="4" t="str">
        <f t="array" ref="Z898">XLOOKUP(M898,Product_Dim!A:A,Product_Dim!B:B)</f>
        <v>Women's Formal Blazer</v>
      </c>
    </row>
    <row r="899" ht="14.25" customHeight="1">
      <c r="A899" s="4" t="s">
        <v>2858</v>
      </c>
      <c r="B899" s="5">
        <v>45389.0</v>
      </c>
      <c r="C899" s="12" t="s">
        <v>3978</v>
      </c>
      <c r="D899" s="4">
        <f t="shared" si="1"/>
        <v>2024</v>
      </c>
      <c r="E899" s="4" t="s">
        <v>477</v>
      </c>
      <c r="F899" s="4">
        <v>54.0</v>
      </c>
      <c r="G899" s="4" t="str">
        <f t="shared" si="2"/>
        <v>46-55</v>
      </c>
      <c r="H899" s="4" t="str">
        <f t="array" ref="H899">XLOOKUP(E899,Customer_Dim!A:A,Customer_Dim!D:D)</f>
        <v>Male</v>
      </c>
      <c r="I899" s="4" t="str">
        <f t="array" ref="I899">XLOOKUP(E899,Customer_Dim!A:A,Customer_Dim!H:H)</f>
        <v>Gold</v>
      </c>
      <c r="J899" s="4" t="str">
        <f t="array" ref="J899">XLOOKUP(E899,Customer_Dim!A:A,Customer_Dim!E:E)</f>
        <v>Parksfort</v>
      </c>
      <c r="K899" s="4" t="str">
        <f t="array" ref="K899">XLOOKUP(E899,Customer_Dim!A:A,Customer_Dim!F:F)</f>
        <v>Washington</v>
      </c>
      <c r="L899" s="4" t="str">
        <f t="array" ref="L899">XLOOKUP(Q899,Store_Dim!A:A,Store_Dim!C:C)</f>
        <v>North</v>
      </c>
      <c r="M899" s="4" t="s">
        <v>1832</v>
      </c>
      <c r="N899" s="4" t="str">
        <f t="array" ref="N899">XLOOKUP(M899,Product_Dim!A:A,Product_Dim!C:C)</f>
        <v>Beauty</v>
      </c>
      <c r="O899" s="4" t="str">
        <f t="array" ref="O899">XLOOKUP(M899,Product_Dim!A:A,Product_Dim!D:D)</f>
        <v>Skincare</v>
      </c>
      <c r="P899" s="4" t="s">
        <v>1834</v>
      </c>
      <c r="Q899" s="4" t="s">
        <v>1901</v>
      </c>
      <c r="R899" s="4" t="str">
        <f t="array" ref="R899">XLOOKUP(Q899,Store_Dim!A:A,Store_Dim!B:B)</f>
        <v>Johnson-Wright</v>
      </c>
      <c r="S899" s="4" t="str">
        <f t="array" ref="S899">XLOOKUP(Q899,Store_Dim!A:A,Store_Dim!E:E)</f>
        <v>Outlet</v>
      </c>
      <c r="T899" s="4">
        <v>1.0</v>
      </c>
      <c r="U899" s="13">
        <v>113.07</v>
      </c>
      <c r="V899" s="14">
        <v>0.24</v>
      </c>
      <c r="W899" s="15">
        <v>159.0</v>
      </c>
      <c r="X899" s="4" t="s">
        <v>1959</v>
      </c>
      <c r="Y899" s="16">
        <v>85.9332</v>
      </c>
      <c r="Z899" s="4" t="str">
        <f t="array" ref="Z899">XLOOKUP(M899,Product_Dim!A:A,Product_Dim!B:B)</f>
        <v>Hydrating Face Cleanser</v>
      </c>
    </row>
    <row r="900" ht="14.25" customHeight="1">
      <c r="A900" s="4" t="s">
        <v>2859</v>
      </c>
      <c r="B900" s="5">
        <v>45930.0</v>
      </c>
      <c r="C900" s="12" t="s">
        <v>3976</v>
      </c>
      <c r="D900" s="4">
        <f t="shared" si="1"/>
        <v>2025</v>
      </c>
      <c r="E900" s="4" t="s">
        <v>1458</v>
      </c>
      <c r="F900" s="4">
        <v>18.0</v>
      </c>
      <c r="G900" s="4" t="str">
        <f t="shared" si="2"/>
        <v>18-25</v>
      </c>
      <c r="H900" s="4" t="str">
        <f t="array" ref="H900">XLOOKUP(E900,Customer_Dim!A:A,Customer_Dim!D:D)</f>
        <v>Male</v>
      </c>
      <c r="I900" s="4" t="str">
        <f t="array" ref="I900">XLOOKUP(E900,Customer_Dim!A:A,Customer_Dim!H:H)</f>
        <v>Silver</v>
      </c>
      <c r="J900" s="4" t="str">
        <f t="array" ref="J900">XLOOKUP(E900,Customer_Dim!A:A,Customer_Dim!E:E)</f>
        <v>Espinozaberg</v>
      </c>
      <c r="K900" s="4" t="str">
        <f t="array" ref="K900">XLOOKUP(E900,Customer_Dim!A:A,Customer_Dim!F:F)</f>
        <v>Minnesota</v>
      </c>
      <c r="L900" s="4" t="str">
        <f t="array" ref="L900">XLOOKUP(Q900,Store_Dim!A:A,Store_Dim!C:C)</f>
        <v>North</v>
      </c>
      <c r="M900" s="4" t="s">
        <v>1865</v>
      </c>
      <c r="N900" s="4" t="str">
        <f t="array" ref="N900">XLOOKUP(M900,Product_Dim!A:A,Product_Dim!C:C)</f>
        <v>Beauty</v>
      </c>
      <c r="O900" s="4" t="str">
        <f t="array" ref="O900">XLOOKUP(M900,Product_Dim!A:A,Product_Dim!D:D)</f>
        <v>Skincare</v>
      </c>
      <c r="P900" s="4" t="s">
        <v>1867</v>
      </c>
      <c r="Q900" s="4" t="s">
        <v>1929</v>
      </c>
      <c r="R900" s="4" t="str">
        <f t="array" ref="R900">XLOOKUP(Q900,Store_Dim!A:A,Store_Dim!B:B)</f>
        <v>Thomas, Bridges and Harris</v>
      </c>
      <c r="S900" s="4" t="str">
        <f t="array" ref="S900">XLOOKUP(Q900,Store_Dim!A:A,Store_Dim!E:E)</f>
        <v>Online</v>
      </c>
      <c r="T900" s="4">
        <v>2.0</v>
      </c>
      <c r="U900" s="13">
        <v>451.33</v>
      </c>
      <c r="V900" s="14">
        <v>0.23</v>
      </c>
      <c r="W900" s="15">
        <v>213.0</v>
      </c>
      <c r="X900" s="4" t="s">
        <v>1964</v>
      </c>
      <c r="Y900" s="16">
        <v>695.0482</v>
      </c>
      <c r="Z900" s="4" t="str">
        <f t="array" ref="Z900">XLOOKUP(M900,Product_Dim!A:A,Product_Dim!B:B)</f>
        <v>Vitamin E Body Lotion</v>
      </c>
    </row>
    <row r="901" ht="14.25" customHeight="1">
      <c r="A901" s="4" t="s">
        <v>2860</v>
      </c>
      <c r="B901" s="5">
        <v>45456.0</v>
      </c>
      <c r="C901" s="12" t="s">
        <v>3970</v>
      </c>
      <c r="D901" s="4">
        <f t="shared" si="1"/>
        <v>2024</v>
      </c>
      <c r="E901" s="4" t="s">
        <v>1187</v>
      </c>
      <c r="F901" s="4">
        <v>28.0</v>
      </c>
      <c r="G901" s="4" t="str">
        <f t="shared" si="2"/>
        <v>26-35</v>
      </c>
      <c r="H901" s="4" t="str">
        <f t="array" ref="H901">XLOOKUP(E901,Customer_Dim!A:A,Customer_Dim!D:D)</f>
        <v>Male</v>
      </c>
      <c r="I901" s="4" t="str">
        <f t="array" ref="I901">XLOOKUP(E901,Customer_Dim!A:A,Customer_Dim!H:H)</f>
        <v>Bronze</v>
      </c>
      <c r="J901" s="4" t="str">
        <f t="array" ref="J901">XLOOKUP(E901,Customer_Dim!A:A,Customer_Dim!E:E)</f>
        <v>Vincentside</v>
      </c>
      <c r="K901" s="4" t="str">
        <f t="array" ref="K901">XLOOKUP(E901,Customer_Dim!A:A,Customer_Dim!F:F)</f>
        <v>Ohio</v>
      </c>
      <c r="L901" s="4" t="str">
        <f t="array" ref="L901">XLOOKUP(Q901,Store_Dim!A:A,Store_Dim!C:C)</f>
        <v>East</v>
      </c>
      <c r="M901" s="4" t="s">
        <v>1841</v>
      </c>
      <c r="N901" s="4" t="str">
        <f t="array" ref="N901">XLOOKUP(M901,Product_Dim!A:A,Product_Dim!C:C)</f>
        <v>Home</v>
      </c>
      <c r="O901" s="4" t="str">
        <f t="array" ref="O901">XLOOKUP(M901,Product_Dim!A:A,Product_Dim!D:D)</f>
        <v>Kitchen</v>
      </c>
      <c r="P901" s="4" t="s">
        <v>1843</v>
      </c>
      <c r="Q901" s="4" t="s">
        <v>1911</v>
      </c>
      <c r="R901" s="4" t="str">
        <f t="array" ref="R901">XLOOKUP(Q901,Store_Dim!A:A,Store_Dim!B:B)</f>
        <v>Benson-Elliott</v>
      </c>
      <c r="S901" s="4" t="str">
        <f t="array" ref="S901">XLOOKUP(Q901,Store_Dim!A:A,Store_Dim!E:E)</f>
        <v>Online</v>
      </c>
      <c r="T901" s="4">
        <v>3.0</v>
      </c>
      <c r="U901" s="13">
        <v>619.81</v>
      </c>
      <c r="V901" s="14">
        <v>0.16</v>
      </c>
      <c r="W901" s="15">
        <v>82.0</v>
      </c>
      <c r="X901" s="4" t="s">
        <v>1964</v>
      </c>
      <c r="Y901" s="16">
        <v>1561.9212</v>
      </c>
      <c r="Z901" s="4" t="str">
        <f t="array" ref="Z901">XLOOKUP(M901,Product_Dim!A:A,Product_Dim!B:B)</f>
        <v>Kitchen Cutting Board</v>
      </c>
    </row>
    <row r="902" ht="14.25" customHeight="1">
      <c r="A902" s="4" t="s">
        <v>2861</v>
      </c>
      <c r="B902" s="5">
        <v>45713.0</v>
      </c>
      <c r="C902" s="12" t="s">
        <v>3974</v>
      </c>
      <c r="D902" s="4">
        <f t="shared" si="1"/>
        <v>2025</v>
      </c>
      <c r="E902" s="4" t="s">
        <v>397</v>
      </c>
      <c r="F902" s="4">
        <v>38.0</v>
      </c>
      <c r="G902" s="4" t="str">
        <f t="shared" si="2"/>
        <v>36-45</v>
      </c>
      <c r="H902" s="4" t="str">
        <f t="array" ref="H902">XLOOKUP(E902,Customer_Dim!A:A,Customer_Dim!D:D)</f>
        <v>Male</v>
      </c>
      <c r="I902" s="4" t="str">
        <f t="array" ref="I902">XLOOKUP(E902,Customer_Dim!A:A,Customer_Dim!H:H)</f>
        <v>Bronze</v>
      </c>
      <c r="J902" s="4" t="str">
        <f t="array" ref="J902">XLOOKUP(E902,Customer_Dim!A:A,Customer_Dim!E:E)</f>
        <v>Webstermouth</v>
      </c>
      <c r="K902" s="4" t="str">
        <f t="array" ref="K902">XLOOKUP(E902,Customer_Dim!A:A,Customer_Dim!F:F)</f>
        <v>New Hampshire</v>
      </c>
      <c r="L902" s="4" t="str">
        <f t="array" ref="L902">XLOOKUP(Q902,Store_Dim!A:A,Store_Dim!C:C)</f>
        <v>South</v>
      </c>
      <c r="M902" s="4" t="s">
        <v>1768</v>
      </c>
      <c r="N902" s="4" t="str">
        <f t="array" ref="N902">XLOOKUP(M902,Product_Dim!A:A,Product_Dim!C:C)</f>
        <v>Electronics</v>
      </c>
      <c r="O902" s="4" t="str">
        <f t="array" ref="O902">XLOOKUP(M902,Product_Dim!A:A,Product_Dim!D:D)</f>
        <v>Computer</v>
      </c>
      <c r="P902" s="4" t="s">
        <v>1770</v>
      </c>
      <c r="Q902" s="4" t="s">
        <v>1914</v>
      </c>
      <c r="R902" s="4" t="str">
        <f t="array" ref="R902">XLOOKUP(Q902,Store_Dim!A:A,Store_Dim!B:B)</f>
        <v>Martinez-Mullins</v>
      </c>
      <c r="S902" s="4" t="str">
        <f t="array" ref="S902">XLOOKUP(Q902,Store_Dim!A:A,Store_Dim!E:E)</f>
        <v>Online</v>
      </c>
      <c r="T902" s="4">
        <v>4.0</v>
      </c>
      <c r="U902" s="13">
        <v>46.97</v>
      </c>
      <c r="V902" s="14">
        <v>0.26</v>
      </c>
      <c r="W902" s="15">
        <v>222.0</v>
      </c>
      <c r="X902" s="4" t="s">
        <v>1961</v>
      </c>
      <c r="Y902" s="16">
        <v>139.0312</v>
      </c>
      <c r="Z902" s="4" t="str">
        <f t="array" ref="Z902">XLOOKUP(M902,Product_Dim!A:A,Product_Dim!B:B)</f>
        <v>Laptop Cooling Pad</v>
      </c>
    </row>
    <row r="903" ht="14.25" customHeight="1">
      <c r="A903" s="4" t="s">
        <v>2862</v>
      </c>
      <c r="B903" s="5">
        <v>45784.0</v>
      </c>
      <c r="C903" s="12" t="s">
        <v>3973</v>
      </c>
      <c r="D903" s="4">
        <f t="shared" si="1"/>
        <v>2025</v>
      </c>
      <c r="E903" s="4" t="s">
        <v>627</v>
      </c>
      <c r="F903" s="4">
        <v>46.0</v>
      </c>
      <c r="G903" s="4" t="str">
        <f t="shared" si="2"/>
        <v>46-55</v>
      </c>
      <c r="H903" s="4" t="str">
        <f t="array" ref="H903">XLOOKUP(E903,Customer_Dim!A:A,Customer_Dim!D:D)</f>
        <v>Female</v>
      </c>
      <c r="I903" s="4" t="str">
        <f t="array" ref="I903">XLOOKUP(E903,Customer_Dim!A:A,Customer_Dim!H:H)</f>
        <v>Silver</v>
      </c>
      <c r="J903" s="4" t="str">
        <f t="array" ref="J903">XLOOKUP(E903,Customer_Dim!A:A,Customer_Dim!E:E)</f>
        <v>Port Sherryview</v>
      </c>
      <c r="K903" s="4" t="str">
        <f t="array" ref="K903">XLOOKUP(E903,Customer_Dim!A:A,Customer_Dim!F:F)</f>
        <v>North Dakota</v>
      </c>
      <c r="L903" s="4" t="str">
        <f t="array" ref="L903">XLOOKUP(Q903,Store_Dim!A:A,Store_Dim!C:C)</f>
        <v>South</v>
      </c>
      <c r="M903" s="4" t="s">
        <v>1718</v>
      </c>
      <c r="N903" s="4" t="str">
        <f t="array" ref="N903">XLOOKUP(M903,Product_Dim!A:A,Product_Dim!C:C)</f>
        <v>Clothing</v>
      </c>
      <c r="O903" s="4" t="str">
        <f t="array" ref="O903">XLOOKUP(M903,Product_Dim!A:A,Product_Dim!D:D)</f>
        <v>Outerwear</v>
      </c>
      <c r="P903" s="4" t="s">
        <v>1720</v>
      </c>
      <c r="Q903" s="4" t="s">
        <v>1896</v>
      </c>
      <c r="R903" s="4" t="str">
        <f t="array" ref="R903">XLOOKUP(Q903,Store_Dim!A:A,Store_Dim!B:B)</f>
        <v>Black-Horn</v>
      </c>
      <c r="S903" s="4" t="str">
        <f t="array" ref="S903">XLOOKUP(Q903,Store_Dim!A:A,Store_Dim!E:E)</f>
        <v>Outlet</v>
      </c>
      <c r="T903" s="4">
        <v>2.0</v>
      </c>
      <c r="U903" s="13">
        <v>71.48</v>
      </c>
      <c r="V903" s="14">
        <v>0.14</v>
      </c>
      <c r="W903" s="15">
        <v>296.0</v>
      </c>
      <c r="X903" s="4" t="s">
        <v>1964</v>
      </c>
      <c r="Y903" s="16">
        <v>122.9456</v>
      </c>
      <c r="Z903" s="4" t="str">
        <f t="array" ref="Z903">XLOOKUP(M903,Product_Dim!A:A,Product_Dim!B:B)</f>
        <v>Men's Winter Jacket</v>
      </c>
    </row>
    <row r="904" ht="14.25" customHeight="1">
      <c r="A904" s="4" t="s">
        <v>2863</v>
      </c>
      <c r="B904" s="5">
        <v>45812.0</v>
      </c>
      <c r="C904" s="12" t="s">
        <v>3970</v>
      </c>
      <c r="D904" s="4">
        <f t="shared" si="1"/>
        <v>2025</v>
      </c>
      <c r="E904" s="4" t="s">
        <v>29</v>
      </c>
      <c r="F904" s="4">
        <v>55.0</v>
      </c>
      <c r="G904" s="4" t="str">
        <f t="shared" si="2"/>
        <v>46-55</v>
      </c>
      <c r="H904" s="4" t="str">
        <f t="array" ref="H904">XLOOKUP(E904,Customer_Dim!A:A,Customer_Dim!D:D)</f>
        <v>Male</v>
      </c>
      <c r="I904" s="3" t="s">
        <v>14</v>
      </c>
      <c r="J904" s="4" t="str">
        <f t="array" ref="J904">XLOOKUP(E904,Customer_Dim!A:A,Customer_Dim!E:E)</f>
        <v>Donaldton</v>
      </c>
      <c r="K904" s="4" t="str">
        <f t="array" ref="K904">XLOOKUP(E904,Customer_Dim!A:A,Customer_Dim!F:F)</f>
        <v>North Carolina</v>
      </c>
      <c r="L904" s="4" t="str">
        <f t="array" ref="L904">XLOOKUP(Q904,Store_Dim!A:A,Store_Dim!C:C)</f>
        <v>East</v>
      </c>
      <c r="M904" s="4" t="s">
        <v>1750</v>
      </c>
      <c r="N904" s="4" t="str">
        <f t="array" ref="N904">XLOOKUP(M904,Product_Dim!A:A,Product_Dim!C:C)</f>
        <v>Home</v>
      </c>
      <c r="O904" s="4" t="str">
        <f t="array" ref="O904">XLOOKUP(M904,Product_Dim!A:A,Product_Dim!D:D)</f>
        <v>Decor</v>
      </c>
      <c r="P904" s="4" t="s">
        <v>1752</v>
      </c>
      <c r="Q904" s="4" t="s">
        <v>1948</v>
      </c>
      <c r="R904" s="4" t="str">
        <f t="array" ref="R904">XLOOKUP(Q904,Store_Dim!A:A,Store_Dim!B:B)</f>
        <v>Mann-Austin</v>
      </c>
      <c r="S904" s="4" t="str">
        <f t="array" ref="S904">XLOOKUP(Q904,Store_Dim!A:A,Store_Dim!E:E)</f>
        <v>Online</v>
      </c>
      <c r="T904" s="4">
        <v>2.0</v>
      </c>
      <c r="U904" s="13">
        <v>404.08</v>
      </c>
      <c r="V904" s="14">
        <v>0.07</v>
      </c>
      <c r="W904" s="15">
        <v>190.0</v>
      </c>
      <c r="X904" s="4" t="s">
        <v>1959</v>
      </c>
      <c r="Y904" s="16">
        <v>751.5887999999999</v>
      </c>
      <c r="Z904" s="4" t="str">
        <f t="array" ref="Z904">XLOOKUP(M904,Product_Dim!A:A,Product_Dim!B:B)</f>
        <v>Premium Blanket Throw</v>
      </c>
    </row>
    <row r="905" ht="14.25" customHeight="1">
      <c r="A905" s="4" t="s">
        <v>2864</v>
      </c>
      <c r="B905" s="5">
        <v>45653.0</v>
      </c>
      <c r="C905" s="12" t="s">
        <v>3969</v>
      </c>
      <c r="D905" s="4">
        <f t="shared" si="1"/>
        <v>2024</v>
      </c>
      <c r="E905" s="4" t="s">
        <v>865</v>
      </c>
      <c r="F905" s="4">
        <v>25.0</v>
      </c>
      <c r="G905" s="4" t="str">
        <f t="shared" si="2"/>
        <v>18-25</v>
      </c>
      <c r="H905" s="4" t="str">
        <f t="array" ref="H905">XLOOKUP(E905,Customer_Dim!A:A,Customer_Dim!D:D)</f>
        <v>Male</v>
      </c>
      <c r="I905" s="4" t="str">
        <f t="array" ref="I905">XLOOKUP(E905,Customer_Dim!A:A,Customer_Dim!H:H)</f>
        <v>Gold</v>
      </c>
      <c r="J905" s="4" t="str">
        <f t="array" ref="J905">XLOOKUP(E905,Customer_Dim!A:A,Customer_Dim!E:E)</f>
        <v>Grahamfurt</v>
      </c>
      <c r="K905" s="4" t="str">
        <f t="array" ref="K905">XLOOKUP(E905,Customer_Dim!A:A,Customer_Dim!F:F)</f>
        <v>Wyoming</v>
      </c>
      <c r="L905" s="4" t="str">
        <f t="array" ref="L905">XLOOKUP(Q905,Store_Dim!A:A,Store_Dim!C:C)</f>
        <v>West</v>
      </c>
      <c r="M905" s="4" t="s">
        <v>1625</v>
      </c>
      <c r="N905" s="4" t="str">
        <f t="array" ref="N905">XLOOKUP(M905,Product_Dim!A:A,Product_Dim!C:C)</f>
        <v>Sports</v>
      </c>
      <c r="O905" s="4" t="str">
        <f t="array" ref="O905">XLOOKUP(M905,Product_Dim!A:A,Product_Dim!D:D)</f>
        <v>Accessories</v>
      </c>
      <c r="P905" s="4" t="s">
        <v>1627</v>
      </c>
      <c r="Q905" s="4" t="s">
        <v>1939</v>
      </c>
      <c r="R905" s="4" t="str">
        <f t="array" ref="R905">XLOOKUP(Q905,Store_Dim!A:A,Store_Dim!B:B)</f>
        <v>Frederick-Wright</v>
      </c>
      <c r="S905" s="4" t="str">
        <f t="array" ref="S905">XLOOKUP(Q905,Store_Dim!A:A,Store_Dim!E:E)</f>
        <v>Flagship</v>
      </c>
      <c r="T905" s="4">
        <v>1.0</v>
      </c>
      <c r="U905" s="13">
        <v>519.91</v>
      </c>
      <c r="V905" s="14">
        <v>0.05</v>
      </c>
      <c r="W905" s="15">
        <v>367.0</v>
      </c>
      <c r="X905" s="4" t="s">
        <v>1964</v>
      </c>
      <c r="Y905" s="16">
        <v>493.9144999999999</v>
      </c>
      <c r="Z905" s="4" t="str">
        <f t="array" ref="Z905">XLOOKUP(M905,Product_Dim!A:A,Product_Dim!B:B)</f>
        <v>Soccer Training Cone Set</v>
      </c>
    </row>
    <row r="906" ht="14.25" customHeight="1">
      <c r="A906" s="4" t="s">
        <v>2865</v>
      </c>
      <c r="B906" s="5">
        <v>45672.0</v>
      </c>
      <c r="C906" s="12" t="s">
        <v>3972</v>
      </c>
      <c r="D906" s="4">
        <f t="shared" si="1"/>
        <v>2025</v>
      </c>
      <c r="E906" s="4" t="s">
        <v>509</v>
      </c>
      <c r="F906" s="4">
        <v>46.0</v>
      </c>
      <c r="G906" s="4" t="str">
        <f t="shared" si="2"/>
        <v>46-55</v>
      </c>
      <c r="H906" s="4" t="str">
        <f t="array" ref="H906">XLOOKUP(E906,Customer_Dim!A:A,Customer_Dim!D:D)</f>
        <v>Male</v>
      </c>
      <c r="I906" s="4" t="str">
        <f t="array" ref="I906">XLOOKUP(E906,Customer_Dim!A:A,Customer_Dim!H:H)</f>
        <v>Platinum</v>
      </c>
      <c r="J906" s="4" t="str">
        <f t="array" ref="J906">XLOOKUP(E906,Customer_Dim!A:A,Customer_Dim!E:E)</f>
        <v>Michaelfort</v>
      </c>
      <c r="K906" s="4" t="str">
        <f t="array" ref="K906">XLOOKUP(E906,Customer_Dim!A:A,Customer_Dim!F:F)</f>
        <v>Indiana</v>
      </c>
      <c r="L906" s="4" t="str">
        <f t="array" ref="L906">XLOOKUP(Q906,Store_Dim!A:A,Store_Dim!C:C)</f>
        <v>East</v>
      </c>
      <c r="M906" s="4" t="s">
        <v>1725</v>
      </c>
      <c r="N906" s="4" t="str">
        <f t="array" ref="N906">XLOOKUP(M906,Product_Dim!A:A,Product_Dim!C:C)</f>
        <v>Electronics</v>
      </c>
      <c r="O906" s="4" t="str">
        <f t="array" ref="O906">XLOOKUP(M906,Product_Dim!A:A,Product_Dim!D:D)</f>
        <v>Accessories</v>
      </c>
      <c r="P906" s="4" t="s">
        <v>1727</v>
      </c>
      <c r="Q906" s="4" t="s">
        <v>1932</v>
      </c>
      <c r="R906" s="4" t="str">
        <f t="array" ref="R906">XLOOKUP(Q906,Store_Dim!A:A,Store_Dim!B:B)</f>
        <v>Gardner, Humphrey and Contreras</v>
      </c>
      <c r="S906" s="4" t="str">
        <f t="array" ref="S906">XLOOKUP(Q906,Store_Dim!A:A,Store_Dim!E:E)</f>
        <v>Flagship</v>
      </c>
      <c r="T906" s="4">
        <v>3.0</v>
      </c>
      <c r="U906" s="13">
        <v>566.16</v>
      </c>
      <c r="V906" s="14">
        <v>0.05</v>
      </c>
      <c r="W906" s="15">
        <v>103.0</v>
      </c>
      <c r="X906" s="4" t="s">
        <v>1961</v>
      </c>
      <c r="Y906" s="16">
        <v>1613.556</v>
      </c>
      <c r="Z906" s="4" t="str">
        <f t="array" ref="Z906">XLOOKUP(M906,Product_Dim!A:A,Product_Dim!B:B)</f>
        <v>Car Dashboard Phone Holder</v>
      </c>
    </row>
    <row r="907" ht="14.25" customHeight="1">
      <c r="A907" s="4" t="s">
        <v>2866</v>
      </c>
      <c r="B907" s="5">
        <v>45799.0</v>
      </c>
      <c r="C907" s="12" t="s">
        <v>3973</v>
      </c>
      <c r="D907" s="4">
        <f t="shared" si="1"/>
        <v>2025</v>
      </c>
      <c r="E907" s="4" t="s">
        <v>1247</v>
      </c>
      <c r="F907" s="4">
        <v>46.0</v>
      </c>
      <c r="G907" s="4" t="str">
        <f t="shared" si="2"/>
        <v>46-55</v>
      </c>
      <c r="H907" s="4" t="str">
        <f t="array" ref="H907">XLOOKUP(E907,Customer_Dim!A:A,Customer_Dim!D:D)</f>
        <v>Male</v>
      </c>
      <c r="I907" s="4" t="str">
        <f t="array" ref="I907">XLOOKUP(E907,Customer_Dim!A:A,Customer_Dim!H:H)</f>
        <v>Gold</v>
      </c>
      <c r="J907" s="4" t="str">
        <f t="array" ref="J907">XLOOKUP(E907,Customer_Dim!A:A,Customer_Dim!E:E)</f>
        <v>Gutierrezstad</v>
      </c>
      <c r="K907" s="4" t="str">
        <f t="array" ref="K907">XLOOKUP(E907,Customer_Dim!A:A,Customer_Dim!F:F)</f>
        <v>Missouri</v>
      </c>
      <c r="L907" s="4" t="str">
        <f t="array" ref="L907">XLOOKUP(Q907,Store_Dim!A:A,Store_Dim!C:C)</f>
        <v>East</v>
      </c>
      <c r="M907" s="4" t="s">
        <v>1738</v>
      </c>
      <c r="N907" s="4" t="str">
        <f t="array" ref="N907">XLOOKUP(M907,Product_Dim!A:A,Product_Dim!C:C)</f>
        <v>Sports</v>
      </c>
      <c r="O907" s="4" t="str">
        <f t="array" ref="O907">XLOOKUP(M907,Product_Dim!A:A,Product_Dim!D:D)</f>
        <v>Team Sports</v>
      </c>
      <c r="P907" s="4" t="s">
        <v>1740</v>
      </c>
      <c r="Q907" s="4" t="s">
        <v>1924</v>
      </c>
      <c r="R907" s="4" t="str">
        <f t="array" ref="R907">XLOOKUP(Q907,Store_Dim!A:A,Store_Dim!B:B)</f>
        <v>Hill, Wagner and Ballard</v>
      </c>
      <c r="S907" s="4" t="str">
        <f t="array" ref="S907">XLOOKUP(Q907,Store_Dim!A:A,Store_Dim!E:E)</f>
        <v>Online</v>
      </c>
      <c r="T907" s="4">
        <v>2.0</v>
      </c>
      <c r="U907" s="13">
        <v>295.12</v>
      </c>
      <c r="V907" s="14">
        <v>0.09</v>
      </c>
      <c r="W907" s="15">
        <v>82.0</v>
      </c>
      <c r="X907" s="4" t="s">
        <v>1964</v>
      </c>
      <c r="Y907" s="16">
        <v>537.1184000000001</v>
      </c>
      <c r="Z907" s="4" t="str">
        <f t="array" ref="Z907">XLOOKUP(M907,Product_Dim!A:A,Product_Dim!B:B)</f>
        <v>Rugby Ball</v>
      </c>
    </row>
    <row r="908" ht="14.25" customHeight="1">
      <c r="A908" s="4" t="s">
        <v>2867</v>
      </c>
      <c r="B908" s="5">
        <v>45848.0</v>
      </c>
      <c r="C908" s="12" t="s">
        <v>3968</v>
      </c>
      <c r="D908" s="4">
        <f t="shared" si="1"/>
        <v>2025</v>
      </c>
      <c r="E908" s="4" t="s">
        <v>400</v>
      </c>
      <c r="F908" s="4">
        <v>27.0</v>
      </c>
      <c r="G908" s="4" t="str">
        <f t="shared" si="2"/>
        <v>26-35</v>
      </c>
      <c r="H908" s="4" t="str">
        <f t="array" ref="H908">XLOOKUP(E908,Customer_Dim!A:A,Customer_Dim!D:D)</f>
        <v>Male</v>
      </c>
      <c r="I908" s="4" t="str">
        <f t="array" ref="I908">XLOOKUP(E908,Customer_Dim!A:A,Customer_Dim!H:H)</f>
        <v>Silver</v>
      </c>
      <c r="J908" s="4" t="str">
        <f t="array" ref="J908">XLOOKUP(E908,Customer_Dim!A:A,Customer_Dim!E:E)</f>
        <v>Smithland</v>
      </c>
      <c r="K908" s="4" t="str">
        <f t="array" ref="K908">XLOOKUP(E908,Customer_Dim!A:A,Customer_Dim!F:F)</f>
        <v>West Virginia</v>
      </c>
      <c r="L908" s="4" t="str">
        <f t="array" ref="L908">XLOOKUP(Q908,Store_Dim!A:A,Store_Dim!C:C)</f>
        <v>South</v>
      </c>
      <c r="M908" s="4" t="s">
        <v>1680</v>
      </c>
      <c r="N908" s="4" t="str">
        <f t="array" ref="N908">XLOOKUP(M908,Product_Dim!A:A,Product_Dim!C:C)</f>
        <v>Electronics</v>
      </c>
      <c r="O908" s="4" t="str">
        <f t="array" ref="O908">XLOOKUP(M908,Product_Dim!A:A,Product_Dim!D:D)</f>
        <v>Computer</v>
      </c>
      <c r="P908" s="4" t="s">
        <v>1682</v>
      </c>
      <c r="Q908" s="4" t="s">
        <v>1927</v>
      </c>
      <c r="R908" s="4" t="str">
        <f t="array" ref="R908">XLOOKUP(Q908,Store_Dim!A:A,Store_Dim!B:B)</f>
        <v>Aguirre-Keller</v>
      </c>
      <c r="S908" s="4" t="str">
        <f t="array" ref="S908">XLOOKUP(Q908,Store_Dim!A:A,Store_Dim!E:E)</f>
        <v>Online</v>
      </c>
      <c r="T908" s="4">
        <v>2.0</v>
      </c>
      <c r="U908" s="13">
        <v>414.18</v>
      </c>
      <c r="V908" s="14">
        <v>0.25</v>
      </c>
      <c r="W908" s="15">
        <v>86.0</v>
      </c>
      <c r="X908" s="4" t="s">
        <v>1961</v>
      </c>
      <c r="Y908" s="16">
        <v>621.27</v>
      </c>
      <c r="Z908" s="4" t="str">
        <f t="array" ref="Z908">XLOOKUP(M908,Product_Dim!A:A,Product_Dim!B:B)</f>
        <v>Gaming Mechanical Keyboard</v>
      </c>
    </row>
    <row r="909" ht="14.25" customHeight="1">
      <c r="A909" s="4" t="s">
        <v>2868</v>
      </c>
      <c r="B909" s="5">
        <v>45918.0</v>
      </c>
      <c r="C909" s="12" t="s">
        <v>3976</v>
      </c>
      <c r="D909" s="4">
        <f t="shared" si="1"/>
        <v>2025</v>
      </c>
      <c r="E909" s="4" t="s">
        <v>877</v>
      </c>
      <c r="F909" s="4">
        <v>53.0</v>
      </c>
      <c r="G909" s="4" t="str">
        <f t="shared" si="2"/>
        <v>46-55</v>
      </c>
      <c r="H909" s="4" t="str">
        <f t="array" ref="H909">XLOOKUP(E909,Customer_Dim!A:A,Customer_Dim!D:D)</f>
        <v>Female</v>
      </c>
      <c r="I909" s="4" t="str">
        <f t="array" ref="I909">XLOOKUP(E909,Customer_Dim!A:A,Customer_Dim!H:H)</f>
        <v>Bronze</v>
      </c>
      <c r="J909" s="4" t="str">
        <f t="array" ref="J909">XLOOKUP(E909,Customer_Dim!A:A,Customer_Dim!E:E)</f>
        <v>Ryanberg</v>
      </c>
      <c r="K909" s="4" t="str">
        <f t="array" ref="K909">XLOOKUP(E909,Customer_Dim!A:A,Customer_Dim!F:F)</f>
        <v>Minnesota</v>
      </c>
      <c r="L909" s="4" t="str">
        <f t="array" ref="L909">XLOOKUP(Q909,Store_Dim!A:A,Store_Dim!C:C)</f>
        <v>West</v>
      </c>
      <c r="M909" s="4" t="s">
        <v>1756</v>
      </c>
      <c r="N909" s="4" t="str">
        <f t="array" ref="N909">XLOOKUP(M909,Product_Dim!A:A,Product_Dim!C:C)</f>
        <v>Clothing</v>
      </c>
      <c r="O909" s="4" t="str">
        <f t="array" ref="O909">XLOOKUP(M909,Product_Dim!A:A,Product_Dim!D:D)</f>
        <v>Accessories</v>
      </c>
      <c r="P909" s="4" t="s">
        <v>1758</v>
      </c>
      <c r="Q909" s="4" t="s">
        <v>1917</v>
      </c>
      <c r="R909" s="4" t="str">
        <f t="array" ref="R909">XLOOKUP(Q909,Store_Dim!A:A,Store_Dim!B:B)</f>
        <v>Bean, Jones and Park</v>
      </c>
      <c r="S909" s="4" t="str">
        <f t="array" ref="S909">XLOOKUP(Q909,Store_Dim!A:A,Store_Dim!E:E)</f>
        <v>Online</v>
      </c>
      <c r="T909" s="4">
        <v>2.0</v>
      </c>
      <c r="U909" s="13">
        <v>433.75</v>
      </c>
      <c r="V909" s="14">
        <v>0.0</v>
      </c>
      <c r="W909" s="15">
        <v>485.0</v>
      </c>
      <c r="X909" s="4" t="s">
        <v>1959</v>
      </c>
      <c r="Y909" s="16">
        <v>867.5</v>
      </c>
      <c r="Z909" s="4" t="str">
        <f t="array" ref="Z909">XLOOKUP(M909,Product_Dim!A:A,Product_Dim!B:B)</f>
        <v>Womens Cotton Scarf</v>
      </c>
    </row>
    <row r="910" ht="14.25" customHeight="1">
      <c r="A910" s="4" t="s">
        <v>2869</v>
      </c>
      <c r="B910" s="5">
        <v>45288.0</v>
      </c>
      <c r="C910" s="12" t="s">
        <v>3969</v>
      </c>
      <c r="D910" s="4">
        <f t="shared" si="1"/>
        <v>2023</v>
      </c>
      <c r="E910" s="4" t="s">
        <v>916</v>
      </c>
      <c r="F910" s="4">
        <v>59.0</v>
      </c>
      <c r="G910" s="4" t="str">
        <f t="shared" si="2"/>
        <v>56-65</v>
      </c>
      <c r="H910" s="4" t="str">
        <f t="array" ref="H910">XLOOKUP(E910,Customer_Dim!A:A,Customer_Dim!D:D)</f>
        <v>Male</v>
      </c>
      <c r="I910" s="4" t="str">
        <f t="array" ref="I910">XLOOKUP(E910,Customer_Dim!A:A,Customer_Dim!H:H)</f>
        <v>Platinum</v>
      </c>
      <c r="J910" s="4" t="str">
        <f t="array" ref="J910">XLOOKUP(E910,Customer_Dim!A:A,Customer_Dim!E:E)</f>
        <v>North Joshualand</v>
      </c>
      <c r="K910" s="4" t="str">
        <f t="array" ref="K910">XLOOKUP(E910,Customer_Dim!A:A,Customer_Dim!F:F)</f>
        <v>Connecticut</v>
      </c>
      <c r="L910" s="4" t="str">
        <f t="array" ref="L910">XLOOKUP(Q910,Store_Dim!A:A,Store_Dim!C:C)</f>
        <v>East</v>
      </c>
      <c r="M910" s="4" t="s">
        <v>1838</v>
      </c>
      <c r="N910" s="4" t="str">
        <f t="array" ref="N910">XLOOKUP(M910,Product_Dim!A:A,Product_Dim!C:C)</f>
        <v>Clothing</v>
      </c>
      <c r="O910" s="4" t="str">
        <f t="array" ref="O910">XLOOKUP(M910,Product_Dim!A:A,Product_Dim!D:D)</f>
        <v>Accessories</v>
      </c>
      <c r="P910" s="4" t="s">
        <v>1840</v>
      </c>
      <c r="Q910" s="4" t="s">
        <v>1948</v>
      </c>
      <c r="R910" s="4" t="str">
        <f t="array" ref="R910">XLOOKUP(Q910,Store_Dim!A:A,Store_Dim!B:B)</f>
        <v>Mann-Austin</v>
      </c>
      <c r="S910" s="4" t="str">
        <f t="array" ref="S910">XLOOKUP(Q910,Store_Dim!A:A,Store_Dim!E:E)</f>
        <v>Online</v>
      </c>
      <c r="T910" s="4">
        <v>3.0</v>
      </c>
      <c r="U910" s="13">
        <v>104.33</v>
      </c>
      <c r="V910" s="14">
        <v>0.13</v>
      </c>
      <c r="W910" s="15">
        <v>210.0</v>
      </c>
      <c r="X910" s="4" t="s">
        <v>1964</v>
      </c>
      <c r="Y910" s="16">
        <v>272.3013</v>
      </c>
      <c r="Z910" s="4" t="str">
        <f t="array" ref="Z910">XLOOKUP(M910,Product_Dim!A:A,Product_Dim!B:B)</f>
        <v>Women's Beanie Hat</v>
      </c>
    </row>
    <row r="911" ht="14.25" customHeight="1">
      <c r="A911" s="4" t="s">
        <v>2870</v>
      </c>
      <c r="B911" s="5">
        <v>45477.0</v>
      </c>
      <c r="C911" s="12" t="s">
        <v>3968</v>
      </c>
      <c r="D911" s="4">
        <f t="shared" si="1"/>
        <v>2024</v>
      </c>
      <c r="E911" s="4" t="s">
        <v>8</v>
      </c>
      <c r="F911" s="17">
        <v>41.57684529828109</v>
      </c>
      <c r="G911" s="4" t="str">
        <f t="shared" si="2"/>
        <v>36-45</v>
      </c>
      <c r="H911" s="4" t="str">
        <f t="array" ref="H911">XLOOKUP(E911,Customer_Dim!A:A,Customer_Dim!D:D)</f>
        <v>Female</v>
      </c>
      <c r="I911" s="4" t="str">
        <f t="array" ref="I911">XLOOKUP(E911,Customer_Dim!A:A,Customer_Dim!H:H)</f>
        <v>Platinum</v>
      </c>
      <c r="J911" s="4" t="str">
        <f t="array" ref="J911">XLOOKUP(E911,Customer_Dim!A:A,Customer_Dim!E:E)</f>
        <v>Grayland</v>
      </c>
      <c r="K911" s="4" t="str">
        <f t="array" ref="K911">XLOOKUP(E911,Customer_Dim!A:A,Customer_Dim!F:F)</f>
        <v>Washington</v>
      </c>
      <c r="L911" s="4" t="str">
        <f t="array" ref="L911">XLOOKUP(Q911,Store_Dim!A:A,Store_Dim!C:C)</f>
        <v>North</v>
      </c>
      <c r="M911" s="4" t="s">
        <v>1572</v>
      </c>
      <c r="N911" s="4" t="str">
        <f t="array" ref="N911">XLOOKUP(M911,Product_Dim!A:A,Product_Dim!C:C)</f>
        <v>Clothing</v>
      </c>
      <c r="O911" s="4" t="str">
        <f t="array" ref="O911">XLOOKUP(M911,Product_Dim!A:A,Product_Dim!D:D)</f>
        <v>Bottoms</v>
      </c>
      <c r="P911" s="4" t="s">
        <v>1575</v>
      </c>
      <c r="Q911" s="4" t="s">
        <v>1929</v>
      </c>
      <c r="R911" s="4" t="str">
        <f t="array" ref="R911">XLOOKUP(Q911,Store_Dim!A:A,Store_Dim!B:B)</f>
        <v>Thomas, Bridges and Harris</v>
      </c>
      <c r="S911" s="4" t="str">
        <f t="array" ref="S911">XLOOKUP(Q911,Store_Dim!A:A,Store_Dim!E:E)</f>
        <v>Online</v>
      </c>
      <c r="T911" s="4">
        <v>1.0</v>
      </c>
      <c r="U911" s="13">
        <v>221.7</v>
      </c>
      <c r="V911" s="14">
        <v>0.04</v>
      </c>
      <c r="W911" s="15">
        <v>487.0</v>
      </c>
      <c r="X911" s="4" t="s">
        <v>1959</v>
      </c>
      <c r="Y911" s="16">
        <v>212.832</v>
      </c>
      <c r="Z911" s="4" t="str">
        <f t="array" ref="Z911">XLOOKUP(M911,Product_Dim!A:A,Product_Dim!B:B)</f>
        <v>Women's Yoga Pants</v>
      </c>
    </row>
    <row r="912" ht="14.25" customHeight="1">
      <c r="A912" s="4" t="s">
        <v>2871</v>
      </c>
      <c r="B912" s="5">
        <v>45796.0</v>
      </c>
      <c r="C912" s="12" t="s">
        <v>3973</v>
      </c>
      <c r="D912" s="4">
        <f t="shared" si="1"/>
        <v>2025</v>
      </c>
      <c r="E912" s="4" t="s">
        <v>707</v>
      </c>
      <c r="F912" s="4">
        <v>20.0</v>
      </c>
      <c r="G912" s="4" t="str">
        <f t="shared" si="2"/>
        <v>18-25</v>
      </c>
      <c r="H912" s="4" t="str">
        <f t="array" ref="H912">XLOOKUP(E912,Customer_Dim!A:A,Customer_Dim!D:D)</f>
        <v>Female</v>
      </c>
      <c r="I912" s="4" t="str">
        <f t="array" ref="I912">XLOOKUP(E912,Customer_Dim!A:A,Customer_Dim!H:H)</f>
        <v>Silver</v>
      </c>
      <c r="J912" s="4" t="str">
        <f t="array" ref="J912">XLOOKUP(E912,Customer_Dim!A:A,Customer_Dim!E:E)</f>
        <v>Garzafort</v>
      </c>
      <c r="K912" s="4" t="str">
        <f t="array" ref="K912">XLOOKUP(E912,Customer_Dim!A:A,Customer_Dim!F:F)</f>
        <v>Delaware</v>
      </c>
      <c r="L912" s="4" t="str">
        <f t="array" ref="L912">XLOOKUP(Q912,Store_Dim!A:A,Store_Dim!C:C)</f>
        <v>North</v>
      </c>
      <c r="M912" s="4" t="s">
        <v>1783</v>
      </c>
      <c r="N912" s="4" t="str">
        <f t="array" ref="N912">XLOOKUP(M912,Product_Dim!A:A,Product_Dim!C:C)</f>
        <v>Electronics</v>
      </c>
      <c r="O912" s="4" t="str">
        <f t="array" ref="O912">XLOOKUP(M912,Product_Dim!A:A,Product_Dim!D:D)</f>
        <v>Accessories</v>
      </c>
      <c r="P912" s="4" t="s">
        <v>1785</v>
      </c>
      <c r="Q912" s="4" t="s">
        <v>1908</v>
      </c>
      <c r="R912" s="4" t="str">
        <f t="array" ref="R912">XLOOKUP(Q912,Store_Dim!A:A,Store_Dim!B:B)</f>
        <v>Gray Ltd</v>
      </c>
      <c r="S912" s="4" t="str">
        <f t="array" ref="S912">XLOOKUP(Q912,Store_Dim!A:A,Store_Dim!E:E)</f>
        <v>Outlet</v>
      </c>
      <c r="T912" s="4">
        <v>2.0</v>
      </c>
      <c r="U912" s="13">
        <v>491.26</v>
      </c>
      <c r="V912" s="14">
        <v>0.14</v>
      </c>
      <c r="W912" s="15">
        <v>476.0</v>
      </c>
      <c r="X912" s="4" t="s">
        <v>1964</v>
      </c>
      <c r="Y912" s="16">
        <v>844.9671999999999</v>
      </c>
      <c r="Z912" s="4" t="str">
        <f t="array" ref="Z912">XLOOKUP(M912,Product_Dim!A:A,Product_Dim!B:B)</f>
        <v>Smart LED Light Strip</v>
      </c>
    </row>
    <row r="913" ht="14.25" customHeight="1">
      <c r="A913" s="4" t="s">
        <v>2872</v>
      </c>
      <c r="B913" s="5">
        <v>45630.0</v>
      </c>
      <c r="C913" s="12" t="s">
        <v>3969</v>
      </c>
      <c r="D913" s="4">
        <f t="shared" si="1"/>
        <v>2024</v>
      </c>
      <c r="E913" s="4" t="s">
        <v>618</v>
      </c>
      <c r="F913" s="4">
        <v>60.0</v>
      </c>
      <c r="G913" s="4" t="str">
        <f t="shared" si="2"/>
        <v>56-65</v>
      </c>
      <c r="H913" s="4" t="str">
        <f t="array" ref="H913">XLOOKUP(E913,Customer_Dim!A:A,Customer_Dim!D:D)</f>
        <v>Male</v>
      </c>
      <c r="I913" s="4" t="str">
        <f t="array" ref="I913">XLOOKUP(E913,Customer_Dim!A:A,Customer_Dim!H:H)</f>
        <v>Bronze</v>
      </c>
      <c r="J913" s="4" t="str">
        <f t="array" ref="J913">XLOOKUP(E913,Customer_Dim!A:A,Customer_Dim!E:E)</f>
        <v>New Brianchester</v>
      </c>
      <c r="K913" s="4" t="str">
        <f t="array" ref="K913">XLOOKUP(E913,Customer_Dim!A:A,Customer_Dim!F:F)</f>
        <v>New York</v>
      </c>
      <c r="L913" s="4" t="str">
        <f t="array" ref="L913">XLOOKUP(Q913,Store_Dim!A:A,Store_Dim!C:C)</f>
        <v>West</v>
      </c>
      <c r="M913" s="4" t="s">
        <v>1689</v>
      </c>
      <c r="N913" s="4" t="str">
        <f t="array" ref="N913">XLOOKUP(M913,Product_Dim!A:A,Product_Dim!C:C)</f>
        <v>Clothing</v>
      </c>
      <c r="O913" s="4" t="str">
        <f t="array" ref="O913">XLOOKUP(M913,Product_Dim!A:A,Product_Dim!D:D)</f>
        <v>Footwear</v>
      </c>
      <c r="P913" s="4" t="s">
        <v>1692</v>
      </c>
      <c r="Q913" s="4" t="s">
        <v>1917</v>
      </c>
      <c r="R913" s="4" t="str">
        <f t="array" ref="R913">XLOOKUP(Q913,Store_Dim!A:A,Store_Dim!B:B)</f>
        <v>Bean, Jones and Park</v>
      </c>
      <c r="S913" s="4" t="str">
        <f t="array" ref="S913">XLOOKUP(Q913,Store_Dim!A:A,Store_Dim!E:E)</f>
        <v>Online</v>
      </c>
      <c r="T913" s="4">
        <v>4.0</v>
      </c>
      <c r="U913" s="13">
        <v>923.14</v>
      </c>
      <c r="V913" s="14">
        <v>0.15</v>
      </c>
      <c r="W913" s="15">
        <v>214.0</v>
      </c>
      <c r="X913" s="4" t="s">
        <v>1959</v>
      </c>
      <c r="Y913" s="16">
        <v>3138.676</v>
      </c>
      <c r="Z913" s="4" t="str">
        <f t="array" ref="Z913">XLOOKUP(M913,Product_Dim!A:A,Product_Dim!B:B)</f>
        <v>Men's Casual Sneakers</v>
      </c>
    </row>
    <row r="914" ht="14.25" customHeight="1">
      <c r="A914" s="4" t="s">
        <v>2873</v>
      </c>
      <c r="B914" s="5">
        <v>45625.0</v>
      </c>
      <c r="C914" s="12" t="s">
        <v>3971</v>
      </c>
      <c r="D914" s="4">
        <f t="shared" si="1"/>
        <v>2024</v>
      </c>
      <c r="E914" s="4" t="s">
        <v>654</v>
      </c>
      <c r="F914" s="4">
        <v>38.0</v>
      </c>
      <c r="G914" s="4" t="str">
        <f t="shared" si="2"/>
        <v>36-45</v>
      </c>
      <c r="H914" s="4" t="str">
        <f t="array" ref="H914">XLOOKUP(E914,Customer_Dim!A:A,Customer_Dim!D:D)</f>
        <v>Male</v>
      </c>
      <c r="I914" s="4" t="str">
        <f t="array" ref="I914">XLOOKUP(E914,Customer_Dim!A:A,Customer_Dim!H:H)</f>
        <v>Gold</v>
      </c>
      <c r="J914" s="4" t="str">
        <f t="array" ref="J914">XLOOKUP(E914,Customer_Dim!A:A,Customer_Dim!E:E)</f>
        <v>Port Amanda</v>
      </c>
      <c r="K914" s="4" t="str">
        <f t="array" ref="K914">XLOOKUP(E914,Customer_Dim!A:A,Customer_Dim!F:F)</f>
        <v>Georgia</v>
      </c>
      <c r="L914" s="4" t="str">
        <f t="array" ref="L914">XLOOKUP(Q914,Store_Dim!A:A,Store_Dim!C:C)</f>
        <v>South</v>
      </c>
      <c r="M914" s="4" t="s">
        <v>1774</v>
      </c>
      <c r="N914" s="4" t="str">
        <f t="array" ref="N914">XLOOKUP(M914,Product_Dim!A:A,Product_Dim!C:C)</f>
        <v>Beauty</v>
      </c>
      <c r="O914" s="4" t="str">
        <f t="array" ref="O914">XLOOKUP(M914,Product_Dim!A:A,Product_Dim!D:D)</f>
        <v>Makeup</v>
      </c>
      <c r="P914" s="4" t="s">
        <v>1776</v>
      </c>
      <c r="Q914" s="4" t="s">
        <v>1914</v>
      </c>
      <c r="R914" s="4" t="str">
        <f t="array" ref="R914">XLOOKUP(Q914,Store_Dim!A:A,Store_Dim!B:B)</f>
        <v>Martinez-Mullins</v>
      </c>
      <c r="S914" s="4" t="str">
        <f t="array" ref="S914">XLOOKUP(Q914,Store_Dim!A:A,Store_Dim!E:E)</f>
        <v>Online</v>
      </c>
      <c r="T914" s="4">
        <v>2.0</v>
      </c>
      <c r="U914" s="13">
        <v>747.65</v>
      </c>
      <c r="V914" s="14">
        <v>0.08</v>
      </c>
      <c r="W914" s="15">
        <v>118.0</v>
      </c>
      <c r="X914" s="4" t="s">
        <v>1959</v>
      </c>
      <c r="Y914" s="16">
        <v>1375.676</v>
      </c>
      <c r="Z914" s="4" t="str">
        <f t="array" ref="Z914">XLOOKUP(M914,Product_Dim!A:A,Product_Dim!B:B)</f>
        <v>Matte Lipstick Set</v>
      </c>
    </row>
    <row r="915" ht="14.25" customHeight="1">
      <c r="A915" s="4" t="s">
        <v>2874</v>
      </c>
      <c r="B915" s="5">
        <v>45773.0</v>
      </c>
      <c r="C915" s="12" t="s">
        <v>3978</v>
      </c>
      <c r="D915" s="4">
        <f t="shared" si="1"/>
        <v>2025</v>
      </c>
      <c r="E915" s="4" t="s">
        <v>400</v>
      </c>
      <c r="F915" s="4">
        <v>27.0</v>
      </c>
      <c r="G915" s="4" t="str">
        <f t="shared" si="2"/>
        <v>26-35</v>
      </c>
      <c r="H915" s="4" t="str">
        <f t="array" ref="H915">XLOOKUP(E915,Customer_Dim!A:A,Customer_Dim!D:D)</f>
        <v>Male</v>
      </c>
      <c r="I915" s="4" t="str">
        <f t="array" ref="I915">XLOOKUP(E915,Customer_Dim!A:A,Customer_Dim!H:H)</f>
        <v>Silver</v>
      </c>
      <c r="J915" s="4" t="str">
        <f t="array" ref="J915">XLOOKUP(E915,Customer_Dim!A:A,Customer_Dim!E:E)</f>
        <v>Smithland</v>
      </c>
      <c r="K915" s="4" t="str">
        <f t="array" ref="K915">XLOOKUP(E915,Customer_Dim!A:A,Customer_Dim!F:F)</f>
        <v>West Virginia</v>
      </c>
      <c r="L915" s="4" t="str">
        <f t="array" ref="L915">XLOOKUP(Q915,Store_Dim!A:A,Store_Dim!C:C)</f>
        <v>South</v>
      </c>
      <c r="M915" s="4" t="s">
        <v>1706</v>
      </c>
      <c r="N915" s="4" t="str">
        <f t="array" ref="N915">XLOOKUP(M915,Product_Dim!A:A,Product_Dim!C:C)</f>
        <v>Electronics</v>
      </c>
      <c r="O915" s="4" t="str">
        <f t="array" ref="O915">XLOOKUP(M915,Product_Dim!A:A,Product_Dim!D:D)</f>
        <v>Accessories</v>
      </c>
      <c r="P915" s="4" t="s">
        <v>1708</v>
      </c>
      <c r="Q915" s="4" t="s">
        <v>1914</v>
      </c>
      <c r="R915" s="4" t="str">
        <f t="array" ref="R915">XLOOKUP(Q915,Store_Dim!A:A,Store_Dim!B:B)</f>
        <v>Martinez-Mullins</v>
      </c>
      <c r="S915" s="4" t="str">
        <f t="array" ref="S915">XLOOKUP(Q915,Store_Dim!A:A,Store_Dim!E:E)</f>
        <v>Online</v>
      </c>
      <c r="T915" s="4">
        <v>3.0</v>
      </c>
      <c r="U915" s="13">
        <v>94.55</v>
      </c>
      <c r="V915" s="14">
        <v>0.13</v>
      </c>
      <c r="W915" s="15">
        <v>389.0</v>
      </c>
      <c r="X915" s="4" t="s">
        <v>1964</v>
      </c>
      <c r="Y915" s="16">
        <v>246.7755</v>
      </c>
      <c r="Z915" s="4" t="str">
        <f t="array" ref="Z915">XLOOKUP(M915,Product_Dim!A:A,Product_Dim!B:B)</f>
        <v>Smart Home WiFi Camera</v>
      </c>
    </row>
    <row r="916" ht="14.25" customHeight="1">
      <c r="A916" s="4" t="s">
        <v>2875</v>
      </c>
      <c r="B916" s="5">
        <v>45308.0</v>
      </c>
      <c r="C916" s="12" t="s">
        <v>3972</v>
      </c>
      <c r="D916" s="4">
        <f t="shared" si="1"/>
        <v>2024</v>
      </c>
      <c r="E916" s="4" t="s">
        <v>170</v>
      </c>
      <c r="F916" s="4">
        <v>55.0</v>
      </c>
      <c r="G916" s="4" t="str">
        <f t="shared" si="2"/>
        <v>46-55</v>
      </c>
      <c r="H916" s="4" t="str">
        <f t="array" ref="H916">XLOOKUP(E916,Customer_Dim!A:A,Customer_Dim!D:D)</f>
        <v>Female</v>
      </c>
      <c r="I916" s="4" t="str">
        <f t="array" ref="I916">XLOOKUP(E916,Customer_Dim!A:A,Customer_Dim!H:H)</f>
        <v>Gold</v>
      </c>
      <c r="J916" s="4" t="str">
        <f t="array" ref="J916">XLOOKUP(E916,Customer_Dim!A:A,Customer_Dim!E:E)</f>
        <v>Darleneton</v>
      </c>
      <c r="K916" s="4" t="str">
        <f t="array" ref="K916">XLOOKUP(E916,Customer_Dim!A:A,Customer_Dim!F:F)</f>
        <v>Michigan</v>
      </c>
      <c r="L916" s="4" t="str">
        <f t="array" ref="L916">XLOOKUP(Q916,Store_Dim!A:A,Store_Dim!C:C)</f>
        <v>East</v>
      </c>
      <c r="M916" s="4" t="s">
        <v>1617</v>
      </c>
      <c r="N916" s="4" t="str">
        <f t="array" ref="N916">XLOOKUP(M916,Product_Dim!A:A,Product_Dim!C:C)</f>
        <v>Electronics</v>
      </c>
      <c r="O916" s="4" t="str">
        <f t="array" ref="O916">XLOOKUP(M916,Product_Dim!A:A,Product_Dim!D:D)</f>
        <v>Appliances</v>
      </c>
      <c r="P916" s="4" t="s">
        <v>1620</v>
      </c>
      <c r="Q916" s="4" t="s">
        <v>1948</v>
      </c>
      <c r="R916" s="4" t="str">
        <f t="array" ref="R916">XLOOKUP(Q916,Store_Dim!A:A,Store_Dim!B:B)</f>
        <v>Mann-Austin</v>
      </c>
      <c r="S916" s="4" t="str">
        <f t="array" ref="S916">XLOOKUP(Q916,Store_Dim!A:A,Store_Dim!E:E)</f>
        <v>Online</v>
      </c>
      <c r="T916" s="4">
        <v>3.0</v>
      </c>
      <c r="U916" s="13">
        <v>620.12</v>
      </c>
      <c r="V916" s="14">
        <v>0.06</v>
      </c>
      <c r="W916" s="15">
        <v>301.0</v>
      </c>
      <c r="X916" s="4" t="s">
        <v>1959</v>
      </c>
      <c r="Y916" s="16">
        <v>1748.7384</v>
      </c>
      <c r="Z916" s="4" t="str">
        <f t="array" ref="Z916">XLOOKUP(M916,Product_Dim!A:A,Product_Dim!B:B)</f>
        <v>4K Home Projector</v>
      </c>
    </row>
    <row r="917" ht="14.25" customHeight="1">
      <c r="A917" s="4" t="s">
        <v>2876</v>
      </c>
      <c r="B917" s="5">
        <v>45869.0</v>
      </c>
      <c r="C917" s="12" t="s">
        <v>3968</v>
      </c>
      <c r="D917" s="4">
        <f t="shared" si="1"/>
        <v>2025</v>
      </c>
      <c r="E917" s="4" t="s">
        <v>15</v>
      </c>
      <c r="F917" s="17">
        <v>41.57684529828109</v>
      </c>
      <c r="G917" s="4" t="str">
        <f t="shared" si="2"/>
        <v>36-45</v>
      </c>
      <c r="H917" s="4" t="str">
        <f t="array" ref="H917">XLOOKUP(E917,Customer_Dim!A:A,Customer_Dim!D:D)</f>
        <v>Female</v>
      </c>
      <c r="I917" s="4" t="str">
        <f t="array" ref="I917">XLOOKUP(E917,Customer_Dim!A:A,Customer_Dim!H:H)</f>
        <v>Bronze</v>
      </c>
      <c r="J917" s="4" t="str">
        <f t="array" ref="J917">XLOOKUP(E917,Customer_Dim!A:A,Customer_Dim!E:E)</f>
        <v>Lake April</v>
      </c>
      <c r="K917" s="4" t="str">
        <f t="array" ref="K917">XLOOKUP(E917,Customer_Dim!A:A,Customer_Dim!F:F)</f>
        <v>Vermont</v>
      </c>
      <c r="L917" s="4" t="str">
        <f t="array" ref="L917">XLOOKUP(Q917,Store_Dim!A:A,Store_Dim!C:C)</f>
        <v>East</v>
      </c>
      <c r="M917" s="4" t="s">
        <v>1790</v>
      </c>
      <c r="N917" s="4" t="str">
        <f t="array" ref="N917">XLOOKUP(M917,Product_Dim!A:A,Product_Dim!C:C)</f>
        <v>Clothing</v>
      </c>
      <c r="O917" s="4" t="str">
        <f t="array" ref="O917">XLOOKUP(M917,Product_Dim!A:A,Product_Dim!D:D)</f>
        <v>Bottoms</v>
      </c>
      <c r="P917" s="4" t="s">
        <v>1792</v>
      </c>
      <c r="Q917" s="4" t="s">
        <v>1911</v>
      </c>
      <c r="R917" s="4" t="str">
        <f t="array" ref="R917">XLOOKUP(Q917,Store_Dim!A:A,Store_Dim!B:B)</f>
        <v>Benson-Elliott</v>
      </c>
      <c r="S917" s="4" t="str">
        <f t="array" ref="S917">XLOOKUP(Q917,Store_Dim!A:A,Store_Dim!E:E)</f>
        <v>Online</v>
      </c>
      <c r="T917" s="4">
        <v>2.0</v>
      </c>
      <c r="U917" s="13">
        <v>354.09</v>
      </c>
      <c r="V917" s="14">
        <v>0.12</v>
      </c>
      <c r="W917" s="15">
        <v>224.0</v>
      </c>
      <c r="X917" s="4" t="s">
        <v>1964</v>
      </c>
      <c r="Y917" s="16">
        <v>623.1984</v>
      </c>
      <c r="Z917" s="4" t="str">
        <f t="array" ref="Z917">XLOOKUP(M917,Product_Dim!A:A,Product_Dim!B:B)</f>
        <v>Men's Sports Shorts</v>
      </c>
    </row>
    <row r="918" ht="14.25" customHeight="1">
      <c r="A918" s="4" t="s">
        <v>2877</v>
      </c>
      <c r="B918" s="5">
        <v>45621.0</v>
      </c>
      <c r="C918" s="12" t="s">
        <v>3971</v>
      </c>
      <c r="D918" s="4">
        <f t="shared" si="1"/>
        <v>2024</v>
      </c>
      <c r="E918" s="4" t="s">
        <v>464</v>
      </c>
      <c r="F918" s="4">
        <v>29.0</v>
      </c>
      <c r="G918" s="4" t="str">
        <f t="shared" si="2"/>
        <v>26-35</v>
      </c>
      <c r="H918" s="4" t="str">
        <f t="array" ref="H918">XLOOKUP(E918,Customer_Dim!A:A,Customer_Dim!D:D)</f>
        <v>Male</v>
      </c>
      <c r="I918" s="4" t="str">
        <f t="array" ref="I918">XLOOKUP(E918,Customer_Dim!A:A,Customer_Dim!H:H)</f>
        <v>Platinum</v>
      </c>
      <c r="J918" s="4" t="str">
        <f t="array" ref="J918">XLOOKUP(E918,Customer_Dim!A:A,Customer_Dim!E:E)</f>
        <v>   jonesbury </v>
      </c>
      <c r="K918" s="4" t="str">
        <f t="array" ref="K918">XLOOKUP(E918,Customer_Dim!A:A,Customer_Dim!F:F)</f>
        <v>Connecticut</v>
      </c>
      <c r="L918" s="4" t="str">
        <f t="array" ref="L918">XLOOKUP(Q918,Store_Dim!A:A,Store_Dim!C:C)</f>
        <v>North</v>
      </c>
      <c r="M918" s="4" t="s">
        <v>1741</v>
      </c>
      <c r="N918" s="4" t="str">
        <f t="array" ref="N918">XLOOKUP(M918,Product_Dim!A:A,Product_Dim!C:C)</f>
        <v>Clothing</v>
      </c>
      <c r="O918" s="4" t="str">
        <f t="array" ref="O918">XLOOKUP(M918,Product_Dim!A:A,Product_Dim!D:D)</f>
        <v>Bottoms</v>
      </c>
      <c r="P918" s="4" t="s">
        <v>1743</v>
      </c>
      <c r="Q918" s="4" t="s">
        <v>1908</v>
      </c>
      <c r="R918" s="4" t="str">
        <f t="array" ref="R918">XLOOKUP(Q918,Store_Dim!A:A,Store_Dim!B:B)</f>
        <v>Gray Ltd</v>
      </c>
      <c r="S918" s="4" t="str">
        <f t="array" ref="S918">XLOOKUP(Q918,Store_Dim!A:A,Store_Dim!E:E)</f>
        <v>Outlet</v>
      </c>
      <c r="T918" s="4">
        <v>3.0</v>
      </c>
      <c r="U918" s="13">
        <v>214.94</v>
      </c>
      <c r="V918" s="14">
        <v>0.22</v>
      </c>
      <c r="W918" s="15">
        <v>125.0</v>
      </c>
      <c r="X918" s="4" t="s">
        <v>1964</v>
      </c>
      <c r="Y918" s="16">
        <v>502.9596</v>
      </c>
      <c r="Z918" s="4" t="str">
        <f t="array" ref="Z918">XLOOKUP(M918,Product_Dim!A:A,Product_Dim!B:B)</f>
        <v>Men's Track Pants</v>
      </c>
    </row>
    <row r="919" ht="14.25" customHeight="1">
      <c r="A919" s="4" t="s">
        <v>2878</v>
      </c>
      <c r="B919" s="5">
        <v>45428.0</v>
      </c>
      <c r="C919" s="12" t="s">
        <v>3973</v>
      </c>
      <c r="D919" s="4">
        <f t="shared" si="1"/>
        <v>2024</v>
      </c>
      <c r="E919" s="4" t="s">
        <v>671</v>
      </c>
      <c r="F919" s="4">
        <v>46.0</v>
      </c>
      <c r="G919" s="4" t="str">
        <f t="shared" si="2"/>
        <v>46-55</v>
      </c>
      <c r="H919" s="4" t="str">
        <f t="array" ref="H919">XLOOKUP(E919,Customer_Dim!A:A,Customer_Dim!D:D)</f>
        <v>Male</v>
      </c>
      <c r="I919" s="4" t="str">
        <f t="array" ref="I919">XLOOKUP(E919,Customer_Dim!A:A,Customer_Dim!H:H)</f>
        <v>Bronze</v>
      </c>
      <c r="J919" s="4" t="str">
        <f t="array" ref="J919">XLOOKUP(E919,Customer_Dim!A:A,Customer_Dim!E:E)</f>
        <v>North Briannamouth</v>
      </c>
      <c r="K919" s="4" t="str">
        <f t="array" ref="K919">XLOOKUP(E919,Customer_Dim!A:A,Customer_Dim!F:F)</f>
        <v>Tennessee</v>
      </c>
      <c r="L919" s="4" t="str">
        <f t="array" ref="L919">XLOOKUP(Q919,Store_Dim!A:A,Store_Dim!C:C)</f>
        <v>North</v>
      </c>
      <c r="M919" s="4" t="s">
        <v>1594</v>
      </c>
      <c r="N919" s="4" t="str">
        <f t="array" ref="N919">XLOOKUP(M919,Product_Dim!A:A,Product_Dim!C:C)</f>
        <v>Sports</v>
      </c>
      <c r="O919" s="4" t="str">
        <f t="array" ref="O919">XLOOKUP(M919,Product_Dim!A:A,Product_Dim!D:D)</f>
        <v>Fitness</v>
      </c>
      <c r="P919" s="4" t="s">
        <v>1598</v>
      </c>
      <c r="Q919" s="4" t="s">
        <v>1929</v>
      </c>
      <c r="R919" s="4" t="str">
        <f t="array" ref="R919">XLOOKUP(Q919,Store_Dim!A:A,Store_Dim!B:B)</f>
        <v>Thomas, Bridges and Harris</v>
      </c>
      <c r="S919" s="4" t="str">
        <f t="array" ref="S919">XLOOKUP(Q919,Store_Dim!A:A,Store_Dim!E:E)</f>
        <v>Online</v>
      </c>
      <c r="T919" s="4">
        <v>2.0</v>
      </c>
      <c r="U919" s="13">
        <v>309.78</v>
      </c>
      <c r="V919" s="14">
        <v>0.16</v>
      </c>
      <c r="W919" s="15">
        <v>323.0</v>
      </c>
      <c r="X919" s="4" t="s">
        <v>1959</v>
      </c>
      <c r="Y919" s="16">
        <v>520.4304</v>
      </c>
      <c r="Z919" s="4" t="str">
        <f t="array" ref="Z919">XLOOKUP(M919,Product_Dim!A:A,Product_Dim!B:B)</f>
        <v>Adjustable Dumbbell Set</v>
      </c>
    </row>
    <row r="920" ht="14.25" customHeight="1">
      <c r="A920" s="4" t="s">
        <v>2879</v>
      </c>
      <c r="B920" s="5">
        <v>45807.0</v>
      </c>
      <c r="C920" s="12" t="s">
        <v>3973</v>
      </c>
      <c r="D920" s="4">
        <f t="shared" si="1"/>
        <v>2025</v>
      </c>
      <c r="E920" s="4" t="s">
        <v>271</v>
      </c>
      <c r="F920" s="4">
        <v>24.0</v>
      </c>
      <c r="G920" s="4" t="str">
        <f t="shared" si="2"/>
        <v>18-25</v>
      </c>
      <c r="H920" s="4" t="str">
        <f t="array" ref="H920">XLOOKUP(E920,Customer_Dim!A:A,Customer_Dim!D:D)</f>
        <v>Female</v>
      </c>
      <c r="I920" s="4" t="str">
        <f t="array" ref="I920">XLOOKUP(E920,Customer_Dim!A:A,Customer_Dim!H:H)</f>
        <v>Platinum</v>
      </c>
      <c r="J920" s="4" t="str">
        <f t="array" ref="J920">XLOOKUP(E920,Customer_Dim!A:A,Customer_Dim!E:E)</f>
        <v>North Cynthiatown</v>
      </c>
      <c r="K920" s="4" t="str">
        <f t="array" ref="K920">XLOOKUP(E920,Customer_Dim!A:A,Customer_Dim!F:F)</f>
        <v>New Jersey</v>
      </c>
      <c r="L920" s="4" t="str">
        <f t="array" ref="L920">XLOOKUP(Q920,Store_Dim!A:A,Store_Dim!C:C)</f>
        <v>North</v>
      </c>
      <c r="M920" s="4" t="s">
        <v>1610</v>
      </c>
      <c r="N920" s="4" t="str">
        <f t="array" ref="N920">XLOOKUP(M920,Product_Dim!A:A,Product_Dim!C:C)</f>
        <v>Electronics</v>
      </c>
      <c r="O920" s="4" t="str">
        <f t="array" ref="O920">XLOOKUP(M920,Product_Dim!A:A,Product_Dim!D:D)</f>
        <v>Accessories</v>
      </c>
      <c r="P920" s="4" t="s">
        <v>1612</v>
      </c>
      <c r="Q920" s="4" t="s">
        <v>1901</v>
      </c>
      <c r="R920" s="4" t="str">
        <f t="array" ref="R920">XLOOKUP(Q920,Store_Dim!A:A,Store_Dim!B:B)</f>
        <v>Johnson-Wright</v>
      </c>
      <c r="S920" s="4" t="str">
        <f t="array" ref="S920">XLOOKUP(Q920,Store_Dim!A:A,Store_Dim!E:E)</f>
        <v>Outlet</v>
      </c>
      <c r="T920" s="4">
        <v>2.0</v>
      </c>
      <c r="U920" s="13">
        <v>183.85</v>
      </c>
      <c r="V920" s="14">
        <v>0.14</v>
      </c>
      <c r="W920" s="15">
        <v>453.0</v>
      </c>
      <c r="X920" s="4" t="s">
        <v>1961</v>
      </c>
      <c r="Y920" s="16">
        <v>316.222</v>
      </c>
      <c r="Z920" s="4" t="str">
        <f t="array" ref="Z920">XLOOKUP(M920,Product_Dim!A:A,Product_Dim!B:B)</f>
        <v>USB-C Fast Charger</v>
      </c>
    </row>
    <row r="921" ht="14.25" customHeight="1">
      <c r="A921" s="4" t="s">
        <v>2880</v>
      </c>
      <c r="B921" s="5">
        <v>45238.0</v>
      </c>
      <c r="C921" s="12" t="s">
        <v>3971</v>
      </c>
      <c r="D921" s="4">
        <f t="shared" si="1"/>
        <v>2023</v>
      </c>
      <c r="E921" s="4" t="s">
        <v>1296</v>
      </c>
      <c r="F921" s="4">
        <v>55.0</v>
      </c>
      <c r="G921" s="4" t="str">
        <f t="shared" si="2"/>
        <v>46-55</v>
      </c>
      <c r="H921" s="4" t="str">
        <f t="array" ref="H921">XLOOKUP(E921,Customer_Dim!A:A,Customer_Dim!D:D)</f>
        <v>Male</v>
      </c>
      <c r="I921" s="4" t="str">
        <f t="array" ref="I921">XLOOKUP(E921,Customer_Dim!A:A,Customer_Dim!H:H)</f>
        <v>Gold</v>
      </c>
      <c r="J921" s="4" t="str">
        <f t="array" ref="J921">XLOOKUP(E921,Customer_Dim!A:A,Customer_Dim!E:E)</f>
        <v>Kathleenport</v>
      </c>
      <c r="K921" s="4" t="str">
        <f t="array" ref="K921">XLOOKUP(E921,Customer_Dim!A:A,Customer_Dim!F:F)</f>
        <v>Wyoming</v>
      </c>
      <c r="L921" s="4" t="str">
        <f t="array" ref="L921">XLOOKUP(Q921,Store_Dim!A:A,Store_Dim!C:C)</f>
        <v>East</v>
      </c>
      <c r="M921" s="4" t="s">
        <v>1793</v>
      </c>
      <c r="N921" s="4" t="str">
        <f t="array" ref="N921">XLOOKUP(M921,Product_Dim!A:A,Product_Dim!C:C)</f>
        <v>Home</v>
      </c>
      <c r="O921" s="4" t="str">
        <f t="array" ref="O921">XLOOKUP(M921,Product_Dim!A:A,Product_Dim!D:D)</f>
        <v>Storage</v>
      </c>
      <c r="P921" s="4" t="s">
        <v>1795</v>
      </c>
      <c r="Q921" s="4" t="s">
        <v>1887</v>
      </c>
      <c r="R921" s="4" t="str">
        <f t="array" ref="R921">XLOOKUP(Q921,Store_Dim!A:A,Store_Dim!B:B)</f>
        <v>Rivera-Warner</v>
      </c>
      <c r="S921" s="4" t="str">
        <f t="array" ref="S921">XLOOKUP(Q921,Store_Dim!A:A,Store_Dim!E:E)</f>
        <v>Flagship</v>
      </c>
      <c r="T921" s="4">
        <v>1.0</v>
      </c>
      <c r="U921" s="13">
        <v>550.06</v>
      </c>
      <c r="V921" s="14">
        <v>0.01</v>
      </c>
      <c r="W921" s="15">
        <v>89.0</v>
      </c>
      <c r="X921" s="4" t="s">
        <v>1959</v>
      </c>
      <c r="Y921" s="16">
        <v>544.5594</v>
      </c>
      <c r="Z921" s="4" t="str">
        <f t="array" ref="Z921">XLOOKUP(M921,Product_Dim!A:A,Product_Dim!B:B)</f>
        <v>Kitchen Storage Rack</v>
      </c>
    </row>
    <row r="922" ht="14.25" customHeight="1">
      <c r="A922" s="4" t="s">
        <v>2881</v>
      </c>
      <c r="B922" s="5">
        <v>45253.0</v>
      </c>
      <c r="C922" s="12" t="s">
        <v>3971</v>
      </c>
      <c r="D922" s="4">
        <f t="shared" si="1"/>
        <v>2023</v>
      </c>
      <c r="E922" s="4" t="s">
        <v>138</v>
      </c>
      <c r="F922" s="4">
        <v>54.0</v>
      </c>
      <c r="G922" s="4" t="str">
        <f t="shared" si="2"/>
        <v>46-55</v>
      </c>
      <c r="H922" s="4" t="str">
        <f t="array" ref="H922">XLOOKUP(E922,Customer_Dim!A:A,Customer_Dim!D:D)</f>
        <v>Female</v>
      </c>
      <c r="I922" s="4" t="str">
        <f t="array" ref="I922">XLOOKUP(E922,Customer_Dim!A:A,Customer_Dim!H:H)</f>
        <v>Silver</v>
      </c>
      <c r="J922" s="4" t="str">
        <f t="array" ref="J922">XLOOKUP(E922,Customer_Dim!A:A,Customer_Dim!E:E)</f>
        <v>East Jennifer</v>
      </c>
      <c r="K922" s="4" t="str">
        <f t="array" ref="K922">XLOOKUP(E922,Customer_Dim!A:A,Customer_Dim!F:F)</f>
        <v>California</v>
      </c>
      <c r="L922" s="4" t="str">
        <f t="array" ref="L922">XLOOKUP(Q922,Store_Dim!A:A,Store_Dim!C:C)</f>
        <v>South</v>
      </c>
      <c r="M922" s="4" t="s">
        <v>1820</v>
      </c>
      <c r="N922" s="4" t="str">
        <f t="array" ref="N922">XLOOKUP(M922,Product_Dim!A:A,Product_Dim!C:C)</f>
        <v>Home</v>
      </c>
      <c r="O922" s="4" t="str">
        <f t="array" ref="O922">XLOOKUP(M922,Product_Dim!A:A,Product_Dim!D:D)</f>
        <v>Lighting</v>
      </c>
      <c r="P922" s="4" t="s">
        <v>1822</v>
      </c>
      <c r="Q922" s="4" t="s">
        <v>1904</v>
      </c>
      <c r="R922" s="4" t="str">
        <f t="array" ref="R922">XLOOKUP(Q922,Store_Dim!A:A,Store_Dim!B:B)</f>
        <v>Alexander Group</v>
      </c>
      <c r="S922" s="4" t="str">
        <f t="array" ref="S922">XLOOKUP(Q922,Store_Dim!A:A,Store_Dim!E:E)</f>
        <v>Online</v>
      </c>
      <c r="T922" s="4">
        <v>2.0</v>
      </c>
      <c r="U922" s="13">
        <v>32.19</v>
      </c>
      <c r="V922" s="14">
        <v>0.13</v>
      </c>
      <c r="W922" s="15">
        <v>469.0</v>
      </c>
      <c r="X922" s="4" t="s">
        <v>1964</v>
      </c>
      <c r="Y922" s="16">
        <v>56.0106</v>
      </c>
      <c r="Z922" s="4" t="str">
        <f t="array" ref="Z922">XLOOKUP(M922,Product_Dim!A:A,Product_Dim!B:B)</f>
        <v>Decorative Lamp Shade</v>
      </c>
    </row>
    <row r="923" ht="14.25" customHeight="1">
      <c r="A923" s="4" t="s">
        <v>2882</v>
      </c>
      <c r="B923" s="5">
        <v>45460.0</v>
      </c>
      <c r="C923" s="12" t="s">
        <v>3970</v>
      </c>
      <c r="D923" s="4">
        <f t="shared" si="1"/>
        <v>2024</v>
      </c>
      <c r="E923" s="4" t="s">
        <v>489</v>
      </c>
      <c r="F923" s="4">
        <v>43.0</v>
      </c>
      <c r="G923" s="4" t="str">
        <f t="shared" si="2"/>
        <v>36-45</v>
      </c>
      <c r="H923" s="4" t="str">
        <f t="array" ref="H923">XLOOKUP(E923,Customer_Dim!A:A,Customer_Dim!D:D)</f>
        <v>Male</v>
      </c>
      <c r="I923" s="4" t="str">
        <f t="array" ref="I923">XLOOKUP(E923,Customer_Dim!A:A,Customer_Dim!H:H)</f>
        <v>Gold</v>
      </c>
      <c r="J923" s="4" t="str">
        <f t="array" ref="J923">XLOOKUP(E923,Customer_Dim!A:A,Customer_Dim!E:E)</f>
        <v>Lake Michael</v>
      </c>
      <c r="K923" s="4" t="str">
        <f t="array" ref="K923">XLOOKUP(E923,Customer_Dim!A:A,Customer_Dim!F:F)</f>
        <v>Virginia</v>
      </c>
      <c r="L923" s="4" t="str">
        <f t="array" ref="L923">XLOOKUP(Q923,Store_Dim!A:A,Store_Dim!C:C)</f>
        <v>East</v>
      </c>
      <c r="M923" s="4" t="s">
        <v>1677</v>
      </c>
      <c r="N923" s="4" t="str">
        <f t="array" ref="N923">XLOOKUP(M923,Product_Dim!A:A,Product_Dim!C:C)</f>
        <v>Home</v>
      </c>
      <c r="O923" s="4" t="str">
        <f t="array" ref="O923">XLOOKUP(M923,Product_Dim!A:A,Product_Dim!D:D)</f>
        <v>Decor</v>
      </c>
      <c r="P923" s="4" t="s">
        <v>1679</v>
      </c>
      <c r="Q923" s="4" t="s">
        <v>1948</v>
      </c>
      <c r="R923" s="4" t="str">
        <f t="array" ref="R923">XLOOKUP(Q923,Store_Dim!A:A,Store_Dim!B:B)</f>
        <v>Mann-Austin</v>
      </c>
      <c r="S923" s="4" t="str">
        <f t="array" ref="S923">XLOOKUP(Q923,Store_Dim!A:A,Store_Dim!E:E)</f>
        <v>Online</v>
      </c>
      <c r="T923" s="4">
        <v>2.0</v>
      </c>
      <c r="U923" s="13">
        <v>892.06</v>
      </c>
      <c r="V923" s="14">
        <v>0.08</v>
      </c>
      <c r="W923" s="15">
        <v>305.0</v>
      </c>
      <c r="X923" s="4" t="s">
        <v>1959</v>
      </c>
      <c r="Y923" s="16">
        <v>1641.3904</v>
      </c>
      <c r="Z923" s="4" t="str">
        <f t="array" ref="Z923">XLOOKUP(M923,Product_Dim!A:A,Product_Dim!B:B)</f>
        <v>Modern Wall Clock</v>
      </c>
    </row>
    <row r="924" ht="14.25" customHeight="1">
      <c r="A924" s="4" t="s">
        <v>2883</v>
      </c>
      <c r="B924" s="5">
        <v>45628.0</v>
      </c>
      <c r="C924" s="12" t="s">
        <v>3969</v>
      </c>
      <c r="D924" s="4">
        <f t="shared" si="1"/>
        <v>2024</v>
      </c>
      <c r="E924" s="4" t="s">
        <v>1476</v>
      </c>
      <c r="F924" s="4">
        <v>42.0</v>
      </c>
      <c r="G924" s="4" t="str">
        <f t="shared" si="2"/>
        <v>36-45</v>
      </c>
      <c r="H924" s="4" t="str">
        <f t="array" ref="H924">XLOOKUP(E924,Customer_Dim!A:A,Customer_Dim!D:D)</f>
        <v>Male</v>
      </c>
      <c r="I924" s="4" t="str">
        <f t="array" ref="I924">XLOOKUP(E924,Customer_Dim!A:A,Customer_Dim!H:H)</f>
        <v>Silver</v>
      </c>
      <c r="J924" s="4" t="str">
        <f t="array" ref="J924">XLOOKUP(E924,Customer_Dim!A:A,Customer_Dim!E:E)</f>
        <v>Tylermouth</v>
      </c>
      <c r="K924" s="4" t="str">
        <f t="array" ref="K924">XLOOKUP(E924,Customer_Dim!A:A,Customer_Dim!F:F)</f>
        <v>Massachusetts</v>
      </c>
      <c r="L924" s="4" t="str">
        <f t="array" ref="L924">XLOOKUP(Q924,Store_Dim!A:A,Store_Dim!C:C)</f>
        <v>East</v>
      </c>
      <c r="M924" s="4" t="s">
        <v>1756</v>
      </c>
      <c r="N924" s="4" t="str">
        <f t="array" ref="N924">XLOOKUP(M924,Product_Dim!A:A,Product_Dim!C:C)</f>
        <v>Clothing</v>
      </c>
      <c r="O924" s="4" t="str">
        <f t="array" ref="O924">XLOOKUP(M924,Product_Dim!A:A,Product_Dim!D:D)</f>
        <v>Accessories</v>
      </c>
      <c r="P924" s="4" t="s">
        <v>1758</v>
      </c>
      <c r="Q924" s="4" t="s">
        <v>1911</v>
      </c>
      <c r="R924" s="4" t="str">
        <f t="array" ref="R924">XLOOKUP(Q924,Store_Dim!A:A,Store_Dim!B:B)</f>
        <v>Benson-Elliott</v>
      </c>
      <c r="S924" s="4" t="str">
        <f t="array" ref="S924">XLOOKUP(Q924,Store_Dim!A:A,Store_Dim!E:E)</f>
        <v>Online</v>
      </c>
      <c r="T924" s="4">
        <v>1.0</v>
      </c>
      <c r="U924" s="13">
        <v>127.47</v>
      </c>
      <c r="V924" s="14">
        <v>0.16</v>
      </c>
      <c r="W924" s="15">
        <v>485.0</v>
      </c>
      <c r="X924" s="4" t="s">
        <v>1964</v>
      </c>
      <c r="Y924" s="16">
        <v>107.0748</v>
      </c>
      <c r="Z924" s="4" t="str">
        <f t="array" ref="Z924">XLOOKUP(M924,Product_Dim!A:A,Product_Dim!B:B)</f>
        <v>Womens Cotton Scarf</v>
      </c>
    </row>
    <row r="925" ht="14.25" customHeight="1">
      <c r="A925" s="4" t="s">
        <v>2884</v>
      </c>
      <c r="B925" s="5">
        <v>45778.0</v>
      </c>
      <c r="C925" s="12" t="s">
        <v>3973</v>
      </c>
      <c r="D925" s="4">
        <f t="shared" si="1"/>
        <v>2025</v>
      </c>
      <c r="E925" s="4" t="s">
        <v>1235</v>
      </c>
      <c r="F925" s="4">
        <v>53.0</v>
      </c>
      <c r="G925" s="4" t="str">
        <f t="shared" si="2"/>
        <v>46-55</v>
      </c>
      <c r="H925" s="4" t="str">
        <f t="array" ref="H925">XLOOKUP(E925,Customer_Dim!A:A,Customer_Dim!D:D)</f>
        <v>Male</v>
      </c>
      <c r="I925" s="4" t="str">
        <f t="array" ref="I925">XLOOKUP(E925,Customer_Dim!A:A,Customer_Dim!H:H)</f>
        <v>Platinum</v>
      </c>
      <c r="J925" s="4" t="str">
        <f t="array" ref="J925">XLOOKUP(E925,Customer_Dim!A:A,Customer_Dim!E:E)</f>
        <v>Stevensshire</v>
      </c>
      <c r="K925" s="4" t="str">
        <f t="array" ref="K925">XLOOKUP(E925,Customer_Dim!A:A,Customer_Dim!F:F)</f>
        <v>Missouri</v>
      </c>
      <c r="L925" s="4" t="str">
        <f t="array" ref="L925">XLOOKUP(Q925,Store_Dim!A:A,Store_Dim!C:C)</f>
        <v>South</v>
      </c>
      <c r="M925" s="4" t="s">
        <v>1814</v>
      </c>
      <c r="N925" s="4" t="str">
        <f t="array" ref="N925">XLOOKUP(M925,Product_Dim!A:A,Product_Dim!C:C)</f>
        <v>Electronics</v>
      </c>
      <c r="O925" s="4" t="str">
        <f t="array" ref="O925">XLOOKUP(M925,Product_Dim!A:A,Product_Dim!D:D)</f>
        <v>Appliances</v>
      </c>
      <c r="P925" s="4" t="s">
        <v>1816</v>
      </c>
      <c r="Q925" s="4" t="s">
        <v>1934</v>
      </c>
      <c r="R925" s="4" t="str">
        <f t="array" ref="R925">XLOOKUP(Q925,Store_Dim!A:A,Store_Dim!B:B)</f>
        <v>Mcdonald Inc</v>
      </c>
      <c r="S925" s="4" t="str">
        <f t="array" ref="S925">XLOOKUP(Q925,Store_Dim!A:A,Store_Dim!E:E)</f>
        <v>Outlet</v>
      </c>
      <c r="T925" s="4">
        <v>3.0</v>
      </c>
      <c r="U925" s="13">
        <v>212.87</v>
      </c>
      <c r="V925" s="14">
        <v>0.18</v>
      </c>
      <c r="W925" s="15">
        <v>104.0</v>
      </c>
      <c r="X925" s="4" t="s">
        <v>1959</v>
      </c>
      <c r="Y925" s="16">
        <v>523.6602</v>
      </c>
      <c r="Z925" s="4" t="str">
        <f t="array" ref="Z925">XLOOKUP(M925,Product_Dim!A:A,Product_Dim!B:B)</f>
        <v>WiFi Mesh Router</v>
      </c>
    </row>
    <row r="926" ht="14.25" customHeight="1">
      <c r="A926" s="4" t="s">
        <v>2885</v>
      </c>
      <c r="B926" s="5">
        <v>45471.0</v>
      </c>
      <c r="C926" s="12" t="s">
        <v>3970</v>
      </c>
      <c r="D926" s="4">
        <f t="shared" si="1"/>
        <v>2024</v>
      </c>
      <c r="E926" s="4" t="s">
        <v>618</v>
      </c>
      <c r="F926" s="4">
        <v>60.0</v>
      </c>
      <c r="G926" s="4" t="str">
        <f t="shared" si="2"/>
        <v>56-65</v>
      </c>
      <c r="H926" s="4" t="str">
        <f t="array" ref="H926">XLOOKUP(E926,Customer_Dim!A:A,Customer_Dim!D:D)</f>
        <v>Male</v>
      </c>
      <c r="I926" s="4" t="str">
        <f t="array" ref="I926">XLOOKUP(E926,Customer_Dim!A:A,Customer_Dim!H:H)</f>
        <v>Bronze</v>
      </c>
      <c r="J926" s="4" t="str">
        <f t="array" ref="J926">XLOOKUP(E926,Customer_Dim!A:A,Customer_Dim!E:E)</f>
        <v>New Brianchester</v>
      </c>
      <c r="K926" s="4" t="str">
        <f t="array" ref="K926">XLOOKUP(E926,Customer_Dim!A:A,Customer_Dim!F:F)</f>
        <v>New York</v>
      </c>
      <c r="L926" s="4" t="str">
        <f t="array" ref="L926">XLOOKUP(Q926,Store_Dim!A:A,Store_Dim!C:C)</f>
        <v>South</v>
      </c>
      <c r="M926" s="4" t="s">
        <v>1826</v>
      </c>
      <c r="N926" s="4" t="str">
        <f t="array" ref="N926">XLOOKUP(M926,Product_Dim!A:A,Product_Dim!C:C)</f>
        <v>Sports</v>
      </c>
      <c r="O926" s="4" t="str">
        <f t="array" ref="O926">XLOOKUP(M926,Product_Dim!A:A,Product_Dim!D:D)</f>
        <v>Equipment</v>
      </c>
      <c r="P926" s="4" t="s">
        <v>1828</v>
      </c>
      <c r="Q926" s="4" t="s">
        <v>1914</v>
      </c>
      <c r="R926" s="4" t="str">
        <f t="array" ref="R926">XLOOKUP(Q926,Store_Dim!A:A,Store_Dim!B:B)</f>
        <v>Martinez-Mullins</v>
      </c>
      <c r="S926" s="4" t="str">
        <f t="array" ref="S926">XLOOKUP(Q926,Store_Dim!A:A,Store_Dim!E:E)</f>
        <v>Online</v>
      </c>
      <c r="T926" s="4">
        <v>1.0</v>
      </c>
      <c r="U926" s="13">
        <v>26.37</v>
      </c>
      <c r="V926" s="14">
        <v>0.3</v>
      </c>
      <c r="W926" s="15">
        <v>358.0</v>
      </c>
      <c r="X926" s="4" t="s">
        <v>1964</v>
      </c>
      <c r="Y926" s="16">
        <v>18.459</v>
      </c>
      <c r="Z926" s="4" t="str">
        <f t="array" ref="Z926">XLOOKUP(M926,Product_Dim!A:A,Product_Dim!B:B)</f>
        <v>Badminton Racket Set</v>
      </c>
    </row>
    <row r="927" ht="14.25" customHeight="1">
      <c r="A927" s="4" t="s">
        <v>2886</v>
      </c>
      <c r="B927" s="5">
        <v>45770.0</v>
      </c>
      <c r="C927" s="12" t="s">
        <v>3978</v>
      </c>
      <c r="D927" s="4">
        <f t="shared" si="1"/>
        <v>2025</v>
      </c>
      <c r="E927" s="4" t="s">
        <v>1458</v>
      </c>
      <c r="F927" s="4">
        <v>18.0</v>
      </c>
      <c r="G927" s="4" t="str">
        <f t="shared" si="2"/>
        <v>18-25</v>
      </c>
      <c r="H927" s="4" t="str">
        <f t="array" ref="H927">XLOOKUP(E927,Customer_Dim!A:A,Customer_Dim!D:D)</f>
        <v>Male</v>
      </c>
      <c r="I927" s="4" t="str">
        <f t="array" ref="I927">XLOOKUP(E927,Customer_Dim!A:A,Customer_Dim!H:H)</f>
        <v>Silver</v>
      </c>
      <c r="J927" s="4" t="str">
        <f t="array" ref="J927">XLOOKUP(E927,Customer_Dim!A:A,Customer_Dim!E:E)</f>
        <v>Espinozaberg</v>
      </c>
      <c r="K927" s="4" t="str">
        <f t="array" ref="K927">XLOOKUP(E927,Customer_Dim!A:A,Customer_Dim!F:F)</f>
        <v>Minnesota</v>
      </c>
      <c r="L927" s="4" t="str">
        <f t="array" ref="L927">XLOOKUP(Q927,Store_Dim!A:A,Store_Dim!C:C)</f>
        <v>East</v>
      </c>
      <c r="M927" s="4" t="s">
        <v>1680</v>
      </c>
      <c r="N927" s="4" t="str">
        <f t="array" ref="N927">XLOOKUP(M927,Product_Dim!A:A,Product_Dim!C:C)</f>
        <v>Electronics</v>
      </c>
      <c r="O927" s="4" t="str">
        <f t="array" ref="O927">XLOOKUP(M927,Product_Dim!A:A,Product_Dim!D:D)</f>
        <v>Computer</v>
      </c>
      <c r="P927" s="4" t="s">
        <v>1682</v>
      </c>
      <c r="Q927" s="4" t="s">
        <v>1945</v>
      </c>
      <c r="R927" s="4" t="str">
        <f t="array" ref="R927">XLOOKUP(Q927,Store_Dim!A:A,Store_Dim!B:B)</f>
        <v>Guerrero-Schmitt</v>
      </c>
      <c r="S927" s="4" t="str">
        <f t="array" ref="S927">XLOOKUP(Q927,Store_Dim!A:A,Store_Dim!E:E)</f>
        <v>Flagship</v>
      </c>
      <c r="T927" s="4">
        <v>4.0</v>
      </c>
      <c r="U927" s="13">
        <v>953.98</v>
      </c>
      <c r="V927" s="14">
        <v>0.16</v>
      </c>
      <c r="W927" s="15">
        <v>86.0</v>
      </c>
      <c r="X927" s="4" t="s">
        <v>1959</v>
      </c>
      <c r="Y927" s="16">
        <v>3205.3728</v>
      </c>
      <c r="Z927" s="4" t="str">
        <f t="array" ref="Z927">XLOOKUP(M927,Product_Dim!A:A,Product_Dim!B:B)</f>
        <v>Gaming Mechanical Keyboard</v>
      </c>
    </row>
    <row r="928" ht="14.25" customHeight="1">
      <c r="A928" s="4" t="s">
        <v>2887</v>
      </c>
      <c r="B928" s="5">
        <v>45369.0</v>
      </c>
      <c r="C928" s="12" t="s">
        <v>3977</v>
      </c>
      <c r="D928" s="4">
        <f t="shared" si="1"/>
        <v>2024</v>
      </c>
      <c r="E928" s="4" t="s">
        <v>719</v>
      </c>
      <c r="F928" s="4">
        <v>50.0</v>
      </c>
      <c r="G928" s="4" t="str">
        <f t="shared" si="2"/>
        <v>46-55</v>
      </c>
      <c r="H928" s="4" t="str">
        <f t="array" ref="H928">XLOOKUP(E928,Customer_Dim!A:A,Customer_Dim!D:D)</f>
        <v>Female</v>
      </c>
      <c r="I928" s="4" t="str">
        <f t="array" ref="I928">XLOOKUP(E928,Customer_Dim!A:A,Customer_Dim!H:H)</f>
        <v>Gold</v>
      </c>
      <c r="J928" s="4" t="str">
        <f t="array" ref="J928">XLOOKUP(E928,Customer_Dim!A:A,Customer_Dim!E:E)</f>
        <v>East Josephside</v>
      </c>
      <c r="K928" s="4" t="str">
        <f t="array" ref="K928">XLOOKUP(E928,Customer_Dim!A:A,Customer_Dim!F:F)</f>
        <v>Oregon</v>
      </c>
      <c r="L928" s="4" t="str">
        <f t="array" ref="L928">XLOOKUP(Q928,Store_Dim!A:A,Store_Dim!C:C)</f>
        <v>East</v>
      </c>
      <c r="M928" s="4" t="s">
        <v>1783</v>
      </c>
      <c r="N928" s="4" t="str">
        <f t="array" ref="N928">XLOOKUP(M928,Product_Dim!A:A,Product_Dim!C:C)</f>
        <v>Electronics</v>
      </c>
      <c r="O928" s="4" t="str">
        <f t="array" ref="O928">XLOOKUP(M928,Product_Dim!A:A,Product_Dim!D:D)</f>
        <v>Accessories</v>
      </c>
      <c r="P928" s="4" t="s">
        <v>1785</v>
      </c>
      <c r="Q928" s="4" t="s">
        <v>1948</v>
      </c>
      <c r="R928" s="4" t="str">
        <f t="array" ref="R928">XLOOKUP(Q928,Store_Dim!A:A,Store_Dim!B:B)</f>
        <v>Mann-Austin</v>
      </c>
      <c r="S928" s="4" t="str">
        <f t="array" ref="S928">XLOOKUP(Q928,Store_Dim!A:A,Store_Dim!E:E)</f>
        <v>Online</v>
      </c>
      <c r="T928" s="4">
        <v>3.0</v>
      </c>
      <c r="U928" s="13">
        <v>968.88</v>
      </c>
      <c r="V928" s="14">
        <v>0.15</v>
      </c>
      <c r="W928" s="15">
        <v>476.0</v>
      </c>
      <c r="X928" s="4" t="s">
        <v>1959</v>
      </c>
      <c r="Y928" s="16">
        <v>2470.644</v>
      </c>
      <c r="Z928" s="4" t="str">
        <f t="array" ref="Z928">XLOOKUP(M928,Product_Dim!A:A,Product_Dim!B:B)</f>
        <v>Smart LED Light Strip</v>
      </c>
    </row>
    <row r="929" ht="14.25" customHeight="1">
      <c r="A929" s="4" t="s">
        <v>2888</v>
      </c>
      <c r="B929" s="5">
        <v>45910.0</v>
      </c>
      <c r="C929" s="12" t="s">
        <v>3976</v>
      </c>
      <c r="D929" s="4">
        <f t="shared" si="1"/>
        <v>2025</v>
      </c>
      <c r="E929" s="4" t="s">
        <v>636</v>
      </c>
      <c r="F929" s="4">
        <v>60.0</v>
      </c>
      <c r="G929" s="4" t="str">
        <f t="shared" si="2"/>
        <v>56-65</v>
      </c>
      <c r="H929" s="4" t="str">
        <f t="array" ref="H929">XLOOKUP(E929,Customer_Dim!A:A,Customer_Dim!D:D)</f>
        <v>Female</v>
      </c>
      <c r="I929" s="4" t="str">
        <f t="array" ref="I929">XLOOKUP(E929,Customer_Dim!A:A,Customer_Dim!H:H)</f>
        <v>Platinum</v>
      </c>
      <c r="J929" s="4" t="str">
        <f t="array" ref="J929">XLOOKUP(E929,Customer_Dim!A:A,Customer_Dim!E:E)</f>
        <v>Lake Blaketon</v>
      </c>
      <c r="K929" s="4" t="str">
        <f t="array" ref="K929">XLOOKUP(E929,Customer_Dim!A:A,Customer_Dim!F:F)</f>
        <v>Alabama</v>
      </c>
      <c r="L929" s="4" t="str">
        <f t="array" ref="L929">XLOOKUP(Q929,Store_Dim!A:A,Store_Dim!C:C)</f>
        <v>East</v>
      </c>
      <c r="M929" s="4" t="s">
        <v>1811</v>
      </c>
      <c r="N929" s="4" t="str">
        <f t="array" ref="N929">XLOOKUP(M929,Product_Dim!A:A,Product_Dim!C:C)</f>
        <v>Electronics</v>
      </c>
      <c r="O929" s="4" t="str">
        <f t="array" ref="O929">XLOOKUP(M929,Product_Dim!A:A,Product_Dim!D:D)</f>
        <v>Computer</v>
      </c>
      <c r="P929" s="4" t="s">
        <v>1813</v>
      </c>
      <c r="Q929" s="4" t="s">
        <v>1945</v>
      </c>
      <c r="R929" s="4" t="str">
        <f t="array" ref="R929">XLOOKUP(Q929,Store_Dim!A:A,Store_Dim!B:B)</f>
        <v>Guerrero-Schmitt</v>
      </c>
      <c r="S929" s="4" t="str">
        <f t="array" ref="S929">XLOOKUP(Q929,Store_Dim!A:A,Store_Dim!E:E)</f>
        <v>Flagship</v>
      </c>
      <c r="T929" s="4">
        <v>1.0</v>
      </c>
      <c r="U929" s="13">
        <v>533.05</v>
      </c>
      <c r="V929" s="14">
        <v>0.11</v>
      </c>
      <c r="W929" s="15">
        <v>320.0</v>
      </c>
      <c r="X929" s="4" t="s">
        <v>1961</v>
      </c>
      <c r="Y929" s="16">
        <v>474.4145</v>
      </c>
      <c r="Z929" s="4" t="str">
        <f t="array" ref="Z929">XLOOKUP(M929,Product_Dim!A:A,Product_Dim!B:B)</f>
        <v>Wireless Mouse</v>
      </c>
    </row>
    <row r="930" ht="14.25" customHeight="1">
      <c r="A930" s="4" t="s">
        <v>2889</v>
      </c>
      <c r="B930" s="5">
        <v>45637.0</v>
      </c>
      <c r="C930" s="12" t="s">
        <v>3969</v>
      </c>
      <c r="D930" s="4">
        <f t="shared" si="1"/>
        <v>2024</v>
      </c>
      <c r="E930" s="4" t="s">
        <v>1214</v>
      </c>
      <c r="F930" s="4">
        <v>50.0</v>
      </c>
      <c r="G930" s="4" t="str">
        <f t="shared" si="2"/>
        <v>46-55</v>
      </c>
      <c r="H930" s="4" t="str">
        <f t="array" ref="H930">XLOOKUP(E930,Customer_Dim!A:A,Customer_Dim!D:D)</f>
        <v>Male</v>
      </c>
      <c r="I930" s="4" t="str">
        <f t="array" ref="I930">XLOOKUP(E930,Customer_Dim!A:A,Customer_Dim!H:H)</f>
        <v>Silver</v>
      </c>
      <c r="J930" s="4" t="str">
        <f t="array" ref="J930">XLOOKUP(E930,Customer_Dim!A:A,Customer_Dim!E:E)</f>
        <v>Andrewsland</v>
      </c>
      <c r="K930" s="4" t="str">
        <f t="array" ref="K930">XLOOKUP(E930,Customer_Dim!A:A,Customer_Dim!F:F)</f>
        <v>Alabama</v>
      </c>
      <c r="L930" s="4" t="str">
        <f t="array" ref="L930">XLOOKUP(Q930,Store_Dim!A:A,Store_Dim!C:C)</f>
        <v>North</v>
      </c>
      <c r="M930" s="4" t="s">
        <v>1826</v>
      </c>
      <c r="N930" s="4" t="str">
        <f t="array" ref="N930">XLOOKUP(M930,Product_Dim!A:A,Product_Dim!C:C)</f>
        <v>Sports</v>
      </c>
      <c r="O930" s="4" t="str">
        <f t="array" ref="O930">XLOOKUP(M930,Product_Dim!A:A,Product_Dim!D:D)</f>
        <v>Equipment</v>
      </c>
      <c r="P930" s="4" t="s">
        <v>1828</v>
      </c>
      <c r="Q930" s="4" t="s">
        <v>1892</v>
      </c>
      <c r="R930" s="4" t="str">
        <f t="array" ref="R930">XLOOKUP(Q930,Store_Dim!A:A,Store_Dim!B:B)</f>
        <v>Martinez, Adkins and Johnson</v>
      </c>
      <c r="S930" s="4" t="str">
        <f t="array" ref="S930">XLOOKUP(Q930,Store_Dim!A:A,Store_Dim!E:E)</f>
        <v>Flagship</v>
      </c>
      <c r="T930" s="4">
        <v>3.0</v>
      </c>
      <c r="U930" s="13">
        <v>138.86</v>
      </c>
      <c r="V930" s="14">
        <v>0.11</v>
      </c>
      <c r="W930" s="15">
        <v>358.0</v>
      </c>
      <c r="X930" s="4" t="s">
        <v>1961</v>
      </c>
      <c r="Y930" s="16">
        <v>370.7562</v>
      </c>
      <c r="Z930" s="4" t="str">
        <f t="array" ref="Z930">XLOOKUP(M930,Product_Dim!A:A,Product_Dim!B:B)</f>
        <v>Badminton Racket Set</v>
      </c>
    </row>
    <row r="931" ht="14.25" customHeight="1">
      <c r="A931" s="4" t="s">
        <v>2890</v>
      </c>
      <c r="B931" s="5">
        <v>45706.0</v>
      </c>
      <c r="C931" s="12" t="s">
        <v>3974</v>
      </c>
      <c r="D931" s="4">
        <f t="shared" si="1"/>
        <v>2025</v>
      </c>
      <c r="E931" s="4" t="s">
        <v>551</v>
      </c>
      <c r="F931" s="4">
        <v>46.0</v>
      </c>
      <c r="G931" s="4" t="str">
        <f t="shared" si="2"/>
        <v>46-55</v>
      </c>
      <c r="H931" s="4" t="str">
        <f t="array" ref="H931">XLOOKUP(E931,Customer_Dim!A:A,Customer_Dim!D:D)</f>
        <v>Female</v>
      </c>
      <c r="I931" s="4" t="str">
        <f t="array" ref="I931">XLOOKUP(E931,Customer_Dim!A:A,Customer_Dim!H:H)</f>
        <v>Gold</v>
      </c>
      <c r="J931" s="4" t="str">
        <f t="array" ref="J931">XLOOKUP(E931,Customer_Dim!A:A,Customer_Dim!E:E)</f>
        <v>Floydton</v>
      </c>
      <c r="K931" s="4" t="str">
        <f t="array" ref="K931">XLOOKUP(E931,Customer_Dim!A:A,Customer_Dim!F:F)</f>
        <v>New Jersey</v>
      </c>
      <c r="L931" s="4" t="str">
        <f t="array" ref="L931">XLOOKUP(Q931,Store_Dim!A:A,Store_Dim!C:C)</f>
        <v>East</v>
      </c>
      <c r="M931" s="4" t="s">
        <v>1642</v>
      </c>
      <c r="N931" s="4" t="str">
        <f t="array" ref="N931">XLOOKUP(M931,Product_Dim!A:A,Product_Dim!C:C)</f>
        <v>Sports</v>
      </c>
      <c r="O931" s="4" t="str">
        <f t="array" ref="O931">XLOOKUP(M931,Product_Dim!A:A,Product_Dim!D:D)</f>
        <v>Equipment</v>
      </c>
      <c r="P931" s="4" t="s">
        <v>1644</v>
      </c>
      <c r="Q931" s="4" t="s">
        <v>1887</v>
      </c>
      <c r="R931" s="4" t="str">
        <f t="array" ref="R931">XLOOKUP(Q931,Store_Dim!A:A,Store_Dim!B:B)</f>
        <v>Rivera-Warner</v>
      </c>
      <c r="S931" s="4" t="str">
        <f t="array" ref="S931">XLOOKUP(Q931,Store_Dim!A:A,Store_Dim!E:E)</f>
        <v>Flagship</v>
      </c>
      <c r="T931" s="4">
        <v>1.0</v>
      </c>
      <c r="U931" s="13">
        <v>588.93</v>
      </c>
      <c r="V931" s="14">
        <v>0.03</v>
      </c>
      <c r="W931" s="15">
        <v>432.0</v>
      </c>
      <c r="X931" s="4" t="s">
        <v>1964</v>
      </c>
      <c r="Y931" s="16">
        <v>571.2620999999999</v>
      </c>
      <c r="Z931" s="4" t="str">
        <f t="array" ref="Z931">XLOOKUP(M931,Product_Dim!A:A,Product_Dim!B:B)</f>
        <v>Carbon Fiber Tennis Racket</v>
      </c>
    </row>
    <row r="932" ht="14.25" customHeight="1">
      <c r="A932" s="4" t="s">
        <v>2891</v>
      </c>
      <c r="B932" s="5">
        <v>45557.0</v>
      </c>
      <c r="C932" s="12" t="s">
        <v>3976</v>
      </c>
      <c r="D932" s="4">
        <f t="shared" si="1"/>
        <v>2024</v>
      </c>
      <c r="E932" s="4" t="s">
        <v>1278</v>
      </c>
      <c r="F932" s="4">
        <v>34.0</v>
      </c>
      <c r="G932" s="4" t="str">
        <f t="shared" si="2"/>
        <v>26-35</v>
      </c>
      <c r="H932" s="4" t="str">
        <f t="array" ref="H932">XLOOKUP(E932,Customer_Dim!A:A,Customer_Dim!D:D)</f>
        <v>Male</v>
      </c>
      <c r="I932" s="4" t="str">
        <f t="array" ref="I932">XLOOKUP(E932,Customer_Dim!A:A,Customer_Dim!H:H)</f>
        <v>Bronze</v>
      </c>
      <c r="J932" s="4" t="str">
        <f t="array" ref="J932">XLOOKUP(E932,Customer_Dim!A:A,Customer_Dim!E:E)</f>
        <v>Lake Lisaland</v>
      </c>
      <c r="K932" s="4" t="str">
        <f t="array" ref="K932">XLOOKUP(E932,Customer_Dim!A:A,Customer_Dim!F:F)</f>
        <v>Louisiana</v>
      </c>
      <c r="L932" s="4" t="str">
        <f t="array" ref="L932">XLOOKUP(Q932,Store_Dim!A:A,Store_Dim!C:C)</f>
        <v>North</v>
      </c>
      <c r="M932" s="4" t="s">
        <v>1738</v>
      </c>
      <c r="N932" s="4" t="str">
        <f t="array" ref="N932">XLOOKUP(M932,Product_Dim!A:A,Product_Dim!C:C)</f>
        <v>Sports</v>
      </c>
      <c r="O932" s="4" t="str">
        <f t="array" ref="O932">XLOOKUP(M932,Product_Dim!A:A,Product_Dim!D:D)</f>
        <v>Team Sports</v>
      </c>
      <c r="P932" s="4" t="s">
        <v>1740</v>
      </c>
      <c r="Q932" s="4" t="s">
        <v>1908</v>
      </c>
      <c r="R932" s="4" t="str">
        <f t="array" ref="R932">XLOOKUP(Q932,Store_Dim!A:A,Store_Dim!B:B)</f>
        <v>Gray Ltd</v>
      </c>
      <c r="S932" s="4" t="str">
        <f t="array" ref="S932">XLOOKUP(Q932,Store_Dim!A:A,Store_Dim!E:E)</f>
        <v>Outlet</v>
      </c>
      <c r="T932" s="4">
        <v>2.0</v>
      </c>
      <c r="U932" s="13">
        <v>576.83</v>
      </c>
      <c r="V932" s="14">
        <v>0.19</v>
      </c>
      <c r="W932" s="15">
        <v>82.0</v>
      </c>
      <c r="X932" s="4" t="s">
        <v>1961</v>
      </c>
      <c r="Y932" s="16">
        <v>934.4646000000001</v>
      </c>
      <c r="Z932" s="4" t="str">
        <f t="array" ref="Z932">XLOOKUP(M932,Product_Dim!A:A,Product_Dim!B:B)</f>
        <v>Rugby Ball</v>
      </c>
    </row>
    <row r="933" ht="14.25" customHeight="1">
      <c r="A933" s="4" t="s">
        <v>2892</v>
      </c>
      <c r="B933" s="5">
        <v>45338.0</v>
      </c>
      <c r="C933" s="12" t="s">
        <v>3974</v>
      </c>
      <c r="D933" s="4">
        <f t="shared" si="1"/>
        <v>2024</v>
      </c>
      <c r="E933" s="4" t="s">
        <v>1040</v>
      </c>
      <c r="F933" s="4">
        <v>64.0</v>
      </c>
      <c r="G933" s="4" t="str">
        <f t="shared" si="2"/>
        <v>56-65</v>
      </c>
      <c r="H933" s="4" t="str">
        <f t="array" ref="H933">XLOOKUP(E933,Customer_Dim!A:A,Customer_Dim!D:D)</f>
        <v>Female</v>
      </c>
      <c r="I933" s="4" t="str">
        <f t="array" ref="I933">XLOOKUP(E933,Customer_Dim!A:A,Customer_Dim!H:H)</f>
        <v>Platinum</v>
      </c>
      <c r="J933" s="4" t="str">
        <f t="array" ref="J933">XLOOKUP(E933,Customer_Dim!A:A,Customer_Dim!E:E)</f>
        <v>Whiteport</v>
      </c>
      <c r="K933" s="4" t="str">
        <f t="array" ref="K933">XLOOKUP(E933,Customer_Dim!A:A,Customer_Dim!F:F)</f>
        <v>North Carolina</v>
      </c>
      <c r="L933" s="4" t="str">
        <f t="array" ref="L933">XLOOKUP(Q933,Store_Dim!A:A,Store_Dim!C:C)</f>
        <v>North</v>
      </c>
      <c r="M933" s="4" t="s">
        <v>1777</v>
      </c>
      <c r="N933" s="4" t="str">
        <f t="array" ref="N933">XLOOKUP(M933,Product_Dim!A:A,Product_Dim!C:C)</f>
        <v>Sports</v>
      </c>
      <c r="O933" s="4" t="str">
        <f t="array" ref="O933">XLOOKUP(M933,Product_Dim!A:A,Product_Dim!D:D)</f>
        <v>Fitness</v>
      </c>
      <c r="P933" s="4" t="s">
        <v>1779</v>
      </c>
      <c r="Q933" s="4" t="s">
        <v>1929</v>
      </c>
      <c r="R933" s="4" t="str">
        <f t="array" ref="R933">XLOOKUP(Q933,Store_Dim!A:A,Store_Dim!B:B)</f>
        <v>Thomas, Bridges and Harris</v>
      </c>
      <c r="S933" s="4" t="str">
        <f t="array" ref="S933">XLOOKUP(Q933,Store_Dim!A:A,Store_Dim!E:E)</f>
        <v>Online</v>
      </c>
      <c r="T933" s="4">
        <v>1.0</v>
      </c>
      <c r="U933" s="13">
        <v>681.3</v>
      </c>
      <c r="V933" s="14">
        <v>0.05</v>
      </c>
      <c r="W933" s="15">
        <v>423.0</v>
      </c>
      <c r="X933" s="4" t="s">
        <v>1959</v>
      </c>
      <c r="Y933" s="16">
        <v>647.2349999999999</v>
      </c>
      <c r="Z933" s="4" t="str">
        <f t="array" ref="Z933">XLOOKUP(M933,Product_Dim!A:A,Product_Dim!B:B)</f>
        <v>Adjustable Dumbbells 20kg</v>
      </c>
    </row>
    <row r="934" ht="14.25" customHeight="1">
      <c r="A934" s="4" t="s">
        <v>2893</v>
      </c>
      <c r="B934" s="5">
        <v>45441.0</v>
      </c>
      <c r="C934" s="12" t="s">
        <v>3973</v>
      </c>
      <c r="D934" s="4">
        <f t="shared" si="1"/>
        <v>2024</v>
      </c>
      <c r="E934" s="4" t="s">
        <v>1435</v>
      </c>
      <c r="F934" s="4">
        <v>59.0</v>
      </c>
      <c r="G934" s="4" t="str">
        <f t="shared" si="2"/>
        <v>56-65</v>
      </c>
      <c r="H934" s="4" t="str">
        <f t="array" ref="H934">XLOOKUP(E934,Customer_Dim!A:A,Customer_Dim!D:D)</f>
        <v>Male</v>
      </c>
      <c r="I934" s="4" t="str">
        <f t="array" ref="I934">XLOOKUP(E934,Customer_Dim!A:A,Customer_Dim!H:H)</f>
        <v>Platinum</v>
      </c>
      <c r="J934" s="4" t="str">
        <f t="array" ref="J934">XLOOKUP(E934,Customer_Dim!A:A,Customer_Dim!E:E)</f>
        <v>Hubbardborough</v>
      </c>
      <c r="K934" s="4" t="str">
        <f t="array" ref="K934">XLOOKUP(E934,Customer_Dim!A:A,Customer_Dim!F:F)</f>
        <v>Kentucky</v>
      </c>
      <c r="L934" s="4" t="str">
        <f t="array" ref="L934">XLOOKUP(Q934,Store_Dim!A:A,Store_Dim!C:C)</f>
        <v>North</v>
      </c>
      <c r="M934" s="4" t="s">
        <v>1652</v>
      </c>
      <c r="N934" s="4" t="str">
        <f t="array" ref="N934">XLOOKUP(M934,Product_Dim!A:A,Product_Dim!C:C)</f>
        <v>Clothing</v>
      </c>
      <c r="O934" s="4" t="str">
        <f t="array" ref="O934">XLOOKUP(M934,Product_Dim!A:A,Product_Dim!D:D)</f>
        <v>Accessories</v>
      </c>
      <c r="P934" s="4" t="s">
        <v>1654</v>
      </c>
      <c r="Q934" s="4" t="s">
        <v>1936</v>
      </c>
      <c r="R934" s="4" t="str">
        <f t="array" ref="R934">XLOOKUP(Q934,Store_Dim!A:A,Store_Dim!B:B)</f>
        <v>Shelton PLC</v>
      </c>
      <c r="S934" s="4" t="str">
        <f t="array" ref="S934">XLOOKUP(Q934,Store_Dim!A:A,Store_Dim!E:E)</f>
        <v>Flagship</v>
      </c>
      <c r="T934" s="4">
        <v>3.0</v>
      </c>
      <c r="U934" s="13">
        <v>504.97</v>
      </c>
      <c r="V934" s="14">
        <v>0.3</v>
      </c>
      <c r="W934" s="15">
        <v>268.0</v>
      </c>
      <c r="X934" s="4" t="s">
        <v>1959</v>
      </c>
      <c r="Y934" s="16">
        <v>1060.437</v>
      </c>
      <c r="Z934" s="4" t="str">
        <f t="array" ref="Z934">XLOOKUP(M934,Product_Dim!A:A,Product_Dim!B:B)</f>
        <v>Women's Scarf Set</v>
      </c>
    </row>
    <row r="935" ht="14.25" customHeight="1">
      <c r="A935" s="4" t="s">
        <v>2894</v>
      </c>
      <c r="B935" s="5">
        <v>45396.0</v>
      </c>
      <c r="C935" s="12" t="s">
        <v>3978</v>
      </c>
      <c r="D935" s="4">
        <f t="shared" si="1"/>
        <v>2024</v>
      </c>
      <c r="E935" s="4" t="s">
        <v>240</v>
      </c>
      <c r="F935" s="4">
        <v>22.0</v>
      </c>
      <c r="G935" s="4" t="str">
        <f t="shared" si="2"/>
        <v>18-25</v>
      </c>
      <c r="H935" s="4" t="str">
        <f t="array" ref="H935">XLOOKUP(E935,Customer_Dim!A:A,Customer_Dim!D:D)</f>
        <v>Female</v>
      </c>
      <c r="I935" s="4" t="str">
        <f t="array" ref="I935">XLOOKUP(E935,Customer_Dim!A:A,Customer_Dim!H:H)</f>
        <v>Silver</v>
      </c>
      <c r="J935" s="4" t="str">
        <f t="array" ref="J935">XLOOKUP(E935,Customer_Dim!A:A,Customer_Dim!E:E)</f>
        <v>Schmidtchester</v>
      </c>
      <c r="K935" s="4" t="str">
        <f t="array" ref="K935">XLOOKUP(E935,Customer_Dim!A:A,Customer_Dim!F:F)</f>
        <v>Alaska</v>
      </c>
      <c r="L935" s="4" t="str">
        <f t="array" ref="L935">XLOOKUP(Q935,Store_Dim!A:A,Store_Dim!C:C)</f>
        <v>South</v>
      </c>
      <c r="M935" s="4" t="s">
        <v>1693</v>
      </c>
      <c r="N935" s="4" t="str">
        <f t="array" ref="N935">XLOOKUP(M935,Product_Dim!A:A,Product_Dim!C:C)</f>
        <v>Sports</v>
      </c>
      <c r="O935" s="4" t="str">
        <f t="array" ref="O935">XLOOKUP(M935,Product_Dim!A:A,Product_Dim!D:D)</f>
        <v>Outdoor</v>
      </c>
      <c r="P935" s="4" t="s">
        <v>1695</v>
      </c>
      <c r="Q935" s="4" t="s">
        <v>1927</v>
      </c>
      <c r="R935" s="4" t="str">
        <f t="array" ref="R935">XLOOKUP(Q935,Store_Dim!A:A,Store_Dim!B:B)</f>
        <v>Aguirre-Keller</v>
      </c>
      <c r="S935" s="4" t="str">
        <f t="array" ref="S935">XLOOKUP(Q935,Store_Dim!A:A,Store_Dim!E:E)</f>
        <v>Online</v>
      </c>
      <c r="T935" s="4">
        <v>3.0</v>
      </c>
      <c r="U935" s="13">
        <v>649.78</v>
      </c>
      <c r="V935" s="14">
        <v>0.1</v>
      </c>
      <c r="W935" s="15">
        <v>394.0</v>
      </c>
      <c r="X935" s="4" t="s">
        <v>1961</v>
      </c>
      <c r="Y935" s="16">
        <v>1754.406</v>
      </c>
      <c r="Z935" s="4" t="str">
        <f t="array" ref="Z935">XLOOKUP(M935,Product_Dim!A:A,Product_Dim!B:B)</f>
        <v>Sports Water Hydration Pack</v>
      </c>
    </row>
    <row r="936" ht="14.25" customHeight="1">
      <c r="A936" s="4" t="s">
        <v>2895</v>
      </c>
      <c r="B936" s="5">
        <v>45317.0</v>
      </c>
      <c r="C936" s="12" t="s">
        <v>3972</v>
      </c>
      <c r="D936" s="4">
        <f t="shared" si="1"/>
        <v>2024</v>
      </c>
      <c r="E936" s="4" t="s">
        <v>808</v>
      </c>
      <c r="F936" s="4">
        <v>57.0</v>
      </c>
      <c r="G936" s="4" t="str">
        <f t="shared" si="2"/>
        <v>56-65</v>
      </c>
      <c r="H936" s="4" t="str">
        <f t="array" ref="H936">XLOOKUP(E936,Customer_Dim!A:A,Customer_Dim!D:D)</f>
        <v>Female</v>
      </c>
      <c r="I936" s="4" t="str">
        <f t="array" ref="I936">XLOOKUP(E936,Customer_Dim!A:A,Customer_Dim!H:H)</f>
        <v>Platinum</v>
      </c>
      <c r="J936" s="4" t="str">
        <f t="array" ref="J936">XLOOKUP(E936,Customer_Dim!A:A,Customer_Dim!E:E)</f>
        <v>Rodriguezton</v>
      </c>
      <c r="K936" s="4" t="str">
        <f t="array" ref="K936">XLOOKUP(E936,Customer_Dim!A:A,Customer_Dim!F:F)</f>
        <v>Michigan</v>
      </c>
      <c r="L936" s="4" t="str">
        <f t="array" ref="L936">XLOOKUP(Q936,Store_Dim!A:A,Store_Dim!C:C)</f>
        <v>South</v>
      </c>
      <c r="M936" s="4" t="s">
        <v>1696</v>
      </c>
      <c r="N936" s="4" t="str">
        <f t="array" ref="N936">XLOOKUP(M936,Product_Dim!A:A,Product_Dim!C:C)</f>
        <v>Electronics</v>
      </c>
      <c r="O936" s="4" t="str">
        <f t="array" ref="O936">XLOOKUP(M936,Product_Dim!A:A,Product_Dim!D:D)</f>
        <v>Mobile</v>
      </c>
      <c r="P936" s="4" t="s">
        <v>1699</v>
      </c>
      <c r="Q936" s="4" t="s">
        <v>1921</v>
      </c>
      <c r="R936" s="4" t="str">
        <f t="array" ref="R936">XLOOKUP(Q936,Store_Dim!A:A,Store_Dim!B:B)</f>
        <v>Moore, Padilla and Butler</v>
      </c>
      <c r="S936" s="4" t="str">
        <f t="array" ref="S936">XLOOKUP(Q936,Store_Dim!A:A,Store_Dim!E:E)</f>
        <v>Flagship</v>
      </c>
      <c r="T936" s="4">
        <v>2.0</v>
      </c>
      <c r="U936" s="13">
        <v>986.73</v>
      </c>
      <c r="V936" s="14">
        <v>0.05</v>
      </c>
      <c r="W936" s="15">
        <v>301.0</v>
      </c>
      <c r="X936" s="4" t="s">
        <v>1961</v>
      </c>
      <c r="Y936" s="16">
        <v>1874.787</v>
      </c>
      <c r="Z936" s="4" t="str">
        <f t="array" ref="Z936">XLOOKUP(M936,Product_Dim!A:A,Product_Dim!B:B)</f>
        <v>Portable Power Bank</v>
      </c>
    </row>
    <row r="937" ht="14.25" customHeight="1">
      <c r="A937" s="4" t="s">
        <v>2896</v>
      </c>
      <c r="B937" s="5">
        <v>45235.0</v>
      </c>
      <c r="C937" s="12" t="s">
        <v>3971</v>
      </c>
      <c r="D937" s="4">
        <f t="shared" si="1"/>
        <v>2023</v>
      </c>
      <c r="E937" s="4" t="s">
        <v>430</v>
      </c>
      <c r="F937" s="4">
        <v>40.0</v>
      </c>
      <c r="G937" s="4" t="str">
        <f t="shared" si="2"/>
        <v>36-45</v>
      </c>
      <c r="H937" s="4" t="str">
        <f t="array" ref="H937">XLOOKUP(E937,Customer_Dim!A:A,Customer_Dim!D:D)</f>
        <v>Male</v>
      </c>
      <c r="I937" s="4" t="str">
        <f t="array" ref="I937">XLOOKUP(E937,Customer_Dim!A:A,Customer_Dim!H:H)</f>
        <v>Bronze</v>
      </c>
      <c r="J937" s="4" t="str">
        <f t="array" ref="J937">XLOOKUP(E937,Customer_Dim!A:A,Customer_Dim!E:E)</f>
        <v>North Edwardton</v>
      </c>
      <c r="K937" s="4" t="str">
        <f t="array" ref="K937">XLOOKUP(E937,Customer_Dim!A:A,Customer_Dim!F:F)</f>
        <v>Tennessee</v>
      </c>
      <c r="L937" s="4" t="str">
        <f t="array" ref="L937">XLOOKUP(Q937,Store_Dim!A:A,Store_Dim!C:C)</f>
        <v>North</v>
      </c>
      <c r="M937" s="4" t="s">
        <v>1610</v>
      </c>
      <c r="N937" s="4" t="str">
        <f t="array" ref="N937">XLOOKUP(M937,Product_Dim!A:A,Product_Dim!C:C)</f>
        <v>Electronics</v>
      </c>
      <c r="O937" s="4" t="str">
        <f t="array" ref="O937">XLOOKUP(M937,Product_Dim!A:A,Product_Dim!D:D)</f>
        <v>Accessories</v>
      </c>
      <c r="P937" s="4" t="s">
        <v>1612</v>
      </c>
      <c r="Q937" s="4" t="s">
        <v>1936</v>
      </c>
      <c r="R937" s="4" t="str">
        <f t="array" ref="R937">XLOOKUP(Q937,Store_Dim!A:A,Store_Dim!B:B)</f>
        <v>Shelton PLC</v>
      </c>
      <c r="S937" s="4" t="str">
        <f t="array" ref="S937">XLOOKUP(Q937,Store_Dim!A:A,Store_Dim!E:E)</f>
        <v>Flagship</v>
      </c>
      <c r="T937" s="4">
        <v>2.0</v>
      </c>
      <c r="U937" s="13">
        <v>65.44</v>
      </c>
      <c r="V937" s="14">
        <v>0.05</v>
      </c>
      <c r="W937" s="15">
        <v>453.0</v>
      </c>
      <c r="X937" s="4" t="s">
        <v>1961</v>
      </c>
      <c r="Y937" s="16">
        <v>124.336</v>
      </c>
      <c r="Z937" s="4" t="str">
        <f t="array" ref="Z937">XLOOKUP(M937,Product_Dim!A:A,Product_Dim!B:B)</f>
        <v>USB-C Fast Charger</v>
      </c>
    </row>
    <row r="938" ht="14.25" customHeight="1">
      <c r="A938" s="4" t="s">
        <v>2897</v>
      </c>
      <c r="B938" s="5">
        <v>45824.0</v>
      </c>
      <c r="C938" s="12" t="s">
        <v>3970</v>
      </c>
      <c r="D938" s="4">
        <f t="shared" si="1"/>
        <v>2025</v>
      </c>
      <c r="E938" s="4" t="s">
        <v>1220</v>
      </c>
      <c r="F938" s="4">
        <v>27.0</v>
      </c>
      <c r="G938" s="4" t="str">
        <f t="shared" si="2"/>
        <v>26-35</v>
      </c>
      <c r="H938" s="4" t="str">
        <f t="array" ref="H938">XLOOKUP(E938,Customer_Dim!A:A,Customer_Dim!D:D)</f>
        <v>Female</v>
      </c>
      <c r="I938" s="4" t="str">
        <f t="array" ref="I938">XLOOKUP(E938,Customer_Dim!A:A,Customer_Dim!H:H)</f>
        <v>Silver</v>
      </c>
      <c r="J938" s="4" t="str">
        <f t="array" ref="J938">XLOOKUP(E938,Customer_Dim!A:A,Customer_Dim!E:E)</f>
        <v>Jennifertown</v>
      </c>
      <c r="K938" s="4" t="str">
        <f t="array" ref="K938">XLOOKUP(E938,Customer_Dim!A:A,Customer_Dim!F:F)</f>
        <v>South Carolina</v>
      </c>
      <c r="L938" s="4" t="str">
        <f t="array" ref="L938">XLOOKUP(Q938,Store_Dim!A:A,Store_Dim!C:C)</f>
        <v>East</v>
      </c>
      <c r="M938" s="4" t="s">
        <v>1771</v>
      </c>
      <c r="N938" s="4" t="str">
        <f t="array" ref="N938">XLOOKUP(M938,Product_Dim!A:A,Product_Dim!C:C)</f>
        <v>Beauty</v>
      </c>
      <c r="O938" s="4" t="str">
        <f t="array" ref="O938">XLOOKUP(M938,Product_Dim!A:A,Product_Dim!D:D)</f>
        <v>Skincare</v>
      </c>
      <c r="P938" s="4" t="s">
        <v>1773</v>
      </c>
      <c r="Q938" s="4" t="s">
        <v>1932</v>
      </c>
      <c r="R938" s="4" t="str">
        <f t="array" ref="R938">XLOOKUP(Q938,Store_Dim!A:A,Store_Dim!B:B)</f>
        <v>Gardner, Humphrey and Contreras</v>
      </c>
      <c r="S938" s="4" t="str">
        <f t="array" ref="S938">XLOOKUP(Q938,Store_Dim!A:A,Store_Dim!E:E)</f>
        <v>Flagship</v>
      </c>
      <c r="T938" s="4">
        <v>3.0</v>
      </c>
      <c r="U938" s="13">
        <v>953.74</v>
      </c>
      <c r="V938" s="14">
        <v>0.04</v>
      </c>
      <c r="W938" s="15">
        <v>458.0</v>
      </c>
      <c r="X938" s="4" t="s">
        <v>1959</v>
      </c>
      <c r="Y938" s="16">
        <v>2746.7712</v>
      </c>
      <c r="Z938" s="4" t="str">
        <f t="array" ref="Z938">XLOOKUP(M938,Product_Dim!A:A,Product_Dim!B:B)</f>
        <v>Organic Sunscreen Lotion</v>
      </c>
    </row>
    <row r="939" ht="14.25" customHeight="1">
      <c r="A939" s="4" t="s">
        <v>2898</v>
      </c>
      <c r="B939" s="5">
        <v>45543.0</v>
      </c>
      <c r="C939" s="12" t="s">
        <v>3976</v>
      </c>
      <c r="D939" s="4">
        <f t="shared" si="1"/>
        <v>2024</v>
      </c>
      <c r="E939" s="4" t="s">
        <v>263</v>
      </c>
      <c r="F939" s="4">
        <v>58.0</v>
      </c>
      <c r="G939" s="4" t="str">
        <f t="shared" si="2"/>
        <v>56-65</v>
      </c>
      <c r="H939" s="4" t="str">
        <f t="array" ref="H939">XLOOKUP(E939,Customer_Dim!A:A,Customer_Dim!D:D)</f>
        <v>Male</v>
      </c>
      <c r="I939" s="4" t="str">
        <f t="array" ref="I939">XLOOKUP(E939,Customer_Dim!A:A,Customer_Dim!H:H)</f>
        <v>Silver</v>
      </c>
      <c r="J939" s="4" t="str">
        <f t="array" ref="J939">XLOOKUP(E939,Customer_Dim!A:A,Customer_Dim!E:E)</f>
        <v>Brendaburgh</v>
      </c>
      <c r="K939" s="4" t="str">
        <f t="array" ref="K939">XLOOKUP(E939,Customer_Dim!A:A,Customer_Dim!F:F)</f>
        <v>Florida</v>
      </c>
      <c r="L939" s="4" t="str">
        <f t="array" ref="L939">XLOOKUP(Q939,Store_Dim!A:A,Store_Dim!C:C)</f>
        <v>East</v>
      </c>
      <c r="M939" s="4" t="s">
        <v>1811</v>
      </c>
      <c r="N939" s="4" t="str">
        <f t="array" ref="N939">XLOOKUP(M939,Product_Dim!A:A,Product_Dim!C:C)</f>
        <v>Electronics</v>
      </c>
      <c r="O939" s="4" t="str">
        <f t="array" ref="O939">XLOOKUP(M939,Product_Dim!A:A,Product_Dim!D:D)</f>
        <v>Computer</v>
      </c>
      <c r="P939" s="4" t="s">
        <v>1813</v>
      </c>
      <c r="Q939" s="4" t="s">
        <v>1924</v>
      </c>
      <c r="R939" s="4" t="str">
        <f t="array" ref="R939">XLOOKUP(Q939,Store_Dim!A:A,Store_Dim!B:B)</f>
        <v>Hill, Wagner and Ballard</v>
      </c>
      <c r="S939" s="4" t="str">
        <f t="array" ref="S939">XLOOKUP(Q939,Store_Dim!A:A,Store_Dim!E:E)</f>
        <v>Online</v>
      </c>
      <c r="T939" s="4">
        <v>3.0</v>
      </c>
      <c r="U939" s="13">
        <v>904.48</v>
      </c>
      <c r="V939" s="14">
        <v>0.21</v>
      </c>
      <c r="W939" s="15">
        <v>320.0</v>
      </c>
      <c r="X939" s="4" t="s">
        <v>1961</v>
      </c>
      <c r="Y939" s="16">
        <v>2143.6176</v>
      </c>
      <c r="Z939" s="4" t="str">
        <f t="array" ref="Z939">XLOOKUP(M939,Product_Dim!A:A,Product_Dim!B:B)</f>
        <v>Wireless Mouse</v>
      </c>
    </row>
    <row r="940" ht="14.25" customHeight="1">
      <c r="A940" s="4" t="s">
        <v>2899</v>
      </c>
      <c r="B940" s="5">
        <v>45595.0</v>
      </c>
      <c r="C940" s="12" t="s">
        <v>3979</v>
      </c>
      <c r="D940" s="4">
        <f t="shared" si="1"/>
        <v>2024</v>
      </c>
      <c r="E940" s="4" t="s">
        <v>1528</v>
      </c>
      <c r="F940" s="4">
        <v>59.0</v>
      </c>
      <c r="G940" s="4" t="str">
        <f t="shared" si="2"/>
        <v>56-65</v>
      </c>
      <c r="H940" s="4" t="str">
        <f t="array" ref="H940">XLOOKUP(E940,Customer_Dim!A:A,Customer_Dim!D:D)</f>
        <v>Female</v>
      </c>
      <c r="I940" s="4" t="str">
        <f t="array" ref="I940">XLOOKUP(E940,Customer_Dim!A:A,Customer_Dim!H:H)</f>
        <v>Platinum</v>
      </c>
      <c r="J940" s="4" t="str">
        <f t="array" ref="J940">XLOOKUP(E940,Customer_Dim!A:A,Customer_Dim!E:E)</f>
        <v>Port Carol</v>
      </c>
      <c r="K940" s="4" t="str">
        <f t="array" ref="K940">XLOOKUP(E940,Customer_Dim!A:A,Customer_Dim!F:F)</f>
        <v>Florida</v>
      </c>
      <c r="L940" s="4" t="str">
        <f t="array" ref="L940">XLOOKUP(Q940,Store_Dim!A:A,Store_Dim!C:C)</f>
        <v>North</v>
      </c>
      <c r="M940" s="4" t="s">
        <v>1768</v>
      </c>
      <c r="N940" s="4" t="str">
        <f t="array" ref="N940">XLOOKUP(M940,Product_Dim!A:A,Product_Dim!C:C)</f>
        <v>Electronics</v>
      </c>
      <c r="O940" s="4" t="str">
        <f t="array" ref="O940">XLOOKUP(M940,Product_Dim!A:A,Product_Dim!D:D)</f>
        <v>Computer</v>
      </c>
      <c r="P940" s="4" t="s">
        <v>1770</v>
      </c>
      <c r="Q940" s="4" t="s">
        <v>1936</v>
      </c>
      <c r="R940" s="4" t="str">
        <f t="array" ref="R940">XLOOKUP(Q940,Store_Dim!A:A,Store_Dim!B:B)</f>
        <v>Shelton PLC</v>
      </c>
      <c r="S940" s="4" t="str">
        <f t="array" ref="S940">XLOOKUP(Q940,Store_Dim!A:A,Store_Dim!E:E)</f>
        <v>Flagship</v>
      </c>
      <c r="T940" s="4">
        <v>3.0</v>
      </c>
      <c r="U940" s="13">
        <v>920.82</v>
      </c>
      <c r="V940" s="14">
        <v>0.1</v>
      </c>
      <c r="W940" s="15">
        <v>222.0</v>
      </c>
      <c r="X940" s="4" t="s">
        <v>1961</v>
      </c>
      <c r="Y940" s="16">
        <v>2486.214</v>
      </c>
      <c r="Z940" s="4" t="str">
        <f t="array" ref="Z940">XLOOKUP(M940,Product_Dim!A:A,Product_Dim!B:B)</f>
        <v>Laptop Cooling Pad</v>
      </c>
    </row>
    <row r="941" ht="14.25" customHeight="1">
      <c r="A941" s="4" t="s">
        <v>2900</v>
      </c>
      <c r="B941" s="5">
        <v>45803.0</v>
      </c>
      <c r="C941" s="12" t="s">
        <v>3973</v>
      </c>
      <c r="D941" s="4">
        <f t="shared" si="1"/>
        <v>2025</v>
      </c>
      <c r="E941" s="4" t="s">
        <v>986</v>
      </c>
      <c r="F941" s="4">
        <v>64.0</v>
      </c>
      <c r="G941" s="4" t="str">
        <f t="shared" si="2"/>
        <v>56-65</v>
      </c>
      <c r="H941" s="4" t="str">
        <f t="array" ref="H941">XLOOKUP(E941,Customer_Dim!A:A,Customer_Dim!D:D)</f>
        <v>Male</v>
      </c>
      <c r="I941" s="4" t="str">
        <f t="array" ref="I941">XLOOKUP(E941,Customer_Dim!A:A,Customer_Dim!H:H)</f>
        <v>Platinum</v>
      </c>
      <c r="J941" s="4" t="str">
        <f t="array" ref="J941">XLOOKUP(E941,Customer_Dim!A:A,Customer_Dim!E:E)</f>
        <v>West Joseph</v>
      </c>
      <c r="K941" s="4" t="str">
        <f t="array" ref="K941">XLOOKUP(E941,Customer_Dim!A:A,Customer_Dim!F:F)</f>
        <v>Washington</v>
      </c>
      <c r="L941" s="4" t="str">
        <f t="array" ref="L941">XLOOKUP(Q941,Store_Dim!A:A,Store_Dim!C:C)</f>
        <v>North</v>
      </c>
      <c r="M941" s="4" t="s">
        <v>1661</v>
      </c>
      <c r="N941" s="4" t="str">
        <f t="array" ref="N941">XLOOKUP(M941,Product_Dim!A:A,Product_Dim!C:C)</f>
        <v>Sports</v>
      </c>
      <c r="O941" s="4" t="str">
        <f t="array" ref="O941">XLOOKUP(M941,Product_Dim!A:A,Product_Dim!D:D)</f>
        <v>Accessories</v>
      </c>
      <c r="P941" s="4" t="s">
        <v>1663</v>
      </c>
      <c r="Q941" s="4" t="s">
        <v>1892</v>
      </c>
      <c r="R941" s="4" t="str">
        <f t="array" ref="R941">XLOOKUP(Q941,Store_Dim!A:A,Store_Dim!B:B)</f>
        <v>Martinez, Adkins and Johnson</v>
      </c>
      <c r="S941" s="4" t="str">
        <f t="array" ref="S941">XLOOKUP(Q941,Store_Dim!A:A,Store_Dim!E:E)</f>
        <v>Flagship</v>
      </c>
      <c r="T941" s="4">
        <v>1.0</v>
      </c>
      <c r="U941" s="13">
        <v>182.28</v>
      </c>
      <c r="V941" s="14">
        <v>0.15</v>
      </c>
      <c r="W941" s="15">
        <v>137.0</v>
      </c>
      <c r="X941" s="4" t="s">
        <v>1964</v>
      </c>
      <c r="Y941" s="16">
        <v>154.938</v>
      </c>
      <c r="Z941" s="4" t="str">
        <f t="array" ref="Z941">XLOOKUP(M941,Product_Dim!A:A,Product_Dim!B:B)</f>
        <v>Sports Stopwatch Timer</v>
      </c>
    </row>
    <row r="942" ht="14.25" customHeight="1">
      <c r="A942" s="4" t="s">
        <v>2901</v>
      </c>
      <c r="B942" s="5">
        <v>45880.0</v>
      </c>
      <c r="C942" s="12" t="s">
        <v>3975</v>
      </c>
      <c r="D942" s="4">
        <f t="shared" si="1"/>
        <v>2025</v>
      </c>
      <c r="E942" s="4" t="s">
        <v>1401</v>
      </c>
      <c r="F942" s="4">
        <v>41.0</v>
      </c>
      <c r="G942" s="4" t="str">
        <f t="shared" si="2"/>
        <v>36-45</v>
      </c>
      <c r="H942" s="4" t="str">
        <f t="array" ref="H942">XLOOKUP(E942,Customer_Dim!A:A,Customer_Dim!D:D)</f>
        <v>Female</v>
      </c>
      <c r="I942" s="4" t="str">
        <f t="array" ref="I942">XLOOKUP(E942,Customer_Dim!A:A,Customer_Dim!H:H)</f>
        <v>Platinum</v>
      </c>
      <c r="J942" s="4" t="str">
        <f t="array" ref="J942">XLOOKUP(E942,Customer_Dim!A:A,Customer_Dim!E:E)</f>
        <v>Mcfarlandmouth</v>
      </c>
      <c r="K942" s="4" t="str">
        <f t="array" ref="K942">XLOOKUP(E942,Customer_Dim!A:A,Customer_Dim!F:F)</f>
        <v>Virginia</v>
      </c>
      <c r="L942" s="4" t="str">
        <f t="array" ref="L942">XLOOKUP(Q942,Store_Dim!A:A,Store_Dim!C:C)</f>
        <v>West</v>
      </c>
      <c r="M942" s="4" t="s">
        <v>1670</v>
      </c>
      <c r="N942" s="4" t="str">
        <f t="array" ref="N942">XLOOKUP(M942,Product_Dim!A:A,Product_Dim!C:C)</f>
        <v>Sports</v>
      </c>
      <c r="O942" s="4" t="str">
        <f t="array" ref="O942">XLOOKUP(M942,Product_Dim!A:A,Product_Dim!D:D)</f>
        <v>Team Sports</v>
      </c>
      <c r="P942" s="4" t="s">
        <v>1673</v>
      </c>
      <c r="Q942" s="4" t="s">
        <v>1939</v>
      </c>
      <c r="R942" s="4" t="str">
        <f t="array" ref="R942">XLOOKUP(Q942,Store_Dim!A:A,Store_Dim!B:B)</f>
        <v>Frederick-Wright</v>
      </c>
      <c r="S942" s="4" t="str">
        <f t="array" ref="S942">XLOOKUP(Q942,Store_Dim!A:A,Store_Dim!E:E)</f>
        <v>Flagship</v>
      </c>
      <c r="T942" s="4">
        <v>3.0</v>
      </c>
      <c r="U942" s="13">
        <v>938.68</v>
      </c>
      <c r="V942" s="14">
        <v>0.14</v>
      </c>
      <c r="W942" s="15">
        <v>281.0</v>
      </c>
      <c r="X942" s="4" t="s">
        <v>1959</v>
      </c>
      <c r="Y942" s="16">
        <v>2421.7944</v>
      </c>
      <c r="Z942" s="4" t="str">
        <f t="array" ref="Z942">XLOOKUP(M942,Product_Dim!A:A,Product_Dim!B:B)</f>
        <v>Basketball</v>
      </c>
    </row>
    <row r="943" ht="14.25" customHeight="1">
      <c r="A943" s="4" t="s">
        <v>2902</v>
      </c>
      <c r="B943" s="5">
        <v>45690.0</v>
      </c>
      <c r="C943" s="12" t="s">
        <v>3974</v>
      </c>
      <c r="D943" s="4">
        <f t="shared" si="1"/>
        <v>2025</v>
      </c>
      <c r="E943" s="4" t="s">
        <v>311</v>
      </c>
      <c r="F943" s="4">
        <v>34.0</v>
      </c>
      <c r="G943" s="4" t="str">
        <f t="shared" si="2"/>
        <v>26-35</v>
      </c>
      <c r="H943" s="4" t="str">
        <f t="array" ref="H943">XLOOKUP(E943,Customer_Dim!A:A,Customer_Dim!D:D)</f>
        <v>Female</v>
      </c>
      <c r="I943" s="4" t="str">
        <f t="array" ref="I943">XLOOKUP(E943,Customer_Dim!A:A,Customer_Dim!H:H)</f>
        <v>Platinum</v>
      </c>
      <c r="J943" s="4" t="str">
        <f t="array" ref="J943">XLOOKUP(E943,Customer_Dim!A:A,Customer_Dim!E:E)</f>
        <v>South David</v>
      </c>
      <c r="K943" s="4" t="str">
        <f t="array" ref="K943">XLOOKUP(E943,Customer_Dim!A:A,Customer_Dim!F:F)</f>
        <v>Arizona</v>
      </c>
      <c r="L943" s="4" t="str">
        <f t="array" ref="L943">XLOOKUP(Q943,Store_Dim!A:A,Store_Dim!C:C)</f>
        <v>North</v>
      </c>
      <c r="M943" s="4" t="s">
        <v>1856</v>
      </c>
      <c r="N943" s="4" t="str">
        <f t="array" ref="N943">XLOOKUP(M943,Product_Dim!A:A,Product_Dim!C:C)</f>
        <v>Clothing</v>
      </c>
      <c r="O943" s="4" t="str">
        <f t="array" ref="O943">XLOOKUP(M943,Product_Dim!A:A,Product_Dim!D:D)</f>
        <v>Footwear</v>
      </c>
      <c r="P943" s="4" t="s">
        <v>1858</v>
      </c>
      <c r="Q943" s="4" t="s">
        <v>1908</v>
      </c>
      <c r="R943" s="4" t="str">
        <f t="array" ref="R943">XLOOKUP(Q943,Store_Dim!A:A,Store_Dim!B:B)</f>
        <v>Gray Ltd</v>
      </c>
      <c r="S943" s="4" t="str">
        <f t="array" ref="S943">XLOOKUP(Q943,Store_Dim!A:A,Store_Dim!E:E)</f>
        <v>Outlet</v>
      </c>
      <c r="T943" s="4">
        <v>3.0</v>
      </c>
      <c r="U943" s="13">
        <v>219.96</v>
      </c>
      <c r="V943" s="14">
        <v>0.18</v>
      </c>
      <c r="W943" s="15">
        <v>496.0</v>
      </c>
      <c r="X943" s="4" t="s">
        <v>1961</v>
      </c>
      <c r="Y943" s="16">
        <v>541.1016000000001</v>
      </c>
      <c r="Z943" s="4" t="str">
        <f t="array" ref="Z943">XLOOKUP(M943,Product_Dim!A:A,Product_Dim!B:B)</f>
        <v>Women's High Heels</v>
      </c>
    </row>
    <row r="944" ht="14.25" customHeight="1">
      <c r="A944" s="4" t="s">
        <v>2903</v>
      </c>
      <c r="B944" s="5">
        <v>45841.0</v>
      </c>
      <c r="C944" s="12" t="s">
        <v>3968</v>
      </c>
      <c r="D944" s="4">
        <f t="shared" si="1"/>
        <v>2025</v>
      </c>
      <c r="E944" s="4" t="s">
        <v>1479</v>
      </c>
      <c r="F944" s="4">
        <v>53.0</v>
      </c>
      <c r="G944" s="4" t="str">
        <f t="shared" si="2"/>
        <v>46-55</v>
      </c>
      <c r="H944" s="4" t="str">
        <f t="array" ref="H944">XLOOKUP(E944,Customer_Dim!A:A,Customer_Dim!D:D)</f>
        <v>Male</v>
      </c>
      <c r="I944" s="4" t="str">
        <f t="array" ref="I944">XLOOKUP(E944,Customer_Dim!A:A,Customer_Dim!H:H)</f>
        <v>Bronze</v>
      </c>
      <c r="J944" s="4" t="str">
        <f t="array" ref="J944">XLOOKUP(E944,Customer_Dim!A:A,Customer_Dim!E:E)</f>
        <v>Chambersfurt</v>
      </c>
      <c r="K944" s="4" t="str">
        <f t="array" ref="K944">XLOOKUP(E944,Customer_Dim!A:A,Customer_Dim!F:F)</f>
        <v>Wisconsin</v>
      </c>
      <c r="L944" s="4" t="str">
        <f t="array" ref="L944">XLOOKUP(Q944,Store_Dim!A:A,Store_Dim!C:C)</f>
        <v>East</v>
      </c>
      <c r="M944" s="4" t="s">
        <v>1796</v>
      </c>
      <c r="N944" s="4" t="str">
        <f t="array" ref="N944">XLOOKUP(M944,Product_Dim!A:A,Product_Dim!C:C)</f>
        <v>Beauty</v>
      </c>
      <c r="O944" s="4" t="str">
        <f t="array" ref="O944">XLOOKUP(M944,Product_Dim!A:A,Product_Dim!D:D)</f>
        <v>Haircare</v>
      </c>
      <c r="P944" s="4" t="s">
        <v>1798</v>
      </c>
      <c r="Q944" s="4" t="s">
        <v>1945</v>
      </c>
      <c r="R944" s="4" t="str">
        <f t="array" ref="R944">XLOOKUP(Q944,Store_Dim!A:A,Store_Dim!B:B)</f>
        <v>Guerrero-Schmitt</v>
      </c>
      <c r="S944" s="4" t="str">
        <f t="array" ref="S944">XLOOKUP(Q944,Store_Dim!A:A,Store_Dim!E:E)</f>
        <v>Flagship</v>
      </c>
      <c r="T944" s="4">
        <v>3.0</v>
      </c>
      <c r="U944" s="13">
        <v>385.74</v>
      </c>
      <c r="V944" s="14">
        <v>0.27</v>
      </c>
      <c r="W944" s="15">
        <v>383.0</v>
      </c>
      <c r="X944" s="4" t="s">
        <v>1959</v>
      </c>
      <c r="Y944" s="16">
        <v>844.7706</v>
      </c>
      <c r="Z944" s="4" t="str">
        <f t="array" ref="Z944">XLOOKUP(M944,Product_Dim!A:A,Product_Dim!B:B)</f>
        <v>Hair Repair Oil Treatment</v>
      </c>
    </row>
    <row r="945" ht="14.25" customHeight="1">
      <c r="A945" s="4" t="s">
        <v>2904</v>
      </c>
      <c r="B945" s="5">
        <v>45380.0</v>
      </c>
      <c r="C945" s="12" t="s">
        <v>3977</v>
      </c>
      <c r="D945" s="4">
        <f t="shared" si="1"/>
        <v>2024</v>
      </c>
      <c r="E945" s="4" t="s">
        <v>1424</v>
      </c>
      <c r="F945" s="4">
        <v>62.0</v>
      </c>
      <c r="G945" s="4" t="str">
        <f t="shared" si="2"/>
        <v>56-65</v>
      </c>
      <c r="H945" s="4" t="str">
        <f t="array" ref="H945">XLOOKUP(E945,Customer_Dim!A:A,Customer_Dim!D:D)</f>
        <v>Female</v>
      </c>
      <c r="I945" s="4" t="str">
        <f t="array" ref="I945">XLOOKUP(E945,Customer_Dim!A:A,Customer_Dim!H:H)</f>
        <v>Platinum</v>
      </c>
      <c r="J945" s="4" t="str">
        <f t="array" ref="J945">XLOOKUP(E945,Customer_Dim!A:A,Customer_Dim!E:E)</f>
        <v>Lake Carolyn</v>
      </c>
      <c r="K945" s="4" t="str">
        <f t="array" ref="K945">XLOOKUP(E945,Customer_Dim!A:A,Customer_Dim!F:F)</f>
        <v>Hawaii</v>
      </c>
      <c r="L945" s="4" t="str">
        <f t="array" ref="L945">XLOOKUP(Q945,Store_Dim!A:A,Store_Dim!C:C)</f>
        <v>East</v>
      </c>
      <c r="M945" s="4" t="s">
        <v>1826</v>
      </c>
      <c r="N945" s="4" t="str">
        <f t="array" ref="N945">XLOOKUP(M945,Product_Dim!A:A,Product_Dim!C:C)</f>
        <v>Sports</v>
      </c>
      <c r="O945" s="4" t="str">
        <f t="array" ref="O945">XLOOKUP(M945,Product_Dim!A:A,Product_Dim!D:D)</f>
        <v>Equipment</v>
      </c>
      <c r="P945" s="4" t="s">
        <v>1828</v>
      </c>
      <c r="Q945" s="4" t="s">
        <v>1945</v>
      </c>
      <c r="R945" s="4" t="str">
        <f t="array" ref="R945">XLOOKUP(Q945,Store_Dim!A:A,Store_Dim!B:B)</f>
        <v>Guerrero-Schmitt</v>
      </c>
      <c r="S945" s="4" t="str">
        <f t="array" ref="S945">XLOOKUP(Q945,Store_Dim!A:A,Store_Dim!E:E)</f>
        <v>Flagship</v>
      </c>
      <c r="T945" s="4">
        <v>2.0</v>
      </c>
      <c r="U945" s="13">
        <v>830.94</v>
      </c>
      <c r="V945" s="14">
        <v>0.28</v>
      </c>
      <c r="W945" s="15">
        <v>358.0</v>
      </c>
      <c r="X945" s="4" t="s">
        <v>1961</v>
      </c>
      <c r="Y945" s="16">
        <v>1196.5536</v>
      </c>
      <c r="Z945" s="4" t="str">
        <f t="array" ref="Z945">XLOOKUP(M945,Product_Dim!A:A,Product_Dim!B:B)</f>
        <v>Badminton Racket Set</v>
      </c>
    </row>
    <row r="946" ht="14.25" customHeight="1">
      <c r="A946" s="4" t="s">
        <v>2905</v>
      </c>
      <c r="B946" s="5">
        <v>45503.0</v>
      </c>
      <c r="C946" s="12" t="s">
        <v>3968</v>
      </c>
      <c r="D946" s="4">
        <f t="shared" si="1"/>
        <v>2024</v>
      </c>
      <c r="E946" s="4" t="s">
        <v>1220</v>
      </c>
      <c r="F946" s="4">
        <v>27.0</v>
      </c>
      <c r="G946" s="4" t="str">
        <f t="shared" si="2"/>
        <v>26-35</v>
      </c>
      <c r="H946" s="4" t="str">
        <f t="array" ref="H946">XLOOKUP(E946,Customer_Dim!A:A,Customer_Dim!D:D)</f>
        <v>Female</v>
      </c>
      <c r="I946" s="4" t="str">
        <f t="array" ref="I946">XLOOKUP(E946,Customer_Dim!A:A,Customer_Dim!H:H)</f>
        <v>Silver</v>
      </c>
      <c r="J946" s="4" t="str">
        <f t="array" ref="J946">XLOOKUP(E946,Customer_Dim!A:A,Customer_Dim!E:E)</f>
        <v>Jennifertown</v>
      </c>
      <c r="K946" s="4" t="str">
        <f t="array" ref="K946">XLOOKUP(E946,Customer_Dim!A:A,Customer_Dim!F:F)</f>
        <v>South Carolina</v>
      </c>
      <c r="L946" s="4" t="str">
        <f t="array" ref="L946">XLOOKUP(Q946,Store_Dim!A:A,Store_Dim!C:C)</f>
        <v>South</v>
      </c>
      <c r="M946" s="4" t="s">
        <v>1569</v>
      </c>
      <c r="N946" s="4" t="str">
        <f t="array" ref="N946">XLOOKUP(M946,Product_Dim!A:A,Product_Dim!C:C)</f>
        <v>Clothing</v>
      </c>
      <c r="O946" s="4" t="str">
        <f t="array" ref="O946">XLOOKUP(M946,Product_Dim!A:A,Product_Dim!D:D)</f>
        <v>Outerwear</v>
      </c>
      <c r="P946" s="4" t="s">
        <v>1571</v>
      </c>
      <c r="Q946" s="4" t="s">
        <v>1921</v>
      </c>
      <c r="R946" s="4" t="str">
        <f t="array" ref="R946">XLOOKUP(Q946,Store_Dim!A:A,Store_Dim!B:B)</f>
        <v>Moore, Padilla and Butler</v>
      </c>
      <c r="S946" s="4" t="str">
        <f t="array" ref="S946">XLOOKUP(Q946,Store_Dim!A:A,Store_Dim!E:E)</f>
        <v>Flagship</v>
      </c>
      <c r="T946" s="4">
        <v>3.0</v>
      </c>
      <c r="U946" s="13">
        <v>462.75</v>
      </c>
      <c r="V946" s="14">
        <v>0.22</v>
      </c>
      <c r="W946" s="15">
        <v>452.0</v>
      </c>
      <c r="X946" s="4" t="s">
        <v>1961</v>
      </c>
      <c r="Y946" s="16">
        <v>1082.835</v>
      </c>
      <c r="Z946" s="4" t="str">
        <f t="array" ref="Z946">XLOOKUP(M946,Product_Dim!A:A,Product_Dim!B:B)</f>
        <v>Men's Running Jacket</v>
      </c>
    </row>
    <row r="947" ht="14.25" customHeight="1">
      <c r="A947" s="4" t="s">
        <v>2906</v>
      </c>
      <c r="B947" s="5">
        <v>45567.0</v>
      </c>
      <c r="C947" s="12" t="s">
        <v>3979</v>
      </c>
      <c r="D947" s="4">
        <f t="shared" si="1"/>
        <v>2024</v>
      </c>
      <c r="E947" s="4" t="s">
        <v>263</v>
      </c>
      <c r="F947" s="4">
        <v>58.0</v>
      </c>
      <c r="G947" s="4" t="str">
        <f t="shared" si="2"/>
        <v>56-65</v>
      </c>
      <c r="H947" s="4" t="str">
        <f t="array" ref="H947">XLOOKUP(E947,Customer_Dim!A:A,Customer_Dim!D:D)</f>
        <v>Male</v>
      </c>
      <c r="I947" s="4" t="str">
        <f t="array" ref="I947">XLOOKUP(E947,Customer_Dim!A:A,Customer_Dim!H:H)</f>
        <v>Silver</v>
      </c>
      <c r="J947" s="4" t="str">
        <f t="array" ref="J947">XLOOKUP(E947,Customer_Dim!A:A,Customer_Dim!E:E)</f>
        <v>Brendaburgh</v>
      </c>
      <c r="K947" s="4" t="str">
        <f t="array" ref="K947">XLOOKUP(E947,Customer_Dim!A:A,Customer_Dim!F:F)</f>
        <v>Florida</v>
      </c>
      <c r="L947" s="4" t="str">
        <f t="array" ref="L947">XLOOKUP(Q947,Store_Dim!A:A,Store_Dim!C:C)</f>
        <v>North</v>
      </c>
      <c r="M947" s="4" t="s">
        <v>1613</v>
      </c>
      <c r="N947" s="4" t="str">
        <f t="array" ref="N947">XLOOKUP(M947,Product_Dim!A:A,Product_Dim!C:C)</f>
        <v>Home</v>
      </c>
      <c r="O947" s="4" t="str">
        <f t="array" ref="O947">XLOOKUP(M947,Product_Dim!A:A,Product_Dim!D:D)</f>
        <v>Decor</v>
      </c>
      <c r="P947" s="4" t="s">
        <v>1616</v>
      </c>
      <c r="Q947" s="4" t="s">
        <v>1936</v>
      </c>
      <c r="R947" s="4" t="str">
        <f t="array" ref="R947">XLOOKUP(Q947,Store_Dim!A:A,Store_Dim!B:B)</f>
        <v>Shelton PLC</v>
      </c>
      <c r="S947" s="4" t="str">
        <f t="array" ref="S947">XLOOKUP(Q947,Store_Dim!A:A,Store_Dim!E:E)</f>
        <v>Flagship</v>
      </c>
      <c r="T947" s="4">
        <v>4.0</v>
      </c>
      <c r="U947" s="13">
        <v>973.9</v>
      </c>
      <c r="V947" s="14">
        <v>0.02</v>
      </c>
      <c r="W947" s="15">
        <v>439.0</v>
      </c>
      <c r="X947" s="4" t="s">
        <v>1964</v>
      </c>
      <c r="Y947" s="16">
        <v>3817.688</v>
      </c>
      <c r="Z947" s="4" t="str">
        <f t="array" ref="Z947">XLOOKUP(M947,Product_Dim!A:A,Product_Dim!B:B)</f>
        <v>Decorative Wall Mirror</v>
      </c>
    </row>
    <row r="948" ht="14.25" customHeight="1">
      <c r="A948" s="4" t="s">
        <v>2907</v>
      </c>
      <c r="B948" s="5">
        <v>45600.0</v>
      </c>
      <c r="C948" s="12" t="s">
        <v>3971</v>
      </c>
      <c r="D948" s="4">
        <f t="shared" si="1"/>
        <v>2024</v>
      </c>
      <c r="E948" s="4" t="s">
        <v>494</v>
      </c>
      <c r="F948" s="4">
        <v>63.0</v>
      </c>
      <c r="G948" s="4" t="str">
        <f t="shared" si="2"/>
        <v>56-65</v>
      </c>
      <c r="H948" s="4" t="str">
        <f t="array" ref="H948">XLOOKUP(E948,Customer_Dim!A:A,Customer_Dim!D:D)</f>
        <v>Female</v>
      </c>
      <c r="I948" s="4" t="str">
        <f t="array" ref="I948">XLOOKUP(E948,Customer_Dim!A:A,Customer_Dim!H:H)</f>
        <v>Gold</v>
      </c>
      <c r="J948" s="4" t="str">
        <f t="array" ref="J948">XLOOKUP(E948,Customer_Dim!A:A,Customer_Dim!E:E)</f>
        <v>South Brooke</v>
      </c>
      <c r="K948" s="4" t="str">
        <f t="array" ref="K948">XLOOKUP(E948,Customer_Dim!A:A,Customer_Dim!F:F)</f>
        <v>Pennsylvania</v>
      </c>
      <c r="L948" s="4" t="str">
        <f t="array" ref="L948">XLOOKUP(Q948,Store_Dim!A:A,Store_Dim!C:C)</f>
        <v>North</v>
      </c>
      <c r="M948" s="4" t="s">
        <v>1683</v>
      </c>
      <c r="N948" s="4" t="str">
        <f t="array" ref="N948">XLOOKUP(M948,Product_Dim!A:A,Product_Dim!C:C)</f>
        <v>Home</v>
      </c>
      <c r="O948" s="4" t="str">
        <f t="array" ref="O948">XLOOKUP(M948,Product_Dim!A:A,Product_Dim!D:D)</f>
        <v>Lighting</v>
      </c>
      <c r="P948" s="4" t="s">
        <v>1685</v>
      </c>
      <c r="Q948" s="4" t="s">
        <v>1892</v>
      </c>
      <c r="R948" s="4" t="str">
        <f t="array" ref="R948">XLOOKUP(Q948,Store_Dim!A:A,Store_Dim!B:B)</f>
        <v>Martinez, Adkins and Johnson</v>
      </c>
      <c r="S948" s="4" t="str">
        <f t="array" ref="S948">XLOOKUP(Q948,Store_Dim!A:A,Store_Dim!E:E)</f>
        <v>Flagship</v>
      </c>
      <c r="T948" s="4">
        <v>2.0</v>
      </c>
      <c r="U948" s="13">
        <v>157.18</v>
      </c>
      <c r="V948" s="14">
        <v>0.15</v>
      </c>
      <c r="W948" s="15">
        <v>329.0</v>
      </c>
      <c r="X948" s="4" t="s">
        <v>1959</v>
      </c>
      <c r="Y948" s="16">
        <v>267.206</v>
      </c>
      <c r="Z948" s="4" t="str">
        <f t="array" ref="Z948">XLOOKUP(M948,Product_Dim!A:A,Product_Dim!B:B)</f>
        <v>Bedroom Table Lamp</v>
      </c>
    </row>
    <row r="949" ht="14.25" customHeight="1">
      <c r="A949" s="4" t="s">
        <v>2908</v>
      </c>
      <c r="B949" s="5">
        <v>45415.0</v>
      </c>
      <c r="C949" s="12" t="s">
        <v>3973</v>
      </c>
      <c r="D949" s="4">
        <f t="shared" si="1"/>
        <v>2024</v>
      </c>
      <c r="E949" s="4" t="s">
        <v>80</v>
      </c>
      <c r="F949" s="4">
        <v>32.0</v>
      </c>
      <c r="G949" s="4" t="str">
        <f t="shared" si="2"/>
        <v>26-35</v>
      </c>
      <c r="H949" s="4" t="str">
        <f t="array" ref="H949">XLOOKUP(E949,Customer_Dim!A:A,Customer_Dim!D:D)</f>
        <v>Female</v>
      </c>
      <c r="I949" s="4" t="str">
        <f t="array" ref="I949">XLOOKUP(E949,Customer_Dim!A:A,Customer_Dim!H:H)</f>
        <v>Silver</v>
      </c>
      <c r="J949" s="4" t="str">
        <f t="array" ref="J949">XLOOKUP(E949,Customer_Dim!A:A,Customer_Dim!E:E)</f>
        <v>New Becky</v>
      </c>
      <c r="K949" s="4" t="str">
        <f t="array" ref="K949">XLOOKUP(E949,Customer_Dim!A:A,Customer_Dim!F:F)</f>
        <v>Montana</v>
      </c>
      <c r="L949" s="4" t="str">
        <f t="array" ref="L949">XLOOKUP(Q949,Store_Dim!A:A,Store_Dim!C:C)</f>
        <v>East</v>
      </c>
      <c r="M949" s="4" t="s">
        <v>1802</v>
      </c>
      <c r="N949" s="4" t="str">
        <f t="array" ref="N949">XLOOKUP(M949,Product_Dim!A:A,Product_Dim!C:C)</f>
        <v>Sports</v>
      </c>
      <c r="O949" s="4" t="str">
        <f t="array" ref="O949">XLOOKUP(M949,Product_Dim!A:A,Product_Dim!D:D)</f>
        <v>Team Sports</v>
      </c>
      <c r="P949" s="4" t="s">
        <v>1804</v>
      </c>
      <c r="Q949" s="4" t="s">
        <v>1932</v>
      </c>
      <c r="R949" s="4" t="str">
        <f t="array" ref="R949">XLOOKUP(Q949,Store_Dim!A:A,Store_Dim!B:B)</f>
        <v>Gardner, Humphrey and Contreras</v>
      </c>
      <c r="S949" s="4" t="str">
        <f t="array" ref="S949">XLOOKUP(Q949,Store_Dim!A:A,Store_Dim!E:E)</f>
        <v>Flagship</v>
      </c>
      <c r="T949" s="4">
        <v>3.0</v>
      </c>
      <c r="U949" s="13">
        <v>239.57</v>
      </c>
      <c r="V949" s="14">
        <v>0.16</v>
      </c>
      <c r="W949" s="15">
        <v>359.0</v>
      </c>
      <c r="X949" s="4" t="s">
        <v>1959</v>
      </c>
      <c r="Y949" s="16">
        <v>603.7164</v>
      </c>
      <c r="Z949" s="4" t="str">
        <f t="array" ref="Z949">XLOOKUP(M949,Product_Dim!A:A,Product_Dim!B:B)</f>
        <v>Shin Guards – Adult</v>
      </c>
    </row>
    <row r="950" ht="14.25" customHeight="1">
      <c r="A950" s="4" t="s">
        <v>2909</v>
      </c>
      <c r="B950" s="5">
        <v>45343.0</v>
      </c>
      <c r="C950" s="12" t="s">
        <v>3974</v>
      </c>
      <c r="D950" s="4">
        <f t="shared" si="1"/>
        <v>2024</v>
      </c>
      <c r="E950" s="4" t="s">
        <v>1052</v>
      </c>
      <c r="F950" s="4">
        <v>62.0</v>
      </c>
      <c r="G950" s="4" t="str">
        <f t="shared" si="2"/>
        <v>56-65</v>
      </c>
      <c r="H950" s="4" t="str">
        <f t="array" ref="H950">XLOOKUP(E950,Customer_Dim!A:A,Customer_Dim!D:D)</f>
        <v>Female</v>
      </c>
      <c r="I950" s="4" t="str">
        <f t="array" ref="I950">XLOOKUP(E950,Customer_Dim!A:A,Customer_Dim!H:H)</f>
        <v>Bronze</v>
      </c>
      <c r="J950" s="4" t="str">
        <f t="array" ref="J950">XLOOKUP(E950,Customer_Dim!A:A,Customer_Dim!E:E)</f>
        <v>Kellybury</v>
      </c>
      <c r="K950" s="4" t="str">
        <f t="array" ref="K950">XLOOKUP(E950,Customer_Dim!A:A,Customer_Dim!F:F)</f>
        <v>New York</v>
      </c>
      <c r="L950" s="4" t="str">
        <f t="array" ref="L950">XLOOKUP(Q950,Store_Dim!A:A,Store_Dim!C:C)</f>
        <v>West</v>
      </c>
      <c r="M950" s="4" t="s">
        <v>1594</v>
      </c>
      <c r="N950" s="4" t="str">
        <f t="array" ref="N950">XLOOKUP(M950,Product_Dim!A:A,Product_Dim!C:C)</f>
        <v>Sports</v>
      </c>
      <c r="O950" s="4" t="str">
        <f t="array" ref="O950">XLOOKUP(M950,Product_Dim!A:A,Product_Dim!D:D)</f>
        <v>Fitness</v>
      </c>
      <c r="P950" s="4" t="s">
        <v>1598</v>
      </c>
      <c r="Q950" s="4" t="s">
        <v>1939</v>
      </c>
      <c r="R950" s="4" t="str">
        <f t="array" ref="R950">XLOOKUP(Q950,Store_Dim!A:A,Store_Dim!B:B)</f>
        <v>Frederick-Wright</v>
      </c>
      <c r="S950" s="4" t="str">
        <f t="array" ref="S950">XLOOKUP(Q950,Store_Dim!A:A,Store_Dim!E:E)</f>
        <v>Flagship</v>
      </c>
      <c r="T950" s="4">
        <v>4.0</v>
      </c>
      <c r="U950" s="13">
        <v>583.21</v>
      </c>
      <c r="V950" s="14">
        <v>0.2</v>
      </c>
      <c r="W950" s="15">
        <v>323.0</v>
      </c>
      <c r="X950" s="4" t="s">
        <v>1959</v>
      </c>
      <c r="Y950" s="16">
        <v>1866.272</v>
      </c>
      <c r="Z950" s="4" t="str">
        <f t="array" ref="Z950">XLOOKUP(M950,Product_Dim!A:A,Product_Dim!B:B)</f>
        <v>Adjustable Dumbbell Set</v>
      </c>
    </row>
    <row r="951" ht="14.25" customHeight="1">
      <c r="A951" s="4" t="s">
        <v>2910</v>
      </c>
      <c r="B951" s="5">
        <v>45399.0</v>
      </c>
      <c r="C951" s="12" t="s">
        <v>3978</v>
      </c>
      <c r="D951" s="4">
        <f t="shared" si="1"/>
        <v>2024</v>
      </c>
      <c r="E951" s="4" t="s">
        <v>1307</v>
      </c>
      <c r="F951" s="4">
        <v>59.0</v>
      </c>
      <c r="G951" s="4" t="str">
        <f t="shared" si="2"/>
        <v>56-65</v>
      </c>
      <c r="H951" s="4" t="str">
        <f t="array" ref="H951">XLOOKUP(E951,Customer_Dim!A:A,Customer_Dim!D:D)</f>
        <v>Female</v>
      </c>
      <c r="I951" s="4" t="str">
        <f t="array" ref="I951">XLOOKUP(E951,Customer_Dim!A:A,Customer_Dim!H:H)</f>
        <v>Bronze</v>
      </c>
      <c r="J951" s="4" t="str">
        <f t="array" ref="J951">XLOOKUP(E951,Customer_Dim!A:A,Customer_Dim!E:E)</f>
        <v>Andrewsfurt</v>
      </c>
      <c r="K951" s="4" t="str">
        <f t="array" ref="K951">XLOOKUP(E951,Customer_Dim!A:A,Customer_Dim!F:F)</f>
        <v>Idaho</v>
      </c>
      <c r="L951" s="4" t="str">
        <f t="array" ref="L951">XLOOKUP(Q951,Store_Dim!A:A,Store_Dim!C:C)</f>
        <v>West</v>
      </c>
      <c r="M951" s="4" t="s">
        <v>1826</v>
      </c>
      <c r="N951" s="4" t="str">
        <f t="array" ref="N951">XLOOKUP(M951,Product_Dim!A:A,Product_Dim!C:C)</f>
        <v>Sports</v>
      </c>
      <c r="O951" s="4" t="str">
        <f t="array" ref="O951">XLOOKUP(M951,Product_Dim!A:A,Product_Dim!D:D)</f>
        <v>Equipment</v>
      </c>
      <c r="P951" s="4" t="s">
        <v>1828</v>
      </c>
      <c r="Q951" s="4" t="s">
        <v>1917</v>
      </c>
      <c r="R951" s="4" t="str">
        <f t="array" ref="R951">XLOOKUP(Q951,Store_Dim!A:A,Store_Dim!B:B)</f>
        <v>Bean, Jones and Park</v>
      </c>
      <c r="S951" s="4" t="str">
        <f t="array" ref="S951">XLOOKUP(Q951,Store_Dim!A:A,Store_Dim!E:E)</f>
        <v>Online</v>
      </c>
      <c r="T951" s="4">
        <v>3.0</v>
      </c>
      <c r="U951" s="13">
        <v>758.75</v>
      </c>
      <c r="V951" s="14">
        <v>0.27</v>
      </c>
      <c r="W951" s="15">
        <v>358.0</v>
      </c>
      <c r="X951" s="4" t="s">
        <v>1961</v>
      </c>
      <c r="Y951" s="16">
        <v>1661.6625</v>
      </c>
      <c r="Z951" s="4" t="str">
        <f t="array" ref="Z951">XLOOKUP(M951,Product_Dim!A:A,Product_Dim!B:B)</f>
        <v>Badminton Racket Set</v>
      </c>
    </row>
    <row r="952" ht="14.25" customHeight="1">
      <c r="A952" s="4" t="s">
        <v>2911</v>
      </c>
      <c r="B952" s="5">
        <v>45689.0</v>
      </c>
      <c r="C952" s="12" t="s">
        <v>3974</v>
      </c>
      <c r="D952" s="4">
        <f t="shared" si="1"/>
        <v>2025</v>
      </c>
      <c r="E952" s="4" t="s">
        <v>998</v>
      </c>
      <c r="F952" s="4">
        <v>41.0</v>
      </c>
      <c r="G952" s="4" t="str">
        <f t="shared" si="2"/>
        <v>36-45</v>
      </c>
      <c r="H952" s="4" t="str">
        <f t="array" ref="H952">XLOOKUP(E952,Customer_Dim!A:A,Customer_Dim!D:D)</f>
        <v>Female</v>
      </c>
      <c r="I952" s="4" t="str">
        <f t="array" ref="I952">XLOOKUP(E952,Customer_Dim!A:A,Customer_Dim!H:H)</f>
        <v>Bronze</v>
      </c>
      <c r="J952" s="4" t="str">
        <f t="array" ref="J952">XLOOKUP(E952,Customer_Dim!A:A,Customer_Dim!E:E)</f>
        <v>Randychester</v>
      </c>
      <c r="K952" s="4" t="str">
        <f t="array" ref="K952">XLOOKUP(E952,Customer_Dim!A:A,Customer_Dim!F:F)</f>
        <v>California</v>
      </c>
      <c r="L952" s="4" t="str">
        <f t="array" ref="L952">XLOOKUP(Q952,Store_Dim!A:A,Store_Dim!C:C)</f>
        <v>North</v>
      </c>
      <c r="M952" s="4" t="s">
        <v>1765</v>
      </c>
      <c r="N952" s="4" t="str">
        <f t="array" ref="N952">XLOOKUP(M952,Product_Dim!A:A,Product_Dim!C:C)</f>
        <v>Sports</v>
      </c>
      <c r="O952" s="4" t="str">
        <f t="array" ref="O952">XLOOKUP(M952,Product_Dim!A:A,Product_Dim!D:D)</f>
        <v>Equipment</v>
      </c>
      <c r="P952" s="4" t="s">
        <v>1767</v>
      </c>
      <c r="Q952" s="4" t="s">
        <v>1908</v>
      </c>
      <c r="R952" s="4" t="str">
        <f t="array" ref="R952">XLOOKUP(Q952,Store_Dim!A:A,Store_Dim!B:B)</f>
        <v>Gray Ltd</v>
      </c>
      <c r="S952" s="4" t="str">
        <f t="array" ref="S952">XLOOKUP(Q952,Store_Dim!A:A,Store_Dim!E:E)</f>
        <v>Outlet</v>
      </c>
      <c r="T952" s="4">
        <v>4.0</v>
      </c>
      <c r="U952" s="13">
        <v>372.42</v>
      </c>
      <c r="V952" s="14">
        <v>0.19</v>
      </c>
      <c r="W952" s="15">
        <v>465.0</v>
      </c>
      <c r="X952" s="4" t="s">
        <v>1959</v>
      </c>
      <c r="Y952" s="16">
        <v>1206.6408</v>
      </c>
      <c r="Z952" s="4" t="str">
        <f t="array" ref="Z952">XLOOKUP(M952,Product_Dim!A:A,Product_Dim!B:B)</f>
        <v>Tennis Ball 3-Pack</v>
      </c>
    </row>
    <row r="953" ht="14.25" customHeight="1">
      <c r="A953" s="4" t="s">
        <v>2912</v>
      </c>
      <c r="B953" s="5">
        <v>45699.0</v>
      </c>
      <c r="C953" s="12" t="s">
        <v>3974</v>
      </c>
      <c r="D953" s="4">
        <f t="shared" si="1"/>
        <v>2025</v>
      </c>
      <c r="E953" s="4" t="s">
        <v>536</v>
      </c>
      <c r="F953" s="4">
        <v>35.0</v>
      </c>
      <c r="G953" s="4" t="str">
        <f t="shared" si="2"/>
        <v>26-35</v>
      </c>
      <c r="H953" s="4" t="str">
        <f t="array" ref="H953">XLOOKUP(E953,Customer_Dim!A:A,Customer_Dim!D:D)</f>
        <v>Female</v>
      </c>
      <c r="I953" s="4" t="str">
        <f t="array" ref="I953">XLOOKUP(E953,Customer_Dim!A:A,Customer_Dim!H:H)</f>
        <v>Gold</v>
      </c>
      <c r="J953" s="4" t="str">
        <f t="array" ref="J953">XLOOKUP(E953,Customer_Dim!A:A,Customer_Dim!E:E)</f>
        <v>Owensview</v>
      </c>
      <c r="K953" s="4" t="str">
        <f t="array" ref="K953">XLOOKUP(E953,Customer_Dim!A:A,Customer_Dim!F:F)</f>
        <v>Vermont</v>
      </c>
      <c r="L953" s="4" t="str">
        <f t="array" ref="L953">XLOOKUP(Q953,Store_Dim!A:A,Store_Dim!C:C)</f>
        <v>East</v>
      </c>
      <c r="M953" s="4" t="s">
        <v>1771</v>
      </c>
      <c r="N953" s="4" t="str">
        <f t="array" ref="N953">XLOOKUP(M953,Product_Dim!A:A,Product_Dim!C:C)</f>
        <v>Beauty</v>
      </c>
      <c r="O953" s="4" t="str">
        <f t="array" ref="O953">XLOOKUP(M953,Product_Dim!A:A,Product_Dim!D:D)</f>
        <v>Skincare</v>
      </c>
      <c r="P953" s="4" t="s">
        <v>1773</v>
      </c>
      <c r="Q953" s="4" t="s">
        <v>1948</v>
      </c>
      <c r="R953" s="4" t="str">
        <f t="array" ref="R953">XLOOKUP(Q953,Store_Dim!A:A,Store_Dim!B:B)</f>
        <v>Mann-Austin</v>
      </c>
      <c r="S953" s="4" t="str">
        <f t="array" ref="S953">XLOOKUP(Q953,Store_Dim!A:A,Store_Dim!E:E)</f>
        <v>Online</v>
      </c>
      <c r="T953" s="4">
        <v>4.0</v>
      </c>
      <c r="U953" s="13">
        <v>286.28</v>
      </c>
      <c r="V953" s="14">
        <v>0.28</v>
      </c>
      <c r="W953" s="15">
        <v>458.0</v>
      </c>
      <c r="X953" s="4" t="s">
        <v>1961</v>
      </c>
      <c r="Y953" s="16">
        <v>824.4863999999999</v>
      </c>
      <c r="Z953" s="4" t="str">
        <f t="array" ref="Z953">XLOOKUP(M953,Product_Dim!A:A,Product_Dim!B:B)</f>
        <v>Organic Sunscreen Lotion</v>
      </c>
    </row>
    <row r="954" ht="14.25" customHeight="1">
      <c r="A954" s="4" t="s">
        <v>2913</v>
      </c>
      <c r="B954" s="5">
        <v>45663.0</v>
      </c>
      <c r="C954" s="12" t="s">
        <v>3972</v>
      </c>
      <c r="D954" s="4">
        <f t="shared" si="1"/>
        <v>2025</v>
      </c>
      <c r="E954" s="4" t="s">
        <v>910</v>
      </c>
      <c r="F954" s="4">
        <v>21.0</v>
      </c>
      <c r="G954" s="4" t="str">
        <f t="shared" si="2"/>
        <v>18-25</v>
      </c>
      <c r="H954" s="4" t="str">
        <f t="array" ref="H954">XLOOKUP(E954,Customer_Dim!A:A,Customer_Dim!D:D)</f>
        <v>Female</v>
      </c>
      <c r="I954" s="4" t="str">
        <f t="array" ref="I954">XLOOKUP(E954,Customer_Dim!A:A,Customer_Dim!H:H)</f>
        <v>Bronze</v>
      </c>
      <c r="J954" s="4" t="str">
        <f t="array" ref="J954">XLOOKUP(E954,Customer_Dim!A:A,Customer_Dim!E:E)</f>
        <v>Gilltown</v>
      </c>
      <c r="K954" s="4" t="str">
        <f t="array" ref="K954">XLOOKUP(E954,Customer_Dim!A:A,Customer_Dim!F:F)</f>
        <v>Ohio</v>
      </c>
      <c r="L954" s="4" t="str">
        <f t="array" ref="L954">XLOOKUP(Q954,Store_Dim!A:A,Store_Dim!C:C)</f>
        <v>South</v>
      </c>
      <c r="M954" s="4" t="s">
        <v>1802</v>
      </c>
      <c r="N954" s="4" t="str">
        <f t="array" ref="N954">XLOOKUP(M954,Product_Dim!A:A,Product_Dim!C:C)</f>
        <v>Sports</v>
      </c>
      <c r="O954" s="4" t="str">
        <f t="array" ref="O954">XLOOKUP(M954,Product_Dim!A:A,Product_Dim!D:D)</f>
        <v>Team Sports</v>
      </c>
      <c r="P954" s="4" t="s">
        <v>1804</v>
      </c>
      <c r="Q954" s="4" t="s">
        <v>1927</v>
      </c>
      <c r="R954" s="4" t="str">
        <f t="array" ref="R954">XLOOKUP(Q954,Store_Dim!A:A,Store_Dim!B:B)</f>
        <v>Aguirre-Keller</v>
      </c>
      <c r="S954" s="4" t="str">
        <f t="array" ref="S954">XLOOKUP(Q954,Store_Dim!A:A,Store_Dim!E:E)</f>
        <v>Online</v>
      </c>
      <c r="T954" s="4">
        <v>3.0</v>
      </c>
      <c r="U954" s="13">
        <v>488.37</v>
      </c>
      <c r="V954" s="14">
        <v>0.27</v>
      </c>
      <c r="W954" s="15">
        <v>359.0</v>
      </c>
      <c r="X954" s="4" t="s">
        <v>1964</v>
      </c>
      <c r="Y954" s="16">
        <v>1069.5303</v>
      </c>
      <c r="Z954" s="4" t="str">
        <f t="array" ref="Z954">XLOOKUP(M954,Product_Dim!A:A,Product_Dim!B:B)</f>
        <v>Shin Guards – Adult</v>
      </c>
    </row>
    <row r="955" ht="14.25" customHeight="1">
      <c r="A955" s="4" t="s">
        <v>2914</v>
      </c>
      <c r="B955" s="5">
        <v>45377.0</v>
      </c>
      <c r="C955" s="12" t="s">
        <v>3977</v>
      </c>
      <c r="D955" s="4">
        <f t="shared" si="1"/>
        <v>2024</v>
      </c>
      <c r="E955" s="4" t="s">
        <v>1467</v>
      </c>
      <c r="F955" s="4">
        <v>19.0</v>
      </c>
      <c r="G955" s="4" t="str">
        <f t="shared" si="2"/>
        <v>18-25</v>
      </c>
      <c r="H955" s="4" t="str">
        <f t="array" ref="H955">XLOOKUP(E955,Customer_Dim!A:A,Customer_Dim!D:D)</f>
        <v>Male</v>
      </c>
      <c r="I955" s="4" t="str">
        <f t="array" ref="I955">XLOOKUP(E955,Customer_Dim!A:A,Customer_Dim!H:H)</f>
        <v>Gold</v>
      </c>
      <c r="J955" s="4" t="str">
        <f t="array" ref="J955">XLOOKUP(E955,Customer_Dim!A:A,Customer_Dim!E:E)</f>
        <v>East Audrey</v>
      </c>
      <c r="K955" s="4" t="str">
        <f t="array" ref="K955">XLOOKUP(E955,Customer_Dim!A:A,Customer_Dim!F:F)</f>
        <v>Utah</v>
      </c>
      <c r="L955" s="4" t="str">
        <f t="array" ref="L955">XLOOKUP(Q955,Store_Dim!A:A,Store_Dim!C:C)</f>
        <v>West</v>
      </c>
      <c r="M955" s="4" t="s">
        <v>1844</v>
      </c>
      <c r="N955" s="4" t="str">
        <f t="array" ref="N955">XLOOKUP(M955,Product_Dim!A:A,Product_Dim!C:C)</f>
        <v>Home</v>
      </c>
      <c r="O955" s="4" t="str">
        <f t="array" ref="O955">XLOOKUP(M955,Product_Dim!A:A,Product_Dim!D:D)</f>
        <v>Lighting</v>
      </c>
      <c r="P955" s="4" t="s">
        <v>1846</v>
      </c>
      <c r="Q955" s="4" t="s">
        <v>1917</v>
      </c>
      <c r="R955" s="4" t="str">
        <f t="array" ref="R955">XLOOKUP(Q955,Store_Dim!A:A,Store_Dim!B:B)</f>
        <v>Bean, Jones and Park</v>
      </c>
      <c r="S955" s="4" t="str">
        <f t="array" ref="S955">XLOOKUP(Q955,Store_Dim!A:A,Store_Dim!E:E)</f>
        <v>Online</v>
      </c>
      <c r="T955" s="4">
        <v>3.0</v>
      </c>
      <c r="U955" s="13">
        <v>662.82</v>
      </c>
      <c r="V955" s="14">
        <v>0.01</v>
      </c>
      <c r="W955" s="15">
        <v>220.0</v>
      </c>
      <c r="X955" s="4" t="s">
        <v>1964</v>
      </c>
      <c r="Y955" s="16">
        <v>1968.5754</v>
      </c>
      <c r="Z955" s="4" t="str">
        <f t="array" ref="Z955">XLOOKUP(M955,Product_Dim!A:A,Product_Dim!B:B)</f>
        <v>LED Bedside Lamp</v>
      </c>
    </row>
    <row r="956" ht="14.25" customHeight="1">
      <c r="A956" s="4" t="s">
        <v>2915</v>
      </c>
      <c r="B956" s="5">
        <v>45412.0</v>
      </c>
      <c r="C956" s="12" t="s">
        <v>3978</v>
      </c>
      <c r="D956" s="4">
        <f t="shared" si="1"/>
        <v>2024</v>
      </c>
      <c r="E956" s="4" t="s">
        <v>1542</v>
      </c>
      <c r="F956" s="4">
        <v>47.0</v>
      </c>
      <c r="G956" s="4" t="str">
        <f t="shared" si="2"/>
        <v>46-55</v>
      </c>
      <c r="H956" s="4" t="str">
        <f t="array" ref="H956">XLOOKUP(E956,Customer_Dim!A:A,Customer_Dim!D:D)</f>
        <v>Female</v>
      </c>
      <c r="I956" s="4" t="str">
        <f t="array" ref="I956">XLOOKUP(E956,Customer_Dim!A:A,Customer_Dim!H:H)</f>
        <v>Gold</v>
      </c>
      <c r="J956" s="4" t="str">
        <f t="array" ref="J956">XLOOKUP(E956,Customer_Dim!A:A,Customer_Dim!E:E)</f>
        <v>Port William</v>
      </c>
      <c r="K956" s="4" t="str">
        <f t="array" ref="K956">XLOOKUP(E956,Customer_Dim!A:A,Customer_Dim!F:F)</f>
        <v>New York</v>
      </c>
      <c r="L956" s="4" t="str">
        <f t="array" ref="L956">XLOOKUP(Q956,Store_Dim!A:A,Store_Dim!C:C)</f>
        <v>West</v>
      </c>
      <c r="M956" s="4" t="s">
        <v>1580</v>
      </c>
      <c r="N956" s="4" t="str">
        <f t="array" ref="N956">XLOOKUP(M956,Product_Dim!A:A,Product_Dim!C:C)</f>
        <v>Beauty</v>
      </c>
      <c r="O956" s="4" t="str">
        <f t="array" ref="O956">XLOOKUP(M956,Product_Dim!A:A,Product_Dim!D:D)</f>
        <v>Skincare</v>
      </c>
      <c r="P956" s="4" t="s">
        <v>1584</v>
      </c>
      <c r="Q956" s="4" t="s">
        <v>1939</v>
      </c>
      <c r="R956" s="4" t="str">
        <f t="array" ref="R956">XLOOKUP(Q956,Store_Dim!A:A,Store_Dim!B:B)</f>
        <v>Frederick-Wright</v>
      </c>
      <c r="S956" s="4" t="str">
        <f t="array" ref="S956">XLOOKUP(Q956,Store_Dim!A:A,Store_Dim!E:E)</f>
        <v>Flagship</v>
      </c>
      <c r="T956" s="4">
        <v>2.0</v>
      </c>
      <c r="U956" s="13">
        <v>824.34</v>
      </c>
      <c r="V956" s="14">
        <v>0.1</v>
      </c>
      <c r="W956" s="15">
        <v>350.0</v>
      </c>
      <c r="X956" s="4" t="s">
        <v>1964</v>
      </c>
      <c r="Y956" s="16">
        <v>1483.812</v>
      </c>
      <c r="Z956" s="4" t="str">
        <f t="array" ref="Z956">XLOOKUP(M956,Product_Dim!A:A,Product_Dim!B:B)</f>
        <v>Herbal Face Moisturizer</v>
      </c>
    </row>
    <row r="957" ht="14.25" customHeight="1">
      <c r="A957" s="4" t="s">
        <v>2916</v>
      </c>
      <c r="B957" s="5">
        <v>45349.0</v>
      </c>
      <c r="C957" s="12" t="s">
        <v>3974</v>
      </c>
      <c r="D957" s="4">
        <f t="shared" si="1"/>
        <v>2024</v>
      </c>
      <c r="E957" s="4" t="s">
        <v>412</v>
      </c>
      <c r="F957" s="4">
        <v>51.0</v>
      </c>
      <c r="G957" s="4" t="str">
        <f t="shared" si="2"/>
        <v>46-55</v>
      </c>
      <c r="H957" s="4" t="str">
        <f t="array" ref="H957">XLOOKUP(E957,Customer_Dim!A:A,Customer_Dim!D:D)</f>
        <v>Male</v>
      </c>
      <c r="I957" s="4" t="str">
        <f t="array" ref="I957">XLOOKUP(E957,Customer_Dim!A:A,Customer_Dim!H:H)</f>
        <v>Gold</v>
      </c>
      <c r="J957" s="4" t="str">
        <f t="array" ref="J957">XLOOKUP(E957,Customer_Dim!A:A,Customer_Dim!E:E)</f>
        <v>New William</v>
      </c>
      <c r="K957" s="4" t="str">
        <f t="array" ref="K957">XLOOKUP(E957,Customer_Dim!A:A,Customer_Dim!F:F)</f>
        <v>New Mexico</v>
      </c>
      <c r="L957" s="4" t="str">
        <f t="array" ref="L957">XLOOKUP(Q957,Store_Dim!A:A,Store_Dim!C:C)</f>
        <v>West</v>
      </c>
      <c r="M957" s="4" t="s">
        <v>1759</v>
      </c>
      <c r="N957" s="4" t="str">
        <f t="array" ref="N957">XLOOKUP(M957,Product_Dim!A:A,Product_Dim!C:C)</f>
        <v>Beauty</v>
      </c>
      <c r="O957" s="4" t="str">
        <f t="array" ref="O957">XLOOKUP(M957,Product_Dim!A:A,Product_Dim!D:D)</f>
        <v>Haircare</v>
      </c>
      <c r="P957" s="4" t="s">
        <v>1761</v>
      </c>
      <c r="Q957" s="4" t="s">
        <v>1917</v>
      </c>
      <c r="R957" s="4" t="str">
        <f t="array" ref="R957">XLOOKUP(Q957,Store_Dim!A:A,Store_Dim!B:B)</f>
        <v>Bean, Jones and Park</v>
      </c>
      <c r="S957" s="4" t="str">
        <f t="array" ref="S957">XLOOKUP(Q957,Store_Dim!A:A,Store_Dim!E:E)</f>
        <v>Online</v>
      </c>
      <c r="T957" s="4">
        <v>1.0</v>
      </c>
      <c r="U957" s="13">
        <v>437.12</v>
      </c>
      <c r="V957" s="14">
        <v>0.21</v>
      </c>
      <c r="W957" s="15">
        <v>399.0</v>
      </c>
      <c r="X957" s="4" t="s">
        <v>1959</v>
      </c>
      <c r="Y957" s="16">
        <v>345.3248</v>
      </c>
      <c r="Z957" s="4" t="str">
        <f t="array" ref="Z957">XLOOKUP(M957,Product_Dim!A:A,Product_Dim!B:B)</f>
        <v>Men's Hair Styling Gel</v>
      </c>
    </row>
    <row r="958" ht="14.25" customHeight="1">
      <c r="A958" s="4" t="s">
        <v>2917</v>
      </c>
      <c r="B958" s="5">
        <v>45486.0</v>
      </c>
      <c r="C958" s="12" t="s">
        <v>3968</v>
      </c>
      <c r="D958" s="4">
        <f t="shared" si="1"/>
        <v>2024</v>
      </c>
      <c r="E958" s="4" t="s">
        <v>1142</v>
      </c>
      <c r="F958" s="4">
        <v>41.0</v>
      </c>
      <c r="G958" s="4" t="str">
        <f t="shared" si="2"/>
        <v>36-45</v>
      </c>
      <c r="H958" s="4" t="str">
        <f t="array" ref="H958">XLOOKUP(E958,Customer_Dim!A:A,Customer_Dim!D:D)</f>
        <v>Male</v>
      </c>
      <c r="I958" s="4" t="str">
        <f t="array" ref="I958">XLOOKUP(E958,Customer_Dim!A:A,Customer_Dim!H:H)</f>
        <v>Gold</v>
      </c>
      <c r="J958" s="4" t="str">
        <f t="array" ref="J958">XLOOKUP(E958,Customer_Dim!A:A,Customer_Dim!E:E)</f>
        <v>Nealview</v>
      </c>
      <c r="K958" s="4" t="str">
        <f t="array" ref="K958">XLOOKUP(E958,Customer_Dim!A:A,Customer_Dim!F:F)</f>
        <v>Tennessee</v>
      </c>
      <c r="L958" s="4" t="str">
        <f t="array" ref="L958">XLOOKUP(Q958,Store_Dim!A:A,Store_Dim!C:C)</f>
        <v>East</v>
      </c>
      <c r="M958" s="4" t="s">
        <v>1847</v>
      </c>
      <c r="N958" s="4" t="str">
        <f t="array" ref="N958">XLOOKUP(M958,Product_Dim!A:A,Product_Dim!C:C)</f>
        <v>Sports</v>
      </c>
      <c r="O958" s="4" t="str">
        <f t="array" ref="O958">XLOOKUP(M958,Product_Dim!A:A,Product_Dim!D:D)</f>
        <v>Accessories</v>
      </c>
      <c r="P958" s="4" t="s">
        <v>1849</v>
      </c>
      <c r="Q958" s="4" t="s">
        <v>1911</v>
      </c>
      <c r="R958" s="4" t="str">
        <f t="array" ref="R958">XLOOKUP(Q958,Store_Dim!A:A,Store_Dim!B:B)</f>
        <v>Benson-Elliott</v>
      </c>
      <c r="S958" s="4" t="str">
        <f t="array" ref="S958">XLOOKUP(Q958,Store_Dim!A:A,Store_Dim!E:E)</f>
        <v>Online</v>
      </c>
      <c r="T958" s="4">
        <v>3.0</v>
      </c>
      <c r="U958" s="13">
        <v>23.37</v>
      </c>
      <c r="V958" s="14">
        <v>0.15</v>
      </c>
      <c r="W958" s="15">
        <v>232.0</v>
      </c>
      <c r="X958" s="4" t="s">
        <v>1961</v>
      </c>
      <c r="Y958" s="16">
        <v>59.5935</v>
      </c>
      <c r="Z958" s="4" t="str">
        <f t="array" ref="Z958">XLOOKUP(M958,Product_Dim!A:A,Product_Dim!B:B)</f>
        <v>Sports Wrist Sweatbands</v>
      </c>
    </row>
    <row r="959" ht="14.25" customHeight="1">
      <c r="A959" s="4" t="s">
        <v>2918</v>
      </c>
      <c r="B959" s="5">
        <v>45761.0</v>
      </c>
      <c r="C959" s="12" t="s">
        <v>3978</v>
      </c>
      <c r="D959" s="4">
        <f t="shared" si="1"/>
        <v>2025</v>
      </c>
      <c r="E959" s="4" t="s">
        <v>636</v>
      </c>
      <c r="F959" s="4">
        <v>60.0</v>
      </c>
      <c r="G959" s="4" t="str">
        <f t="shared" si="2"/>
        <v>56-65</v>
      </c>
      <c r="H959" s="4" t="str">
        <f t="array" ref="H959">XLOOKUP(E959,Customer_Dim!A:A,Customer_Dim!D:D)</f>
        <v>Female</v>
      </c>
      <c r="I959" s="4" t="str">
        <f t="array" ref="I959">XLOOKUP(E959,Customer_Dim!A:A,Customer_Dim!H:H)</f>
        <v>Platinum</v>
      </c>
      <c r="J959" s="4" t="str">
        <f t="array" ref="J959">XLOOKUP(E959,Customer_Dim!A:A,Customer_Dim!E:E)</f>
        <v>Lake Blaketon</v>
      </c>
      <c r="K959" s="4" t="str">
        <f t="array" ref="K959">XLOOKUP(E959,Customer_Dim!A:A,Customer_Dim!F:F)</f>
        <v>Alabama</v>
      </c>
      <c r="L959" s="4" t="str">
        <f t="array" ref="L959">XLOOKUP(Q959,Store_Dim!A:A,Store_Dim!C:C)</f>
        <v>West</v>
      </c>
      <c r="M959" s="4" t="s">
        <v>1686</v>
      </c>
      <c r="N959" s="4" t="str">
        <f t="array" ref="N959">XLOOKUP(M959,Product_Dim!A:A,Product_Dim!C:C)</f>
        <v>Clothing</v>
      </c>
      <c r="O959" s="4" t="str">
        <f t="array" ref="O959">XLOOKUP(M959,Product_Dim!A:A,Product_Dim!D:D)</f>
        <v>Tops</v>
      </c>
      <c r="P959" s="4" t="s">
        <v>1688</v>
      </c>
      <c r="Q959" s="4" t="s">
        <v>1917</v>
      </c>
      <c r="R959" s="4" t="str">
        <f t="array" ref="R959">XLOOKUP(Q959,Store_Dim!A:A,Store_Dim!B:B)</f>
        <v>Bean, Jones and Park</v>
      </c>
      <c r="S959" s="4" t="str">
        <f t="array" ref="S959">XLOOKUP(Q959,Store_Dim!A:A,Store_Dim!E:E)</f>
        <v>Online</v>
      </c>
      <c r="T959" s="4">
        <v>1.0</v>
      </c>
      <c r="U959" s="13">
        <v>579.69</v>
      </c>
      <c r="V959" s="14">
        <v>0.02</v>
      </c>
      <c r="W959" s="15">
        <v>154.0</v>
      </c>
      <c r="X959" s="4" t="s">
        <v>1959</v>
      </c>
      <c r="Y959" s="16">
        <v>568.0962000000001</v>
      </c>
      <c r="Z959" s="4" t="str">
        <f t="array" ref="Z959">XLOOKUP(M959,Product_Dim!A:A,Product_Dim!B:B)</f>
        <v>Women's Summer Dress</v>
      </c>
    </row>
    <row r="960" ht="14.25" customHeight="1">
      <c r="A960" s="4" t="s">
        <v>2919</v>
      </c>
      <c r="B960" s="5">
        <v>45639.0</v>
      </c>
      <c r="C960" s="12" t="s">
        <v>3969</v>
      </c>
      <c r="D960" s="4">
        <f t="shared" si="1"/>
        <v>2024</v>
      </c>
      <c r="E960" s="4" t="s">
        <v>1358</v>
      </c>
      <c r="F960" s="4">
        <v>36.0</v>
      </c>
      <c r="G960" s="4" t="str">
        <f t="shared" si="2"/>
        <v>36-45</v>
      </c>
      <c r="H960" s="4" t="str">
        <f t="array" ref="H960">XLOOKUP(E960,Customer_Dim!A:A,Customer_Dim!D:D)</f>
        <v>Female</v>
      </c>
      <c r="I960" s="4" t="str">
        <f t="array" ref="I960">XLOOKUP(E960,Customer_Dim!A:A,Customer_Dim!H:H)</f>
        <v>Gold</v>
      </c>
      <c r="J960" s="4" t="str">
        <f t="array" ref="J960">XLOOKUP(E960,Customer_Dim!A:A,Customer_Dim!E:E)</f>
        <v>Josephchester</v>
      </c>
      <c r="K960" s="4" t="str">
        <f t="array" ref="K960">XLOOKUP(E960,Customer_Dim!A:A,Customer_Dim!F:F)</f>
        <v>New Jersey</v>
      </c>
      <c r="L960" s="4" t="str">
        <f t="array" ref="L960">XLOOKUP(Q960,Store_Dim!A:A,Store_Dim!C:C)</f>
        <v>South</v>
      </c>
      <c r="M960" s="4" t="s">
        <v>1817</v>
      </c>
      <c r="N960" s="4" t="str">
        <f t="array" ref="N960">XLOOKUP(M960,Product_Dim!A:A,Product_Dim!C:C)</f>
        <v>Home</v>
      </c>
      <c r="O960" s="4" t="str">
        <f t="array" ref="O960">XLOOKUP(M960,Product_Dim!A:A,Product_Dim!D:D)</f>
        <v>Decor</v>
      </c>
      <c r="P960" s="4" t="s">
        <v>1819</v>
      </c>
      <c r="Q960" s="4" t="s">
        <v>1934</v>
      </c>
      <c r="R960" s="4" t="str">
        <f t="array" ref="R960">XLOOKUP(Q960,Store_Dim!A:A,Store_Dim!B:B)</f>
        <v>Mcdonald Inc</v>
      </c>
      <c r="S960" s="4" t="str">
        <f t="array" ref="S960">XLOOKUP(Q960,Store_Dim!A:A,Store_Dim!E:E)</f>
        <v>Outlet</v>
      </c>
      <c r="T960" s="4">
        <v>3.0</v>
      </c>
      <c r="U960" s="13">
        <v>240.51</v>
      </c>
      <c r="V960" s="14">
        <v>0.07</v>
      </c>
      <c r="W960" s="15">
        <v>400.0</v>
      </c>
      <c r="X960" s="4" t="s">
        <v>1959</v>
      </c>
      <c r="Y960" s="16">
        <v>671.0228999999999</v>
      </c>
      <c r="Z960" s="4" t="str">
        <f t="array" ref="Z960">XLOOKUP(M960,Product_Dim!A:A,Product_Dim!B:B)</f>
        <v>Essential Oil Diffuser</v>
      </c>
    </row>
    <row r="961" ht="14.25" customHeight="1">
      <c r="A961" s="4" t="s">
        <v>2920</v>
      </c>
      <c r="B961" s="5">
        <v>45893.0</v>
      </c>
      <c r="C961" s="12" t="s">
        <v>3975</v>
      </c>
      <c r="D961" s="4">
        <f t="shared" si="1"/>
        <v>2025</v>
      </c>
      <c r="E961" s="4" t="s">
        <v>1217</v>
      </c>
      <c r="F961" s="4">
        <v>20.0</v>
      </c>
      <c r="G961" s="4" t="str">
        <f t="shared" si="2"/>
        <v>18-25</v>
      </c>
      <c r="H961" s="4" t="str">
        <f t="array" ref="H961">XLOOKUP(E961,Customer_Dim!A:A,Customer_Dim!D:D)</f>
        <v>Female</v>
      </c>
      <c r="I961" s="4" t="str">
        <f t="array" ref="I961">XLOOKUP(E961,Customer_Dim!A:A,Customer_Dim!H:H)</f>
        <v>Gold</v>
      </c>
      <c r="J961" s="4" t="str">
        <f t="array" ref="J961">XLOOKUP(E961,Customer_Dim!A:A,Customer_Dim!E:E)</f>
        <v>Novakstad</v>
      </c>
      <c r="K961" s="4" t="str">
        <f t="array" ref="K961">XLOOKUP(E961,Customer_Dim!A:A,Customer_Dim!F:F)</f>
        <v>California</v>
      </c>
      <c r="L961" s="4" t="str">
        <f t="array" ref="L961">XLOOKUP(Q961,Store_Dim!A:A,Store_Dim!C:C)</f>
        <v>South</v>
      </c>
      <c r="M961" s="4" t="s">
        <v>1652</v>
      </c>
      <c r="N961" s="4" t="str">
        <f t="array" ref="N961">XLOOKUP(M961,Product_Dim!A:A,Product_Dim!C:C)</f>
        <v>Clothing</v>
      </c>
      <c r="O961" s="4" t="str">
        <f t="array" ref="O961">XLOOKUP(M961,Product_Dim!A:A,Product_Dim!D:D)</f>
        <v>Accessories</v>
      </c>
      <c r="P961" s="4" t="s">
        <v>1654</v>
      </c>
      <c r="Q961" s="4" t="s">
        <v>1934</v>
      </c>
      <c r="R961" s="4" t="str">
        <f t="array" ref="R961">XLOOKUP(Q961,Store_Dim!A:A,Store_Dim!B:B)</f>
        <v>Mcdonald Inc</v>
      </c>
      <c r="S961" s="4" t="str">
        <f t="array" ref="S961">XLOOKUP(Q961,Store_Dim!A:A,Store_Dim!E:E)</f>
        <v>Outlet</v>
      </c>
      <c r="T961" s="4">
        <v>2.0</v>
      </c>
      <c r="U961" s="13">
        <v>855.4</v>
      </c>
      <c r="V961" s="14">
        <v>0.08</v>
      </c>
      <c r="W961" s="15">
        <v>268.0</v>
      </c>
      <c r="X961" s="4" t="s">
        <v>1964</v>
      </c>
      <c r="Y961" s="16">
        <v>1573.936</v>
      </c>
      <c r="Z961" s="4" t="str">
        <f t="array" ref="Z961">XLOOKUP(M961,Product_Dim!A:A,Product_Dim!B:B)</f>
        <v>Women's Scarf Set</v>
      </c>
    </row>
    <row r="962" ht="14.25" customHeight="1">
      <c r="A962" s="4" t="s">
        <v>2921</v>
      </c>
      <c r="B962" s="5">
        <v>45227.0</v>
      </c>
      <c r="C962" s="12" t="s">
        <v>3979</v>
      </c>
      <c r="D962" s="4">
        <f t="shared" si="1"/>
        <v>2023</v>
      </c>
      <c r="E962" s="4" t="s">
        <v>57</v>
      </c>
      <c r="F962" s="4">
        <v>29.0</v>
      </c>
      <c r="G962" s="4" t="str">
        <f t="shared" si="2"/>
        <v>26-35</v>
      </c>
      <c r="H962" s="4" t="str">
        <f t="array" ref="H962">XLOOKUP(E962,Customer_Dim!A:A,Customer_Dim!D:D)</f>
        <v>Female</v>
      </c>
      <c r="I962" s="4" t="str">
        <f t="array" ref="I962">XLOOKUP(E962,Customer_Dim!A:A,Customer_Dim!H:H)</f>
        <v>Bronze</v>
      </c>
      <c r="J962" s="4" t="str">
        <f t="array" ref="J962">XLOOKUP(E962,Customer_Dim!A:A,Customer_Dim!E:E)</f>
        <v>West Pamelafurt</v>
      </c>
      <c r="K962" s="4" t="str">
        <f t="array" ref="K962">XLOOKUP(E962,Customer_Dim!A:A,Customer_Dim!F:F)</f>
        <v>West Virginia</v>
      </c>
      <c r="L962" s="4" t="str">
        <f t="array" ref="L962">XLOOKUP(Q962,Store_Dim!A:A,Store_Dim!C:C)</f>
        <v>South</v>
      </c>
      <c r="M962" s="4" t="s">
        <v>1853</v>
      </c>
      <c r="N962" s="4" t="str">
        <f t="array" ref="N962">XLOOKUP(M962,Product_Dim!A:A,Product_Dim!C:C)</f>
        <v>Electronics</v>
      </c>
      <c r="O962" s="4" t="str">
        <f t="array" ref="O962">XLOOKUP(M962,Product_Dim!A:A,Product_Dim!D:D)</f>
        <v>Accessories</v>
      </c>
      <c r="P962" s="4" t="s">
        <v>1855</v>
      </c>
      <c r="Q962" s="4" t="s">
        <v>1914</v>
      </c>
      <c r="R962" s="4" t="str">
        <f t="array" ref="R962">XLOOKUP(Q962,Store_Dim!A:A,Store_Dim!B:B)</f>
        <v>Martinez-Mullins</v>
      </c>
      <c r="S962" s="4" t="str">
        <f t="array" ref="S962">XLOOKUP(Q962,Store_Dim!A:A,Store_Dim!E:E)</f>
        <v>Online</v>
      </c>
      <c r="T962" s="4">
        <v>1.0</v>
      </c>
      <c r="U962" s="13">
        <v>537.26</v>
      </c>
      <c r="V962" s="14">
        <v>0.09</v>
      </c>
      <c r="W962" s="15">
        <v>361.0</v>
      </c>
      <c r="X962" s="4" t="s">
        <v>1959</v>
      </c>
      <c r="Y962" s="16">
        <v>488.9066</v>
      </c>
      <c r="Z962" s="4" t="str">
        <f t="array" ref="Z962">XLOOKUP(M962,Product_Dim!A:A,Product_Dim!B:B)</f>
        <v>Gaming Mouse Pad XL</v>
      </c>
    </row>
    <row r="963" ht="14.25" customHeight="1">
      <c r="A963" s="4" t="s">
        <v>2922</v>
      </c>
      <c r="B963" s="5">
        <v>45637.0</v>
      </c>
      <c r="C963" s="12" t="s">
        <v>3969</v>
      </c>
      <c r="D963" s="4">
        <f t="shared" si="1"/>
        <v>2024</v>
      </c>
      <c r="E963" s="4" t="s">
        <v>1223</v>
      </c>
      <c r="F963" s="4">
        <v>52.0</v>
      </c>
      <c r="G963" s="4" t="str">
        <f t="shared" si="2"/>
        <v>46-55</v>
      </c>
      <c r="H963" s="4" t="str">
        <f t="array" ref="H963">XLOOKUP(E963,Customer_Dim!A:A,Customer_Dim!D:D)</f>
        <v>Female</v>
      </c>
      <c r="I963" s="4" t="str">
        <f t="array" ref="I963">XLOOKUP(E963,Customer_Dim!A:A,Customer_Dim!H:H)</f>
        <v>Bronze</v>
      </c>
      <c r="J963" s="4" t="str">
        <f t="array" ref="J963">XLOOKUP(E963,Customer_Dim!A:A,Customer_Dim!E:E)</f>
        <v>North Michael</v>
      </c>
      <c r="K963" s="4" t="str">
        <f t="array" ref="K963">XLOOKUP(E963,Customer_Dim!A:A,Customer_Dim!F:F)</f>
        <v>Iowa</v>
      </c>
      <c r="L963" s="4" t="str">
        <f t="array" ref="L963">XLOOKUP(Q963,Store_Dim!A:A,Store_Dim!C:C)</f>
        <v>East</v>
      </c>
      <c r="M963" s="4" t="s">
        <v>1735</v>
      </c>
      <c r="N963" s="4" t="str">
        <f t="array" ref="N963">XLOOKUP(M963,Product_Dim!A:A,Product_Dim!C:C)</f>
        <v>Electronics</v>
      </c>
      <c r="O963" s="4" t="str">
        <f t="array" ref="O963">XLOOKUP(M963,Product_Dim!A:A,Product_Dim!D:D)</f>
        <v>Accessories</v>
      </c>
      <c r="P963" s="4" t="s">
        <v>1737</v>
      </c>
      <c r="Q963" s="4" t="s">
        <v>1924</v>
      </c>
      <c r="R963" s="4" t="str">
        <f t="array" ref="R963">XLOOKUP(Q963,Store_Dim!A:A,Store_Dim!B:B)</f>
        <v>Hill, Wagner and Ballard</v>
      </c>
      <c r="S963" s="4" t="str">
        <f t="array" ref="S963">XLOOKUP(Q963,Store_Dim!A:A,Store_Dim!E:E)</f>
        <v>Online</v>
      </c>
      <c r="T963" s="4">
        <v>3.0</v>
      </c>
      <c r="U963" s="13">
        <v>918.26</v>
      </c>
      <c r="V963" s="14">
        <v>0.17</v>
      </c>
      <c r="W963" s="15">
        <v>246.0</v>
      </c>
      <c r="X963" s="4" t="s">
        <v>1964</v>
      </c>
      <c r="Y963" s="16">
        <v>2286.4674</v>
      </c>
      <c r="Z963" s="4" t="str">
        <f t="array" ref="Z963">XLOOKUP(M963,Product_Dim!A:A,Product_Dim!B:B)</f>
        <v>HDMI Cable – 2m</v>
      </c>
    </row>
    <row r="964" ht="14.25" customHeight="1">
      <c r="A964" s="4" t="s">
        <v>2923</v>
      </c>
      <c r="B964" s="5">
        <v>45472.0</v>
      </c>
      <c r="C964" s="12" t="s">
        <v>3970</v>
      </c>
      <c r="D964" s="4">
        <f t="shared" si="1"/>
        <v>2024</v>
      </c>
      <c r="E964" s="4" t="s">
        <v>357</v>
      </c>
      <c r="F964" s="4">
        <v>62.0</v>
      </c>
      <c r="G964" s="4" t="str">
        <f t="shared" si="2"/>
        <v>56-65</v>
      </c>
      <c r="H964" s="4" t="str">
        <f t="array" ref="H964">XLOOKUP(E964,Customer_Dim!A:A,Customer_Dim!D:D)</f>
        <v>Female</v>
      </c>
      <c r="I964" s="4" t="str">
        <f t="array" ref="I964">XLOOKUP(E964,Customer_Dim!A:A,Customer_Dim!H:H)</f>
        <v>Platinum</v>
      </c>
      <c r="J964" s="4" t="str">
        <f t="array" ref="J964">XLOOKUP(E964,Customer_Dim!A:A,Customer_Dim!E:E)</f>
        <v>West Bobbyshire</v>
      </c>
      <c r="K964" s="4" t="str">
        <f t="array" ref="K964">XLOOKUP(E964,Customer_Dim!A:A,Customer_Dim!F:F)</f>
        <v>New York</v>
      </c>
      <c r="L964" s="4" t="str">
        <f t="array" ref="L964">XLOOKUP(Q964,Store_Dim!A:A,Store_Dim!C:C)</f>
        <v>South</v>
      </c>
      <c r="M964" s="4" t="s">
        <v>1580</v>
      </c>
      <c r="N964" s="4" t="str">
        <f t="array" ref="N964">XLOOKUP(M964,Product_Dim!A:A,Product_Dim!C:C)</f>
        <v>Beauty</v>
      </c>
      <c r="O964" s="4" t="str">
        <f t="array" ref="O964">XLOOKUP(M964,Product_Dim!A:A,Product_Dim!D:D)</f>
        <v>Skincare</v>
      </c>
      <c r="P964" s="4" t="s">
        <v>1584</v>
      </c>
      <c r="Q964" s="4" t="s">
        <v>1921</v>
      </c>
      <c r="R964" s="4" t="str">
        <f t="array" ref="R964">XLOOKUP(Q964,Store_Dim!A:A,Store_Dim!B:B)</f>
        <v>Moore, Padilla and Butler</v>
      </c>
      <c r="S964" s="4" t="str">
        <f t="array" ref="S964">XLOOKUP(Q964,Store_Dim!A:A,Store_Dim!E:E)</f>
        <v>Flagship</v>
      </c>
      <c r="T964" s="4">
        <v>4.0</v>
      </c>
      <c r="U964" s="13">
        <v>579.7</v>
      </c>
      <c r="V964" s="14">
        <v>0.18</v>
      </c>
      <c r="W964" s="15">
        <v>350.0</v>
      </c>
      <c r="X964" s="4" t="s">
        <v>1961</v>
      </c>
      <c r="Y964" s="16">
        <v>1901.416</v>
      </c>
      <c r="Z964" s="4" t="str">
        <f t="array" ref="Z964">XLOOKUP(M964,Product_Dim!A:A,Product_Dim!B:B)</f>
        <v>Herbal Face Moisturizer</v>
      </c>
    </row>
    <row r="965" ht="14.25" customHeight="1">
      <c r="A965" s="4" t="s">
        <v>2924</v>
      </c>
      <c r="B965" s="5">
        <v>45710.0</v>
      </c>
      <c r="C965" s="12" t="s">
        <v>3974</v>
      </c>
      <c r="D965" s="4">
        <f t="shared" si="1"/>
        <v>2025</v>
      </c>
      <c r="E965" s="4" t="s">
        <v>509</v>
      </c>
      <c r="F965" s="4">
        <v>46.0</v>
      </c>
      <c r="G965" s="4" t="str">
        <f t="shared" si="2"/>
        <v>46-55</v>
      </c>
      <c r="H965" s="4" t="str">
        <f t="array" ref="H965">XLOOKUP(E965,Customer_Dim!A:A,Customer_Dim!D:D)</f>
        <v>Male</v>
      </c>
      <c r="I965" s="4" t="str">
        <f t="array" ref="I965">XLOOKUP(E965,Customer_Dim!A:A,Customer_Dim!H:H)</f>
        <v>Platinum</v>
      </c>
      <c r="J965" s="4" t="str">
        <f t="array" ref="J965">XLOOKUP(E965,Customer_Dim!A:A,Customer_Dim!E:E)</f>
        <v>Michaelfort</v>
      </c>
      <c r="K965" s="4" t="str">
        <f t="array" ref="K965">XLOOKUP(E965,Customer_Dim!A:A,Customer_Dim!F:F)</f>
        <v>Indiana</v>
      </c>
      <c r="L965" s="4" t="str">
        <f t="array" ref="L965">XLOOKUP(Q965,Store_Dim!A:A,Store_Dim!C:C)</f>
        <v>East</v>
      </c>
      <c r="M965" s="4" t="s">
        <v>1709</v>
      </c>
      <c r="N965" s="4" t="str">
        <f t="array" ref="N965">XLOOKUP(M965,Product_Dim!A:A,Product_Dim!C:C)</f>
        <v>Electronics</v>
      </c>
      <c r="O965" s="4" t="str">
        <f t="array" ref="O965">XLOOKUP(M965,Product_Dim!A:A,Product_Dim!D:D)</f>
        <v>Computer</v>
      </c>
      <c r="P965" s="4" t="s">
        <v>1711</v>
      </c>
      <c r="Q965" s="4" t="s">
        <v>1911</v>
      </c>
      <c r="R965" s="4" t="str">
        <f t="array" ref="R965">XLOOKUP(Q965,Store_Dim!A:A,Store_Dim!B:B)</f>
        <v>Benson-Elliott</v>
      </c>
      <c r="S965" s="4" t="str">
        <f t="array" ref="S965">XLOOKUP(Q965,Store_Dim!A:A,Store_Dim!E:E)</f>
        <v>Online</v>
      </c>
      <c r="T965" s="4">
        <v>1.0</v>
      </c>
      <c r="U965" s="13">
        <v>824.32</v>
      </c>
      <c r="V965" s="14">
        <v>0.18</v>
      </c>
      <c r="W965" s="15">
        <v>266.0</v>
      </c>
      <c r="X965" s="4" t="s">
        <v>1959</v>
      </c>
      <c r="Y965" s="16">
        <v>675.9424000000001</v>
      </c>
      <c r="Z965" s="4" t="str">
        <f t="array" ref="Z965">XLOOKUP(M965,Product_Dim!A:A,Product_Dim!B:B)</f>
        <v>USB External Hard Drive</v>
      </c>
    </row>
    <row r="966" ht="14.25" customHeight="1">
      <c r="A966" s="4" t="s">
        <v>2925</v>
      </c>
      <c r="B966" s="5">
        <v>45682.0</v>
      </c>
      <c r="C966" s="12" t="s">
        <v>3972</v>
      </c>
      <c r="D966" s="4">
        <f t="shared" si="1"/>
        <v>2025</v>
      </c>
      <c r="E966" s="4" t="s">
        <v>400</v>
      </c>
      <c r="F966" s="4">
        <v>27.0</v>
      </c>
      <c r="G966" s="4" t="str">
        <f t="shared" si="2"/>
        <v>26-35</v>
      </c>
      <c r="H966" s="4" t="str">
        <f t="array" ref="H966">XLOOKUP(E966,Customer_Dim!A:A,Customer_Dim!D:D)</f>
        <v>Male</v>
      </c>
      <c r="I966" s="4" t="str">
        <f t="array" ref="I966">XLOOKUP(E966,Customer_Dim!A:A,Customer_Dim!H:H)</f>
        <v>Silver</v>
      </c>
      <c r="J966" s="4" t="str">
        <f t="array" ref="J966">XLOOKUP(E966,Customer_Dim!A:A,Customer_Dim!E:E)</f>
        <v>Smithland</v>
      </c>
      <c r="K966" s="4" t="str">
        <f t="array" ref="K966">XLOOKUP(E966,Customer_Dim!A:A,Customer_Dim!F:F)</f>
        <v>West Virginia</v>
      </c>
      <c r="L966" s="4" t="str">
        <f t="array" ref="L966">XLOOKUP(Q966,Store_Dim!A:A,Store_Dim!C:C)</f>
        <v>North</v>
      </c>
      <c r="M966" s="4" t="s">
        <v>1718</v>
      </c>
      <c r="N966" s="4" t="str">
        <f t="array" ref="N966">XLOOKUP(M966,Product_Dim!A:A,Product_Dim!C:C)</f>
        <v>Clothing</v>
      </c>
      <c r="O966" s="4" t="str">
        <f t="array" ref="O966">XLOOKUP(M966,Product_Dim!A:A,Product_Dim!D:D)</f>
        <v>Outerwear</v>
      </c>
      <c r="P966" s="4" t="s">
        <v>1720</v>
      </c>
      <c r="Q966" s="4" t="s">
        <v>1936</v>
      </c>
      <c r="R966" s="4" t="str">
        <f t="array" ref="R966">XLOOKUP(Q966,Store_Dim!A:A,Store_Dim!B:B)</f>
        <v>Shelton PLC</v>
      </c>
      <c r="S966" s="4" t="str">
        <f t="array" ref="S966">XLOOKUP(Q966,Store_Dim!A:A,Store_Dim!E:E)</f>
        <v>Flagship</v>
      </c>
      <c r="T966" s="4">
        <v>4.0</v>
      </c>
      <c r="U966" s="13">
        <v>614.99</v>
      </c>
      <c r="V966" s="14">
        <v>0.16</v>
      </c>
      <c r="W966" s="15">
        <v>296.0</v>
      </c>
      <c r="X966" s="4" t="s">
        <v>1961</v>
      </c>
      <c r="Y966" s="16">
        <v>2066.3664</v>
      </c>
      <c r="Z966" s="4" t="str">
        <f t="array" ref="Z966">XLOOKUP(M966,Product_Dim!A:A,Product_Dim!B:B)</f>
        <v>Men's Winter Jacket</v>
      </c>
    </row>
    <row r="967" ht="14.25" customHeight="1">
      <c r="A967" s="4" t="s">
        <v>2926</v>
      </c>
      <c r="B967" s="5">
        <v>45730.0</v>
      </c>
      <c r="C967" s="12" t="s">
        <v>3977</v>
      </c>
      <c r="D967" s="4">
        <f t="shared" si="1"/>
        <v>2025</v>
      </c>
      <c r="E967" s="4" t="s">
        <v>458</v>
      </c>
      <c r="F967" s="4">
        <v>45.0</v>
      </c>
      <c r="G967" s="4" t="str">
        <f t="shared" si="2"/>
        <v>36-45</v>
      </c>
      <c r="H967" s="4" t="str">
        <f t="array" ref="H967">XLOOKUP(E967,Customer_Dim!A:A,Customer_Dim!D:D)</f>
        <v>Male</v>
      </c>
      <c r="I967" s="4" t="str">
        <f t="array" ref="I967">XLOOKUP(E967,Customer_Dim!A:A,Customer_Dim!H:H)</f>
        <v>Silver</v>
      </c>
      <c r="J967" s="4" t="str">
        <f t="array" ref="J967">XLOOKUP(E967,Customer_Dim!A:A,Customer_Dim!E:E)</f>
        <v>East Ellen</v>
      </c>
      <c r="K967" s="4" t="str">
        <f t="array" ref="K967">XLOOKUP(E967,Customer_Dim!A:A,Customer_Dim!F:F)</f>
        <v>Arkansas</v>
      </c>
      <c r="L967" s="4" t="str">
        <f t="array" ref="L967">XLOOKUP(Q967,Store_Dim!A:A,Store_Dim!C:C)</f>
        <v>East</v>
      </c>
      <c r="M967" s="4" t="s">
        <v>1768</v>
      </c>
      <c r="N967" s="4" t="str">
        <f t="array" ref="N967">XLOOKUP(M967,Product_Dim!A:A,Product_Dim!C:C)</f>
        <v>Electronics</v>
      </c>
      <c r="O967" s="4" t="str">
        <f t="array" ref="O967">XLOOKUP(M967,Product_Dim!A:A,Product_Dim!D:D)</f>
        <v>Computer</v>
      </c>
      <c r="P967" s="4" t="s">
        <v>1770</v>
      </c>
      <c r="Q967" s="4" t="s">
        <v>1887</v>
      </c>
      <c r="R967" s="4" t="str">
        <f t="array" ref="R967">XLOOKUP(Q967,Store_Dim!A:A,Store_Dim!B:B)</f>
        <v>Rivera-Warner</v>
      </c>
      <c r="S967" s="4" t="str">
        <f t="array" ref="S967">XLOOKUP(Q967,Store_Dim!A:A,Store_Dim!E:E)</f>
        <v>Flagship</v>
      </c>
      <c r="T967" s="4">
        <v>4.0</v>
      </c>
      <c r="U967" s="13">
        <v>189.21</v>
      </c>
      <c r="V967" s="14">
        <v>0.06</v>
      </c>
      <c r="W967" s="15">
        <v>222.0</v>
      </c>
      <c r="X967" s="4" t="s">
        <v>1964</v>
      </c>
      <c r="Y967" s="16">
        <v>711.4295999999999</v>
      </c>
      <c r="Z967" s="4" t="str">
        <f t="array" ref="Z967">XLOOKUP(M967,Product_Dim!A:A,Product_Dim!B:B)</f>
        <v>Laptop Cooling Pad</v>
      </c>
    </row>
    <row r="968" ht="14.25" customHeight="1">
      <c r="A968" s="4" t="s">
        <v>2927</v>
      </c>
      <c r="B968" s="5">
        <v>45629.0</v>
      </c>
      <c r="C968" s="12" t="s">
        <v>3969</v>
      </c>
      <c r="D968" s="4">
        <f t="shared" si="1"/>
        <v>2024</v>
      </c>
      <c r="E968" s="4" t="s">
        <v>536</v>
      </c>
      <c r="F968" s="4">
        <v>35.0</v>
      </c>
      <c r="G968" s="4" t="str">
        <f t="shared" si="2"/>
        <v>26-35</v>
      </c>
      <c r="H968" s="4" t="str">
        <f t="array" ref="H968">XLOOKUP(E968,Customer_Dim!A:A,Customer_Dim!D:D)</f>
        <v>Female</v>
      </c>
      <c r="I968" s="4" t="str">
        <f t="array" ref="I968">XLOOKUP(E968,Customer_Dim!A:A,Customer_Dim!H:H)</f>
        <v>Gold</v>
      </c>
      <c r="J968" s="4" t="str">
        <f t="array" ref="J968">XLOOKUP(E968,Customer_Dim!A:A,Customer_Dim!E:E)</f>
        <v>Owensview</v>
      </c>
      <c r="K968" s="4" t="str">
        <f t="array" ref="K968">XLOOKUP(E968,Customer_Dim!A:A,Customer_Dim!F:F)</f>
        <v>Vermont</v>
      </c>
      <c r="L968" s="4" t="str">
        <f t="array" ref="L968">XLOOKUP(Q968,Store_Dim!A:A,Store_Dim!C:C)</f>
        <v>South</v>
      </c>
      <c r="M968" s="4" t="s">
        <v>1768</v>
      </c>
      <c r="N968" s="4" t="str">
        <f t="array" ref="N968">XLOOKUP(M968,Product_Dim!A:A,Product_Dim!C:C)</f>
        <v>Electronics</v>
      </c>
      <c r="O968" s="4" t="str">
        <f t="array" ref="O968">XLOOKUP(M968,Product_Dim!A:A,Product_Dim!D:D)</f>
        <v>Computer</v>
      </c>
      <c r="P968" s="4" t="s">
        <v>1770</v>
      </c>
      <c r="Q968" s="4" t="s">
        <v>1934</v>
      </c>
      <c r="R968" s="4" t="str">
        <f t="array" ref="R968">XLOOKUP(Q968,Store_Dim!A:A,Store_Dim!B:B)</f>
        <v>Mcdonald Inc</v>
      </c>
      <c r="S968" s="4" t="str">
        <f t="array" ref="S968">XLOOKUP(Q968,Store_Dim!A:A,Store_Dim!E:E)</f>
        <v>Outlet</v>
      </c>
      <c r="T968" s="4">
        <v>2.0</v>
      </c>
      <c r="U968" s="13">
        <v>233.33</v>
      </c>
      <c r="V968" s="14">
        <v>0.05</v>
      </c>
      <c r="W968" s="15">
        <v>222.0</v>
      </c>
      <c r="X968" s="4" t="s">
        <v>1959</v>
      </c>
      <c r="Y968" s="16">
        <v>443.327</v>
      </c>
      <c r="Z968" s="4" t="str">
        <f t="array" ref="Z968">XLOOKUP(M968,Product_Dim!A:A,Product_Dim!B:B)</f>
        <v>Laptop Cooling Pad</v>
      </c>
    </row>
    <row r="969" ht="14.25" customHeight="1">
      <c r="A969" s="4" t="s">
        <v>2928</v>
      </c>
      <c r="B969" s="5">
        <v>45783.0</v>
      </c>
      <c r="C969" s="12" t="s">
        <v>3973</v>
      </c>
      <c r="D969" s="4">
        <f t="shared" si="1"/>
        <v>2025</v>
      </c>
      <c r="E969" s="4" t="s">
        <v>817</v>
      </c>
      <c r="F969" s="4">
        <v>19.0</v>
      </c>
      <c r="G969" s="4" t="str">
        <f t="shared" si="2"/>
        <v>18-25</v>
      </c>
      <c r="H969" s="4" t="str">
        <f t="array" ref="H969">XLOOKUP(E969,Customer_Dim!A:A,Customer_Dim!D:D)</f>
        <v>Male</v>
      </c>
      <c r="I969" s="4" t="str">
        <f t="array" ref="I969">XLOOKUP(E969,Customer_Dim!A:A,Customer_Dim!H:H)</f>
        <v>Gold</v>
      </c>
      <c r="J969" s="4" t="str">
        <f t="array" ref="J969">XLOOKUP(E969,Customer_Dim!A:A,Customer_Dim!E:E)</f>
        <v>Lake Timothy</v>
      </c>
      <c r="K969" s="4" t="str">
        <f t="array" ref="K969">XLOOKUP(E969,Customer_Dim!A:A,Customer_Dim!F:F)</f>
        <v>Nevada</v>
      </c>
      <c r="L969" s="4" t="str">
        <f t="array" ref="L969">XLOOKUP(Q969,Store_Dim!A:A,Store_Dim!C:C)</f>
        <v>East</v>
      </c>
      <c r="M969" s="4" t="s">
        <v>1696</v>
      </c>
      <c r="N969" s="4" t="str">
        <f t="array" ref="N969">XLOOKUP(M969,Product_Dim!A:A,Product_Dim!C:C)</f>
        <v>Electronics</v>
      </c>
      <c r="O969" s="4" t="str">
        <f t="array" ref="O969">XLOOKUP(M969,Product_Dim!A:A,Product_Dim!D:D)</f>
        <v>Mobile</v>
      </c>
      <c r="P969" s="4" t="s">
        <v>1699</v>
      </c>
      <c r="Q969" s="4" t="s">
        <v>1945</v>
      </c>
      <c r="R969" s="4" t="str">
        <f t="array" ref="R969">XLOOKUP(Q969,Store_Dim!A:A,Store_Dim!B:B)</f>
        <v>Guerrero-Schmitt</v>
      </c>
      <c r="S969" s="4" t="str">
        <f t="array" ref="S969">XLOOKUP(Q969,Store_Dim!A:A,Store_Dim!E:E)</f>
        <v>Flagship</v>
      </c>
      <c r="T969" s="4">
        <v>3.0</v>
      </c>
      <c r="U969" s="13">
        <v>529.89</v>
      </c>
      <c r="V969" s="14">
        <v>0.21</v>
      </c>
      <c r="W969" s="15">
        <v>301.0</v>
      </c>
      <c r="X969" s="4" t="s">
        <v>1959</v>
      </c>
      <c r="Y969" s="16">
        <v>1255.8393</v>
      </c>
      <c r="Z969" s="4" t="str">
        <f t="array" ref="Z969">XLOOKUP(M969,Product_Dim!A:A,Product_Dim!B:B)</f>
        <v>Portable Power Bank</v>
      </c>
    </row>
    <row r="970" ht="14.25" customHeight="1">
      <c r="A970" s="4" t="s">
        <v>2929</v>
      </c>
      <c r="B970" s="5">
        <v>45518.0</v>
      </c>
      <c r="C970" s="12" t="s">
        <v>3975</v>
      </c>
      <c r="D970" s="4">
        <f t="shared" si="1"/>
        <v>2024</v>
      </c>
      <c r="E970" s="4" t="s">
        <v>1522</v>
      </c>
      <c r="F970" s="4">
        <v>42.0</v>
      </c>
      <c r="G970" s="4" t="str">
        <f t="shared" si="2"/>
        <v>36-45</v>
      </c>
      <c r="H970" s="4" t="str">
        <f t="array" ref="H970">XLOOKUP(E970,Customer_Dim!A:A,Customer_Dim!D:D)</f>
        <v>Female</v>
      </c>
      <c r="I970" s="4" t="str">
        <f t="array" ref="I970">XLOOKUP(E970,Customer_Dim!A:A,Customer_Dim!H:H)</f>
        <v>Silver</v>
      </c>
      <c r="J970" s="4" t="str">
        <f t="array" ref="J970">XLOOKUP(E970,Customer_Dim!A:A,Customer_Dim!E:E)</f>
        <v>Lake Elizabethside</v>
      </c>
      <c r="K970" s="4" t="str">
        <f t="array" ref="K970">XLOOKUP(E970,Customer_Dim!A:A,Customer_Dim!F:F)</f>
        <v>Indiana</v>
      </c>
      <c r="L970" s="4" t="str">
        <f t="array" ref="L970">XLOOKUP(Q970,Store_Dim!A:A,Store_Dim!C:C)</f>
        <v>North</v>
      </c>
      <c r="M970" s="4" t="s">
        <v>1859</v>
      </c>
      <c r="N970" s="4" t="str">
        <f t="array" ref="N970">XLOOKUP(M970,Product_Dim!A:A,Product_Dim!C:C)</f>
        <v>Home</v>
      </c>
      <c r="O970" s="4" t="str">
        <f t="array" ref="O970">XLOOKUP(M970,Product_Dim!A:A,Product_Dim!D:D)</f>
        <v>Appliances</v>
      </c>
      <c r="P970" s="4" t="s">
        <v>1861</v>
      </c>
      <c r="Q970" s="4" t="s">
        <v>1892</v>
      </c>
      <c r="R970" s="4" t="str">
        <f t="array" ref="R970">XLOOKUP(Q970,Store_Dim!A:A,Store_Dim!B:B)</f>
        <v>Martinez, Adkins and Johnson</v>
      </c>
      <c r="S970" s="4" t="str">
        <f t="array" ref="S970">XLOOKUP(Q970,Store_Dim!A:A,Store_Dim!E:E)</f>
        <v>Flagship</v>
      </c>
      <c r="T970" s="4">
        <v>2.0</v>
      </c>
      <c r="U970" s="13">
        <v>954.1</v>
      </c>
      <c r="V970" s="14">
        <v>0.17</v>
      </c>
      <c r="W970" s="15">
        <v>191.0</v>
      </c>
      <c r="X970" s="4" t="s">
        <v>1961</v>
      </c>
      <c r="Y970" s="16">
        <v>1583.806</v>
      </c>
      <c r="Z970" s="4" t="str">
        <f t="array" ref="Z970">XLOOKUP(M970,Product_Dim!A:A,Product_Dim!B:B)</f>
        <v>Microwave Oven</v>
      </c>
    </row>
    <row r="971" ht="14.25" customHeight="1">
      <c r="A971" s="4" t="s">
        <v>2930</v>
      </c>
      <c r="B971" s="5">
        <v>45274.0</v>
      </c>
      <c r="C971" s="12" t="s">
        <v>3969</v>
      </c>
      <c r="D971" s="4">
        <f t="shared" si="1"/>
        <v>2023</v>
      </c>
      <c r="E971" s="4" t="s">
        <v>1040</v>
      </c>
      <c r="F971" s="4">
        <v>64.0</v>
      </c>
      <c r="G971" s="4" t="str">
        <f t="shared" si="2"/>
        <v>56-65</v>
      </c>
      <c r="H971" s="4" t="str">
        <f t="array" ref="H971">XLOOKUP(E971,Customer_Dim!A:A,Customer_Dim!D:D)</f>
        <v>Female</v>
      </c>
      <c r="I971" s="4" t="str">
        <f t="array" ref="I971">XLOOKUP(E971,Customer_Dim!A:A,Customer_Dim!H:H)</f>
        <v>Platinum</v>
      </c>
      <c r="J971" s="4" t="str">
        <f t="array" ref="J971">XLOOKUP(E971,Customer_Dim!A:A,Customer_Dim!E:E)</f>
        <v>Whiteport</v>
      </c>
      <c r="K971" s="4" t="str">
        <f t="array" ref="K971">XLOOKUP(E971,Customer_Dim!A:A,Customer_Dim!F:F)</f>
        <v>North Carolina</v>
      </c>
      <c r="L971" s="4" t="str">
        <f t="array" ref="L971">XLOOKUP(Q971,Store_Dim!A:A,Store_Dim!C:C)</f>
        <v>South</v>
      </c>
      <c r="M971" s="4" t="s">
        <v>1777</v>
      </c>
      <c r="N971" s="4" t="str">
        <f t="array" ref="N971">XLOOKUP(M971,Product_Dim!A:A,Product_Dim!C:C)</f>
        <v>Sports</v>
      </c>
      <c r="O971" s="4" t="str">
        <f t="array" ref="O971">XLOOKUP(M971,Product_Dim!A:A,Product_Dim!D:D)</f>
        <v>Fitness</v>
      </c>
      <c r="P971" s="4" t="s">
        <v>1779</v>
      </c>
      <c r="Q971" s="4" t="s">
        <v>1914</v>
      </c>
      <c r="R971" s="4" t="str">
        <f t="array" ref="R971">XLOOKUP(Q971,Store_Dim!A:A,Store_Dim!B:B)</f>
        <v>Martinez-Mullins</v>
      </c>
      <c r="S971" s="4" t="str">
        <f t="array" ref="S971">XLOOKUP(Q971,Store_Dim!A:A,Store_Dim!E:E)</f>
        <v>Online</v>
      </c>
      <c r="T971" s="4">
        <v>1.0</v>
      </c>
      <c r="U971" s="13">
        <v>370.04</v>
      </c>
      <c r="V971" s="14">
        <v>0.04</v>
      </c>
      <c r="W971" s="15">
        <v>423.0</v>
      </c>
      <c r="X971" s="4" t="s">
        <v>1964</v>
      </c>
      <c r="Y971" s="16">
        <v>355.2384</v>
      </c>
      <c r="Z971" s="4" t="str">
        <f t="array" ref="Z971">XLOOKUP(M971,Product_Dim!A:A,Product_Dim!B:B)</f>
        <v>Adjustable Dumbbells 20kg</v>
      </c>
    </row>
    <row r="972" ht="14.25" customHeight="1">
      <c r="A972" s="4" t="s">
        <v>2931</v>
      </c>
      <c r="B972" s="5">
        <v>45297.0</v>
      </c>
      <c r="C972" s="12" t="s">
        <v>3972</v>
      </c>
      <c r="D972" s="4">
        <f t="shared" si="1"/>
        <v>2024</v>
      </c>
      <c r="E972" s="4" t="s">
        <v>243</v>
      </c>
      <c r="F972" s="4">
        <v>23.0</v>
      </c>
      <c r="G972" s="4" t="str">
        <f t="shared" si="2"/>
        <v>18-25</v>
      </c>
      <c r="H972" s="4" t="str">
        <f t="array" ref="H972">XLOOKUP(E972,Customer_Dim!A:A,Customer_Dim!D:D)</f>
        <v>Male</v>
      </c>
      <c r="I972" s="4" t="str">
        <f t="array" ref="I972">XLOOKUP(E972,Customer_Dim!A:A,Customer_Dim!H:H)</f>
        <v>Silver</v>
      </c>
      <c r="J972" s="4" t="str">
        <f t="array" ref="J972">XLOOKUP(E972,Customer_Dim!A:A,Customer_Dim!E:E)</f>
        <v>Jennifermouth</v>
      </c>
      <c r="K972" s="4" t="str">
        <f t="array" ref="K972">XLOOKUP(E972,Customer_Dim!A:A,Customer_Dim!F:F)</f>
        <v>Missouri</v>
      </c>
      <c r="L972" s="4" t="str">
        <f t="array" ref="L972">XLOOKUP(Q972,Store_Dim!A:A,Store_Dim!C:C)</f>
        <v>East</v>
      </c>
      <c r="M972" s="4" t="s">
        <v>1871</v>
      </c>
      <c r="N972" s="4" t="str">
        <f t="array" ref="N972">XLOOKUP(M972,Product_Dim!A:A,Product_Dim!C:C)</f>
        <v>Clothing</v>
      </c>
      <c r="O972" s="4" t="str">
        <f t="array" ref="O972">XLOOKUP(M972,Product_Dim!A:A,Product_Dim!D:D)</f>
        <v>Outerwear</v>
      </c>
      <c r="P972" s="4" t="s">
        <v>1873</v>
      </c>
      <c r="Q972" s="4" t="s">
        <v>1948</v>
      </c>
      <c r="R972" s="4" t="str">
        <f t="array" ref="R972">XLOOKUP(Q972,Store_Dim!A:A,Store_Dim!B:B)</f>
        <v>Mann-Austin</v>
      </c>
      <c r="S972" s="4" t="str">
        <f t="array" ref="S972">XLOOKUP(Q972,Store_Dim!A:A,Store_Dim!E:E)</f>
        <v>Online</v>
      </c>
      <c r="T972" s="4">
        <v>4.0</v>
      </c>
      <c r="U972" s="13">
        <v>492.71</v>
      </c>
      <c r="V972" s="14">
        <v>0.08</v>
      </c>
      <c r="W972" s="15">
        <v>143.0</v>
      </c>
      <c r="X972" s="4" t="s">
        <v>1959</v>
      </c>
      <c r="Y972" s="16">
        <v>1813.1728</v>
      </c>
      <c r="Z972" s="4" t="str">
        <f t="array" ref="Z972">XLOOKUP(M972,Product_Dim!A:A,Product_Dim!B:B)</f>
        <v>Women's Formal Blazer</v>
      </c>
    </row>
    <row r="973" ht="14.25" customHeight="1">
      <c r="A973" s="4" t="s">
        <v>2932</v>
      </c>
      <c r="B973" s="5">
        <v>45530.0</v>
      </c>
      <c r="C973" s="12" t="s">
        <v>3975</v>
      </c>
      <c r="D973" s="4">
        <f t="shared" si="1"/>
        <v>2024</v>
      </c>
      <c r="E973" s="4" t="s">
        <v>913</v>
      </c>
      <c r="F973" s="4">
        <v>48.0</v>
      </c>
      <c r="G973" s="4" t="str">
        <f t="shared" si="2"/>
        <v>46-55</v>
      </c>
      <c r="H973" s="4" t="str">
        <f t="array" ref="H973">XLOOKUP(E973,Customer_Dim!A:A,Customer_Dim!D:D)</f>
        <v>Male</v>
      </c>
      <c r="I973" s="4" t="str">
        <f t="array" ref="I973">XLOOKUP(E973,Customer_Dim!A:A,Customer_Dim!H:H)</f>
        <v>Bronze</v>
      </c>
      <c r="J973" s="4" t="str">
        <f t="array" ref="J973">XLOOKUP(E973,Customer_Dim!A:A,Customer_Dim!E:E)</f>
        <v>Morrisville</v>
      </c>
      <c r="K973" s="4" t="str">
        <f t="array" ref="K973">XLOOKUP(E973,Customer_Dim!A:A,Customer_Dim!F:F)</f>
        <v>Hawaii</v>
      </c>
      <c r="L973" s="4" t="str">
        <f t="array" ref="L973">XLOOKUP(Q973,Store_Dim!A:A,Store_Dim!C:C)</f>
        <v>East</v>
      </c>
      <c r="M973" s="4" t="s">
        <v>1856</v>
      </c>
      <c r="N973" s="4" t="str">
        <f t="array" ref="N973">XLOOKUP(M973,Product_Dim!A:A,Product_Dim!C:C)</f>
        <v>Clothing</v>
      </c>
      <c r="O973" s="4" t="str">
        <f t="array" ref="O973">XLOOKUP(M973,Product_Dim!A:A,Product_Dim!D:D)</f>
        <v>Footwear</v>
      </c>
      <c r="P973" s="4" t="s">
        <v>1858</v>
      </c>
      <c r="Q973" s="4" t="s">
        <v>1932</v>
      </c>
      <c r="R973" s="4" t="str">
        <f t="array" ref="R973">XLOOKUP(Q973,Store_Dim!A:A,Store_Dim!B:B)</f>
        <v>Gardner, Humphrey and Contreras</v>
      </c>
      <c r="S973" s="4" t="str">
        <f t="array" ref="S973">XLOOKUP(Q973,Store_Dim!A:A,Store_Dim!E:E)</f>
        <v>Flagship</v>
      </c>
      <c r="T973" s="4">
        <v>4.0</v>
      </c>
      <c r="U973" s="13">
        <v>853.26</v>
      </c>
      <c r="V973" s="14">
        <v>0.24</v>
      </c>
      <c r="W973" s="15">
        <v>496.0</v>
      </c>
      <c r="X973" s="4" t="s">
        <v>1964</v>
      </c>
      <c r="Y973" s="16">
        <v>2593.9104</v>
      </c>
      <c r="Z973" s="4" t="str">
        <f t="array" ref="Z973">XLOOKUP(M973,Product_Dim!A:A,Product_Dim!B:B)</f>
        <v>Women's High Heels</v>
      </c>
    </row>
    <row r="974" ht="14.25" customHeight="1">
      <c r="A974" s="4" t="s">
        <v>2933</v>
      </c>
      <c r="B974" s="5">
        <v>45740.0</v>
      </c>
      <c r="C974" s="12" t="s">
        <v>3977</v>
      </c>
      <c r="D974" s="4">
        <f t="shared" si="1"/>
        <v>2025</v>
      </c>
      <c r="E974" s="4" t="s">
        <v>1287</v>
      </c>
      <c r="F974" s="4">
        <v>23.0</v>
      </c>
      <c r="G974" s="4" t="str">
        <f t="shared" si="2"/>
        <v>18-25</v>
      </c>
      <c r="H974" s="4" t="str">
        <f t="array" ref="H974">XLOOKUP(E974,Customer_Dim!A:A,Customer_Dim!D:D)</f>
        <v>Female</v>
      </c>
      <c r="I974" s="4" t="str">
        <f t="array" ref="I974">XLOOKUP(E974,Customer_Dim!A:A,Customer_Dim!H:H)</f>
        <v>Gold</v>
      </c>
      <c r="J974" s="4" t="str">
        <f t="array" ref="J974">XLOOKUP(E974,Customer_Dim!A:A,Customer_Dim!E:E)</f>
        <v>North Michaelfurt</v>
      </c>
      <c r="K974" s="4" t="str">
        <f t="array" ref="K974">XLOOKUP(E974,Customer_Dim!A:A,Customer_Dim!F:F)</f>
        <v>Wisconsin</v>
      </c>
      <c r="L974" s="4" t="str">
        <f t="array" ref="L974">XLOOKUP(Q974,Store_Dim!A:A,Store_Dim!C:C)</f>
        <v>West</v>
      </c>
      <c r="M974" s="4" t="s">
        <v>1569</v>
      </c>
      <c r="N974" s="4" t="str">
        <f t="array" ref="N974">XLOOKUP(M974,Product_Dim!A:A,Product_Dim!C:C)</f>
        <v>Clothing</v>
      </c>
      <c r="O974" s="4" t="str">
        <f t="array" ref="O974">XLOOKUP(M974,Product_Dim!A:A,Product_Dim!D:D)</f>
        <v>Outerwear</v>
      </c>
      <c r="P974" s="4" t="s">
        <v>1571</v>
      </c>
      <c r="Q974" s="4" t="s">
        <v>1939</v>
      </c>
      <c r="R974" s="4" t="str">
        <f t="array" ref="R974">XLOOKUP(Q974,Store_Dim!A:A,Store_Dim!B:B)</f>
        <v>Frederick-Wright</v>
      </c>
      <c r="S974" s="4" t="str">
        <f t="array" ref="S974">XLOOKUP(Q974,Store_Dim!A:A,Store_Dim!E:E)</f>
        <v>Flagship</v>
      </c>
      <c r="T974" s="4">
        <v>1.0</v>
      </c>
      <c r="U974" s="13">
        <v>402.47</v>
      </c>
      <c r="V974" s="14">
        <v>0.19</v>
      </c>
      <c r="W974" s="15">
        <v>452.0</v>
      </c>
      <c r="X974" s="4" t="s">
        <v>1961</v>
      </c>
      <c r="Y974" s="16">
        <v>326.0007000000001</v>
      </c>
      <c r="Z974" s="4" t="str">
        <f t="array" ref="Z974">XLOOKUP(M974,Product_Dim!A:A,Product_Dim!B:B)</f>
        <v>Men's Running Jacket</v>
      </c>
    </row>
    <row r="975" ht="14.25" customHeight="1">
      <c r="A975" s="4" t="s">
        <v>2934</v>
      </c>
      <c r="B975" s="5">
        <v>45311.0</v>
      </c>
      <c r="C975" s="12" t="s">
        <v>3972</v>
      </c>
      <c r="D975" s="4">
        <f t="shared" si="1"/>
        <v>2024</v>
      </c>
      <c r="E975" s="4" t="s">
        <v>1276</v>
      </c>
      <c r="F975" s="4">
        <v>31.0</v>
      </c>
      <c r="G975" s="4" t="str">
        <f t="shared" si="2"/>
        <v>26-35</v>
      </c>
      <c r="H975" s="4" t="str">
        <f t="array" ref="H975">XLOOKUP(E975,Customer_Dim!A:A,Customer_Dim!D:D)</f>
        <v>Male</v>
      </c>
      <c r="I975" s="4" t="str">
        <f t="array" ref="I975">XLOOKUP(E975,Customer_Dim!A:A,Customer_Dim!H:H)</f>
        <v>Bronze</v>
      </c>
      <c r="J975" s="4" t="str">
        <f t="array" ref="J975">XLOOKUP(E975,Customer_Dim!A:A,Customer_Dim!E:E)</f>
        <v>Brandonville</v>
      </c>
      <c r="K975" s="4" t="str">
        <f t="array" ref="K975">XLOOKUP(E975,Customer_Dim!A:A,Customer_Dim!F:F)</f>
        <v>Mississippi</v>
      </c>
      <c r="L975" s="4" t="str">
        <f t="array" ref="L975">XLOOKUP(Q975,Store_Dim!A:A,Store_Dim!C:C)</f>
        <v>East</v>
      </c>
      <c r="M975" s="4" t="s">
        <v>1744</v>
      </c>
      <c r="N975" s="4" t="str">
        <f t="array" ref="N975">XLOOKUP(M975,Product_Dim!A:A,Product_Dim!C:C)</f>
        <v>Sports</v>
      </c>
      <c r="O975" s="4" t="str">
        <f t="array" ref="O975">XLOOKUP(M975,Product_Dim!A:A,Product_Dim!D:D)</f>
        <v>Accessories</v>
      </c>
      <c r="P975" s="4" t="s">
        <v>1746</v>
      </c>
      <c r="Q975" s="4" t="s">
        <v>1945</v>
      </c>
      <c r="R975" s="4" t="str">
        <f t="array" ref="R975">XLOOKUP(Q975,Store_Dim!A:A,Store_Dim!B:B)</f>
        <v>Guerrero-Schmitt</v>
      </c>
      <c r="S975" s="4" t="str">
        <f t="array" ref="S975">XLOOKUP(Q975,Store_Dim!A:A,Store_Dim!E:E)</f>
        <v>Flagship</v>
      </c>
      <c r="T975" s="4">
        <v>2.0</v>
      </c>
      <c r="U975" s="13">
        <v>528.3</v>
      </c>
      <c r="V975" s="14">
        <v>0.24</v>
      </c>
      <c r="W975" s="15">
        <v>185.0</v>
      </c>
      <c r="X975" s="4" t="s">
        <v>1959</v>
      </c>
      <c r="Y975" s="16">
        <v>803.016</v>
      </c>
      <c r="Z975" s="4" t="str">
        <f t="array" ref="Z975">XLOOKUP(M975,Product_Dim!A:A,Product_Dim!B:B)</f>
        <v>Sports Stopwatch Pro</v>
      </c>
    </row>
    <row r="976" ht="14.25" customHeight="1">
      <c r="A976" s="4" t="s">
        <v>2935</v>
      </c>
      <c r="B976" s="5">
        <v>45667.0</v>
      </c>
      <c r="C976" s="12" t="s">
        <v>3972</v>
      </c>
      <c r="D976" s="4">
        <f t="shared" si="1"/>
        <v>2025</v>
      </c>
      <c r="E976" s="4" t="s">
        <v>1398</v>
      </c>
      <c r="F976" s="4">
        <v>19.0</v>
      </c>
      <c r="G976" s="4" t="str">
        <f t="shared" si="2"/>
        <v>18-25</v>
      </c>
      <c r="H976" s="4" t="str">
        <f t="array" ref="H976">XLOOKUP(E976,Customer_Dim!A:A,Customer_Dim!D:D)</f>
        <v>Male</v>
      </c>
      <c r="I976" s="4" t="str">
        <f t="array" ref="I976">XLOOKUP(E976,Customer_Dim!A:A,Customer_Dim!H:H)</f>
        <v>Gold</v>
      </c>
      <c r="J976" s="4" t="str">
        <f t="array" ref="J976">XLOOKUP(E976,Customer_Dim!A:A,Customer_Dim!E:E)</f>
        <v>Jessicaland</v>
      </c>
      <c r="K976" s="4" t="str">
        <f t="array" ref="K976">XLOOKUP(E976,Customer_Dim!A:A,Customer_Dim!F:F)</f>
        <v>Wyoming</v>
      </c>
      <c r="L976" s="4" t="str">
        <f t="array" ref="L976">XLOOKUP(Q976,Store_Dim!A:A,Store_Dim!C:C)</f>
        <v>East</v>
      </c>
      <c r="M976" s="4" t="s">
        <v>1599</v>
      </c>
      <c r="N976" s="4" t="str">
        <f t="array" ref="N976">XLOOKUP(M976,Product_Dim!A:A,Product_Dim!C:C)</f>
        <v>Home</v>
      </c>
      <c r="O976" s="4" t="str">
        <f t="array" ref="O976">XLOOKUP(M976,Product_Dim!A:A,Product_Dim!D:D)</f>
        <v>Kitchen</v>
      </c>
      <c r="P976" s="4" t="s">
        <v>1602</v>
      </c>
      <c r="Q976" s="4" t="s">
        <v>1911</v>
      </c>
      <c r="R976" s="4" t="str">
        <f t="array" ref="R976">XLOOKUP(Q976,Store_Dim!A:A,Store_Dim!B:B)</f>
        <v>Benson-Elliott</v>
      </c>
      <c r="S976" s="4" t="str">
        <f t="array" ref="S976">XLOOKUP(Q976,Store_Dim!A:A,Store_Dim!E:E)</f>
        <v>Online</v>
      </c>
      <c r="T976" s="4">
        <v>4.0</v>
      </c>
      <c r="U976" s="13">
        <v>599.85</v>
      </c>
      <c r="V976" s="14">
        <v>0.25</v>
      </c>
      <c r="W976" s="15">
        <v>308.0</v>
      </c>
      <c r="X976" s="4" t="s">
        <v>1959</v>
      </c>
      <c r="Y976" s="16">
        <v>1799.55</v>
      </c>
      <c r="Z976" s="4" t="str">
        <f t="array" ref="Z976">XLOOKUP(M976,Product_Dim!A:A,Product_Dim!B:B)</f>
        <v>Ceramic Kitchen Bowl Set</v>
      </c>
    </row>
    <row r="977" ht="14.25" customHeight="1">
      <c r="A977" s="4" t="s">
        <v>2936</v>
      </c>
      <c r="B977" s="5">
        <v>45281.0</v>
      </c>
      <c r="C977" s="12" t="s">
        <v>3969</v>
      </c>
      <c r="D977" s="4">
        <f t="shared" si="1"/>
        <v>2023</v>
      </c>
      <c r="E977" s="4" t="s">
        <v>980</v>
      </c>
      <c r="F977" s="4">
        <v>23.0</v>
      </c>
      <c r="G977" s="4" t="str">
        <f t="shared" si="2"/>
        <v>18-25</v>
      </c>
      <c r="H977" s="4" t="str">
        <f t="array" ref="H977">XLOOKUP(E977,Customer_Dim!A:A,Customer_Dim!D:D)</f>
        <v>Female</v>
      </c>
      <c r="I977" s="4" t="str">
        <f t="array" ref="I977">XLOOKUP(E977,Customer_Dim!A:A,Customer_Dim!H:H)</f>
        <v>Platinum</v>
      </c>
      <c r="J977" s="4" t="str">
        <f t="array" ref="J977">XLOOKUP(E977,Customer_Dim!A:A,Customer_Dim!E:E)</f>
        <v>East Johntown</v>
      </c>
      <c r="K977" s="4" t="str">
        <f t="array" ref="K977">XLOOKUP(E977,Customer_Dim!A:A,Customer_Dim!F:F)</f>
        <v>Delaware</v>
      </c>
      <c r="L977" s="4" t="str">
        <f t="array" ref="L977">XLOOKUP(Q977,Store_Dim!A:A,Store_Dim!C:C)</f>
        <v>South</v>
      </c>
      <c r="M977" s="4" t="s">
        <v>1621</v>
      </c>
      <c r="N977" s="4" t="str">
        <f t="array" ref="N977">XLOOKUP(M977,Product_Dim!A:A,Product_Dim!C:C)</f>
        <v>Beauty</v>
      </c>
      <c r="O977" s="4" t="str">
        <f t="array" ref="O977">XLOOKUP(M977,Product_Dim!A:A,Product_Dim!D:D)</f>
        <v>Grooming</v>
      </c>
      <c r="P977" s="4" t="s">
        <v>1624</v>
      </c>
      <c r="Q977" s="4" t="s">
        <v>1921</v>
      </c>
      <c r="R977" s="4" t="str">
        <f t="array" ref="R977">XLOOKUP(Q977,Store_Dim!A:A,Store_Dim!B:B)</f>
        <v>Moore, Padilla and Butler</v>
      </c>
      <c r="S977" s="4" t="str">
        <f t="array" ref="S977">XLOOKUP(Q977,Store_Dim!A:A,Store_Dim!E:E)</f>
        <v>Flagship</v>
      </c>
      <c r="T977" s="4">
        <v>2.0</v>
      </c>
      <c r="U977" s="13">
        <v>61.42</v>
      </c>
      <c r="V977" s="14">
        <v>0.08</v>
      </c>
      <c r="W977" s="15">
        <v>256.0</v>
      </c>
      <c r="X977" s="4" t="s">
        <v>1961</v>
      </c>
      <c r="Y977" s="16">
        <v>113.0128</v>
      </c>
      <c r="Z977" s="4" t="str">
        <f t="array" ref="Z977">XLOOKUP(M977,Product_Dim!A:A,Product_Dim!B:B)</f>
        <v>Beard Grooming Kit</v>
      </c>
    </row>
    <row r="978" ht="14.25" customHeight="1">
      <c r="A978" s="4" t="s">
        <v>2937</v>
      </c>
      <c r="B978" s="5">
        <v>45693.0</v>
      </c>
      <c r="C978" s="12" t="s">
        <v>3974</v>
      </c>
      <c r="D978" s="4">
        <f t="shared" si="1"/>
        <v>2025</v>
      </c>
      <c r="E978" s="4" t="s">
        <v>820</v>
      </c>
      <c r="F978" s="4">
        <v>41.0</v>
      </c>
      <c r="G978" s="4" t="str">
        <f t="shared" si="2"/>
        <v>36-45</v>
      </c>
      <c r="H978" s="4" t="str">
        <f t="array" ref="H978">XLOOKUP(E978,Customer_Dim!A:A,Customer_Dim!D:D)</f>
        <v>Female</v>
      </c>
      <c r="I978" s="4" t="str">
        <f t="array" ref="I978">XLOOKUP(E978,Customer_Dim!A:A,Customer_Dim!H:H)</f>
        <v>Gold</v>
      </c>
      <c r="J978" s="4" t="str">
        <f t="array" ref="J978">XLOOKUP(E978,Customer_Dim!A:A,Customer_Dim!E:E)</f>
        <v>Garciamouth</v>
      </c>
      <c r="K978" s="4" t="str">
        <f t="array" ref="K978">XLOOKUP(E978,Customer_Dim!A:A,Customer_Dim!F:F)</f>
        <v>New York</v>
      </c>
      <c r="L978" s="4" t="str">
        <f t="array" ref="L978">XLOOKUP(Q978,Store_Dim!A:A,Store_Dim!C:C)</f>
        <v>East</v>
      </c>
      <c r="M978" s="4" t="s">
        <v>1631</v>
      </c>
      <c r="N978" s="4" t="str">
        <f t="array" ref="N978">XLOOKUP(M978,Product_Dim!A:A,Product_Dim!C:C)</f>
        <v>Sports</v>
      </c>
      <c r="O978" s="4" t="str">
        <f t="array" ref="O978">XLOOKUP(M978,Product_Dim!A:A,Product_Dim!D:D)</f>
        <v>Equipment</v>
      </c>
      <c r="P978" s="4" t="s">
        <v>1634</v>
      </c>
      <c r="Q978" s="4" t="s">
        <v>1924</v>
      </c>
      <c r="R978" s="4" t="str">
        <f t="array" ref="R978">XLOOKUP(Q978,Store_Dim!A:A,Store_Dim!B:B)</f>
        <v>Hill, Wagner and Ballard</v>
      </c>
      <c r="S978" s="4" t="str">
        <f t="array" ref="S978">XLOOKUP(Q978,Store_Dim!A:A,Store_Dim!E:E)</f>
        <v>Online</v>
      </c>
      <c r="T978" s="4">
        <v>2.0</v>
      </c>
      <c r="U978" s="13">
        <v>466.42</v>
      </c>
      <c r="V978" s="14">
        <v>0.12</v>
      </c>
      <c r="W978" s="15">
        <v>65.0</v>
      </c>
      <c r="X978" s="4" t="s">
        <v>1961</v>
      </c>
      <c r="Y978" s="16">
        <v>820.8992000000001</v>
      </c>
      <c r="Z978" s="4" t="str">
        <f t="array" ref="Z978">XLOOKUP(M978,Product_Dim!A:A,Product_Dim!B:B)</f>
        <v>Knee Support Brace</v>
      </c>
    </row>
    <row r="979" ht="14.25" customHeight="1">
      <c r="A979" s="4" t="s">
        <v>2938</v>
      </c>
      <c r="B979" s="5">
        <v>45857.0</v>
      </c>
      <c r="C979" s="12" t="s">
        <v>3968</v>
      </c>
      <c r="D979" s="4">
        <f t="shared" si="1"/>
        <v>2025</v>
      </c>
      <c r="E979" s="4" t="s">
        <v>369</v>
      </c>
      <c r="F979" s="4">
        <v>35.0</v>
      </c>
      <c r="G979" s="4" t="str">
        <f t="shared" si="2"/>
        <v>26-35</v>
      </c>
      <c r="H979" s="4" t="str">
        <f t="array" ref="H979">XLOOKUP(E979,Customer_Dim!A:A,Customer_Dim!D:D)</f>
        <v>Male</v>
      </c>
      <c r="I979" s="4" t="str">
        <f t="array" ref="I979">XLOOKUP(E979,Customer_Dim!A:A,Customer_Dim!H:H)</f>
        <v>Silver</v>
      </c>
      <c r="J979" s="4" t="str">
        <f t="array" ref="J979">XLOOKUP(E979,Customer_Dim!A:A,Customer_Dim!E:E)</f>
        <v>South Dustin</v>
      </c>
      <c r="K979" s="4" t="str">
        <f t="array" ref="K979">XLOOKUP(E979,Customer_Dim!A:A,Customer_Dim!F:F)</f>
        <v>Tennessee</v>
      </c>
      <c r="L979" s="4" t="str">
        <f t="array" ref="L979">XLOOKUP(Q979,Store_Dim!A:A,Store_Dim!C:C)</f>
        <v>North</v>
      </c>
      <c r="M979" s="4" t="s">
        <v>1670</v>
      </c>
      <c r="N979" s="4" t="str">
        <f t="array" ref="N979">XLOOKUP(M979,Product_Dim!A:A,Product_Dim!C:C)</f>
        <v>Sports</v>
      </c>
      <c r="O979" s="4" t="str">
        <f t="array" ref="O979">XLOOKUP(M979,Product_Dim!A:A,Product_Dim!D:D)</f>
        <v>Team Sports</v>
      </c>
      <c r="P979" s="4" t="s">
        <v>1673</v>
      </c>
      <c r="Q979" s="4" t="s">
        <v>1908</v>
      </c>
      <c r="R979" s="4" t="str">
        <f t="array" ref="R979">XLOOKUP(Q979,Store_Dim!A:A,Store_Dim!B:B)</f>
        <v>Gray Ltd</v>
      </c>
      <c r="S979" s="4" t="str">
        <f t="array" ref="S979">XLOOKUP(Q979,Store_Dim!A:A,Store_Dim!E:E)</f>
        <v>Outlet</v>
      </c>
      <c r="T979" s="4">
        <v>4.0</v>
      </c>
      <c r="U979" s="13">
        <v>540.69</v>
      </c>
      <c r="V979" s="14">
        <v>0.09</v>
      </c>
      <c r="W979" s="15">
        <v>281.0</v>
      </c>
      <c r="X979" s="4" t="s">
        <v>1964</v>
      </c>
      <c r="Y979" s="16">
        <v>1968.1116</v>
      </c>
      <c r="Z979" s="4" t="str">
        <f t="array" ref="Z979">XLOOKUP(M979,Product_Dim!A:A,Product_Dim!B:B)</f>
        <v>Basketball</v>
      </c>
    </row>
    <row r="980" ht="14.25" customHeight="1">
      <c r="A980" s="4" t="s">
        <v>2939</v>
      </c>
      <c r="B980" s="5">
        <v>45737.0</v>
      </c>
      <c r="C980" s="12" t="s">
        <v>3977</v>
      </c>
      <c r="D980" s="4">
        <f t="shared" si="1"/>
        <v>2025</v>
      </c>
      <c r="E980" s="4" t="s">
        <v>965</v>
      </c>
      <c r="F980" s="4">
        <v>64.0</v>
      </c>
      <c r="G980" s="4" t="str">
        <f t="shared" si="2"/>
        <v>56-65</v>
      </c>
      <c r="H980" s="4" t="str">
        <f t="array" ref="H980">XLOOKUP(E980,Customer_Dim!A:A,Customer_Dim!D:D)</f>
        <v>Male</v>
      </c>
      <c r="I980" s="4" t="str">
        <f t="array" ref="I980">XLOOKUP(E980,Customer_Dim!A:A,Customer_Dim!H:H)</f>
        <v>Platinum</v>
      </c>
      <c r="J980" s="4" t="str">
        <f t="array" ref="J980">XLOOKUP(E980,Customer_Dim!A:A,Customer_Dim!E:E)</f>
        <v>New Joshuatown</v>
      </c>
      <c r="K980" s="4" t="str">
        <f t="array" ref="K980">XLOOKUP(E980,Customer_Dim!A:A,Customer_Dim!F:F)</f>
        <v>Maine</v>
      </c>
      <c r="L980" s="4" t="str">
        <f t="array" ref="L980">XLOOKUP(Q980,Store_Dim!A:A,Store_Dim!C:C)</f>
        <v>East</v>
      </c>
      <c r="M980" s="4" t="s">
        <v>1631</v>
      </c>
      <c r="N980" s="4" t="str">
        <f t="array" ref="N980">XLOOKUP(M980,Product_Dim!A:A,Product_Dim!C:C)</f>
        <v>Sports</v>
      </c>
      <c r="O980" s="4" t="str">
        <f t="array" ref="O980">XLOOKUP(M980,Product_Dim!A:A,Product_Dim!D:D)</f>
        <v>Equipment</v>
      </c>
      <c r="P980" s="4" t="s">
        <v>1634</v>
      </c>
      <c r="Q980" s="4" t="s">
        <v>1932</v>
      </c>
      <c r="R980" s="4" t="str">
        <f t="array" ref="R980">XLOOKUP(Q980,Store_Dim!A:A,Store_Dim!B:B)</f>
        <v>Gardner, Humphrey and Contreras</v>
      </c>
      <c r="S980" s="4" t="str">
        <f t="array" ref="S980">XLOOKUP(Q980,Store_Dim!A:A,Store_Dim!E:E)</f>
        <v>Flagship</v>
      </c>
      <c r="T980" s="4">
        <v>3.0</v>
      </c>
      <c r="U980" s="13">
        <v>677.46</v>
      </c>
      <c r="V980" s="14">
        <v>0.05</v>
      </c>
      <c r="W980" s="15">
        <v>65.0</v>
      </c>
      <c r="X980" s="4" t="s">
        <v>1959</v>
      </c>
      <c r="Y980" s="16">
        <v>1930.761</v>
      </c>
      <c r="Z980" s="4" t="str">
        <f t="array" ref="Z980">XLOOKUP(M980,Product_Dim!A:A,Product_Dim!B:B)</f>
        <v>Knee Support Brace</v>
      </c>
    </row>
    <row r="981" ht="14.25" customHeight="1">
      <c r="A981" s="4" t="s">
        <v>2940</v>
      </c>
      <c r="B981" s="5">
        <v>45771.0</v>
      </c>
      <c r="C981" s="12" t="s">
        <v>3978</v>
      </c>
      <c r="D981" s="4">
        <f t="shared" si="1"/>
        <v>2025</v>
      </c>
      <c r="E981" s="4" t="s">
        <v>1055</v>
      </c>
      <c r="F981" s="4">
        <v>46.0</v>
      </c>
      <c r="G981" s="4" t="str">
        <f t="shared" si="2"/>
        <v>46-55</v>
      </c>
      <c r="H981" s="4" t="str">
        <f t="array" ref="H981">XLOOKUP(E981,Customer_Dim!A:A,Customer_Dim!D:D)</f>
        <v>Male</v>
      </c>
      <c r="I981" s="4" t="str">
        <f t="array" ref="I981">XLOOKUP(E981,Customer_Dim!A:A,Customer_Dim!H:H)</f>
        <v>Platinum</v>
      </c>
      <c r="J981" s="4" t="str">
        <f t="array" ref="J981">XLOOKUP(E981,Customer_Dim!A:A,Customer_Dim!E:E)</f>
        <v>Jessicaport</v>
      </c>
      <c r="K981" s="4" t="str">
        <f t="array" ref="K981">XLOOKUP(E981,Customer_Dim!A:A,Customer_Dim!F:F)</f>
        <v>Minnesota</v>
      </c>
      <c r="L981" s="4" t="str">
        <f t="array" ref="L981">XLOOKUP(Q981,Store_Dim!A:A,Store_Dim!C:C)</f>
        <v>North</v>
      </c>
      <c r="M981" s="4" t="s">
        <v>1638</v>
      </c>
      <c r="N981" s="4" t="str">
        <f t="array" ref="N981">XLOOKUP(M981,Product_Dim!A:A,Product_Dim!C:C)</f>
        <v>Home</v>
      </c>
      <c r="O981" s="4" t="str">
        <f t="array" ref="O981">XLOOKUP(M981,Product_Dim!A:A,Product_Dim!D:D)</f>
        <v>Storage</v>
      </c>
      <c r="P981" s="4" t="s">
        <v>1641</v>
      </c>
      <c r="Q981" s="4" t="s">
        <v>1892</v>
      </c>
      <c r="R981" s="4" t="str">
        <f t="array" ref="R981">XLOOKUP(Q981,Store_Dim!A:A,Store_Dim!B:B)</f>
        <v>Martinez, Adkins and Johnson</v>
      </c>
      <c r="S981" s="4" t="str">
        <f t="array" ref="S981">XLOOKUP(Q981,Store_Dim!A:A,Store_Dim!E:E)</f>
        <v>Flagship</v>
      </c>
      <c r="T981" s="4">
        <v>3.0</v>
      </c>
      <c r="U981" s="13">
        <v>614.63</v>
      </c>
      <c r="V981" s="14">
        <v>0.06</v>
      </c>
      <c r="W981" s="15">
        <v>76.0</v>
      </c>
      <c r="X981" s="4" t="s">
        <v>1961</v>
      </c>
      <c r="Y981" s="16">
        <v>1733.2566</v>
      </c>
      <c r="Z981" s="4" t="str">
        <f t="array" ref="Z981">XLOOKUP(M981,Product_Dim!A:A,Product_Dim!B:B)</f>
        <v>Multi-Purpose Storage Box</v>
      </c>
    </row>
    <row r="982" ht="14.25" customHeight="1">
      <c r="A982" s="4" t="s">
        <v>2941</v>
      </c>
      <c r="B982" s="5">
        <v>45272.0</v>
      </c>
      <c r="C982" s="12" t="s">
        <v>3969</v>
      </c>
      <c r="D982" s="4">
        <f t="shared" si="1"/>
        <v>2023</v>
      </c>
      <c r="E982" s="4" t="s">
        <v>769</v>
      </c>
      <c r="F982" s="4">
        <v>27.0</v>
      </c>
      <c r="G982" s="4" t="str">
        <f t="shared" si="2"/>
        <v>26-35</v>
      </c>
      <c r="H982" s="4" t="str">
        <f t="array" ref="H982">XLOOKUP(E982,Customer_Dim!A:A,Customer_Dim!D:D)</f>
        <v>Female</v>
      </c>
      <c r="I982" s="4" t="str">
        <f t="array" ref="I982">XLOOKUP(E982,Customer_Dim!A:A,Customer_Dim!H:H)</f>
        <v>Platinum</v>
      </c>
      <c r="J982" s="4" t="str">
        <f t="array" ref="J982">XLOOKUP(E982,Customer_Dim!A:A,Customer_Dim!E:E)</f>
        <v>Tammyton</v>
      </c>
      <c r="K982" s="4" t="str">
        <f t="array" ref="K982">XLOOKUP(E982,Customer_Dim!A:A,Customer_Dim!F:F)</f>
        <v>New Jersey</v>
      </c>
      <c r="L982" s="4" t="str">
        <f t="array" ref="L982">XLOOKUP(Q982,Store_Dim!A:A,Store_Dim!C:C)</f>
        <v>West</v>
      </c>
      <c r="M982" s="4" t="s">
        <v>1780</v>
      </c>
      <c r="N982" s="4" t="str">
        <f t="array" ref="N982">XLOOKUP(M982,Product_Dim!A:A,Product_Dim!C:C)</f>
        <v>Beauty</v>
      </c>
      <c r="O982" s="4" t="str">
        <f t="array" ref="O982">XLOOKUP(M982,Product_Dim!A:A,Product_Dim!D:D)</f>
        <v>Haircare</v>
      </c>
      <c r="P982" s="4" t="s">
        <v>1782</v>
      </c>
      <c r="Q982" s="4" t="s">
        <v>1917</v>
      </c>
      <c r="R982" s="4" t="str">
        <f t="array" ref="R982">XLOOKUP(Q982,Store_Dim!A:A,Store_Dim!B:B)</f>
        <v>Bean, Jones and Park</v>
      </c>
      <c r="S982" s="4" t="str">
        <f t="array" ref="S982">XLOOKUP(Q982,Store_Dim!A:A,Store_Dim!E:E)</f>
        <v>Online</v>
      </c>
      <c r="T982" s="4">
        <v>4.0</v>
      </c>
      <c r="U982" s="13">
        <v>649.52</v>
      </c>
      <c r="V982" s="14">
        <v>0.11</v>
      </c>
      <c r="W982" s="15">
        <v>177.0</v>
      </c>
      <c r="X982" s="4" t="s">
        <v>1959</v>
      </c>
      <c r="Y982" s="16">
        <v>2312.2912</v>
      </c>
      <c r="Z982" s="4" t="str">
        <f t="array" ref="Z982">XLOOKUP(M982,Product_Dim!A:A,Product_Dim!B:B)</f>
        <v>Women's Hair Dryer Brush</v>
      </c>
    </row>
    <row r="983" ht="14.25" customHeight="1">
      <c r="A983" s="4" t="s">
        <v>2942</v>
      </c>
      <c r="B983" s="5">
        <v>45481.0</v>
      </c>
      <c r="C983" s="12" t="s">
        <v>3968</v>
      </c>
      <c r="D983" s="4">
        <f t="shared" si="1"/>
        <v>2024</v>
      </c>
      <c r="E983" s="4" t="s">
        <v>1401</v>
      </c>
      <c r="F983" s="4">
        <v>41.0</v>
      </c>
      <c r="G983" s="4" t="str">
        <f t="shared" si="2"/>
        <v>36-45</v>
      </c>
      <c r="H983" s="4" t="str">
        <f t="array" ref="H983">XLOOKUP(E983,Customer_Dim!A:A,Customer_Dim!D:D)</f>
        <v>Female</v>
      </c>
      <c r="I983" s="4" t="str">
        <f t="array" ref="I983">XLOOKUP(E983,Customer_Dim!A:A,Customer_Dim!H:H)</f>
        <v>Platinum</v>
      </c>
      <c r="J983" s="4" t="str">
        <f t="array" ref="J983">XLOOKUP(E983,Customer_Dim!A:A,Customer_Dim!E:E)</f>
        <v>Mcfarlandmouth</v>
      </c>
      <c r="K983" s="4" t="str">
        <f t="array" ref="K983">XLOOKUP(E983,Customer_Dim!A:A,Customer_Dim!F:F)</f>
        <v>Virginia</v>
      </c>
      <c r="L983" s="4" t="str">
        <f t="array" ref="L983">XLOOKUP(Q983,Store_Dim!A:A,Store_Dim!C:C)</f>
        <v>West</v>
      </c>
      <c r="M983" s="4" t="s">
        <v>1838</v>
      </c>
      <c r="N983" s="4" t="str">
        <f t="array" ref="N983">XLOOKUP(M983,Product_Dim!A:A,Product_Dim!C:C)</f>
        <v>Clothing</v>
      </c>
      <c r="O983" s="4" t="str">
        <f t="array" ref="O983">XLOOKUP(M983,Product_Dim!A:A,Product_Dim!D:D)</f>
        <v>Accessories</v>
      </c>
      <c r="P983" s="4" t="s">
        <v>1840</v>
      </c>
      <c r="Q983" s="4" t="s">
        <v>1917</v>
      </c>
      <c r="R983" s="4" t="str">
        <f t="array" ref="R983">XLOOKUP(Q983,Store_Dim!A:A,Store_Dim!B:B)</f>
        <v>Bean, Jones and Park</v>
      </c>
      <c r="S983" s="4" t="str">
        <f t="array" ref="S983">XLOOKUP(Q983,Store_Dim!A:A,Store_Dim!E:E)</f>
        <v>Online</v>
      </c>
      <c r="T983" s="4">
        <v>2.0</v>
      </c>
      <c r="U983" s="13">
        <v>943.93</v>
      </c>
      <c r="V983" s="14">
        <v>0.22</v>
      </c>
      <c r="W983" s="15">
        <v>210.0</v>
      </c>
      <c r="X983" s="4" t="s">
        <v>1961</v>
      </c>
      <c r="Y983" s="16">
        <v>1472.5308</v>
      </c>
      <c r="Z983" s="4" t="str">
        <f t="array" ref="Z983">XLOOKUP(M983,Product_Dim!A:A,Product_Dim!B:B)</f>
        <v>Women's Beanie Hat</v>
      </c>
    </row>
    <row r="984" ht="14.25" customHeight="1">
      <c r="A984" s="4" t="s">
        <v>2943</v>
      </c>
      <c r="B984" s="5">
        <v>45228.0</v>
      </c>
      <c r="C984" s="12" t="s">
        <v>3979</v>
      </c>
      <c r="D984" s="4">
        <f t="shared" si="1"/>
        <v>2023</v>
      </c>
      <c r="E984" s="4" t="s">
        <v>569</v>
      </c>
      <c r="F984" s="4">
        <v>47.0</v>
      </c>
      <c r="G984" s="4" t="str">
        <f t="shared" si="2"/>
        <v>46-55</v>
      </c>
      <c r="H984" s="4" t="str">
        <f t="array" ref="H984">XLOOKUP(E984,Customer_Dim!A:A,Customer_Dim!D:D)</f>
        <v>Female</v>
      </c>
      <c r="I984" s="4" t="str">
        <f t="array" ref="I984">XLOOKUP(E984,Customer_Dim!A:A,Customer_Dim!H:H)</f>
        <v>Platinum</v>
      </c>
      <c r="J984" s="4" t="str">
        <f t="array" ref="J984">XLOOKUP(E984,Customer_Dim!A:A,Customer_Dim!E:E)</f>
        <v>Carolview</v>
      </c>
      <c r="K984" s="4" t="str">
        <f t="array" ref="K984">XLOOKUP(E984,Customer_Dim!A:A,Customer_Dim!F:F)</f>
        <v>Illinois</v>
      </c>
      <c r="L984" s="4" t="str">
        <f t="array" ref="L984">XLOOKUP(Q984,Store_Dim!A:A,Store_Dim!C:C)</f>
        <v>West</v>
      </c>
      <c r="M984" s="4" t="s">
        <v>1670</v>
      </c>
      <c r="N984" s="4" t="str">
        <f t="array" ref="N984">XLOOKUP(M984,Product_Dim!A:A,Product_Dim!C:C)</f>
        <v>Sports</v>
      </c>
      <c r="O984" s="4" t="str">
        <f t="array" ref="O984">XLOOKUP(M984,Product_Dim!A:A,Product_Dim!D:D)</f>
        <v>Team Sports</v>
      </c>
      <c r="P984" s="4" t="s">
        <v>1673</v>
      </c>
      <c r="Q984" s="4" t="s">
        <v>1917</v>
      </c>
      <c r="R984" s="4" t="str">
        <f t="array" ref="R984">XLOOKUP(Q984,Store_Dim!A:A,Store_Dim!B:B)</f>
        <v>Bean, Jones and Park</v>
      </c>
      <c r="S984" s="4" t="str">
        <f t="array" ref="S984">XLOOKUP(Q984,Store_Dim!A:A,Store_Dim!E:E)</f>
        <v>Online</v>
      </c>
      <c r="T984" s="4">
        <v>4.0</v>
      </c>
      <c r="U984" s="13">
        <v>538.73</v>
      </c>
      <c r="V984" s="14">
        <v>0.03</v>
      </c>
      <c r="W984" s="15">
        <v>281.0</v>
      </c>
      <c r="X984" s="4" t="s">
        <v>1959</v>
      </c>
      <c r="Y984" s="16">
        <v>2090.2724</v>
      </c>
      <c r="Z984" s="4" t="str">
        <f t="array" ref="Z984">XLOOKUP(M984,Product_Dim!A:A,Product_Dim!B:B)</f>
        <v>Basketball</v>
      </c>
    </row>
    <row r="985" ht="14.25" customHeight="1">
      <c r="A985" s="4" t="s">
        <v>2944</v>
      </c>
      <c r="B985" s="5">
        <v>45432.0</v>
      </c>
      <c r="C985" s="12" t="s">
        <v>3973</v>
      </c>
      <c r="D985" s="4">
        <f t="shared" si="1"/>
        <v>2024</v>
      </c>
      <c r="E985" s="4" t="s">
        <v>334</v>
      </c>
      <c r="F985" s="4">
        <v>58.0</v>
      </c>
      <c r="G985" s="4" t="str">
        <f t="shared" si="2"/>
        <v>56-65</v>
      </c>
      <c r="H985" s="4" t="str">
        <f t="array" ref="H985">XLOOKUP(E985,Customer_Dim!A:A,Customer_Dim!D:D)</f>
        <v>Male</v>
      </c>
      <c r="I985" s="4" t="str">
        <f t="array" ref="I985">XLOOKUP(E985,Customer_Dim!A:A,Customer_Dim!H:H)</f>
        <v>Silver</v>
      </c>
      <c r="J985" s="4" t="str">
        <f t="array" ref="J985">XLOOKUP(E985,Customer_Dim!A:A,Customer_Dim!E:E)</f>
        <v>Ashleystad</v>
      </c>
      <c r="K985" s="4" t="str">
        <f t="array" ref="K985">XLOOKUP(E985,Customer_Dim!A:A,Customer_Dim!F:F)</f>
        <v>Arkansas</v>
      </c>
      <c r="L985" s="4" t="str">
        <f t="array" ref="L985">XLOOKUP(Q985,Store_Dim!A:A,Store_Dim!C:C)</f>
        <v>West</v>
      </c>
      <c r="M985" s="4" t="s">
        <v>1780</v>
      </c>
      <c r="N985" s="4" t="str">
        <f t="array" ref="N985">XLOOKUP(M985,Product_Dim!A:A,Product_Dim!C:C)</f>
        <v>Beauty</v>
      </c>
      <c r="O985" s="4" t="str">
        <f t="array" ref="O985">XLOOKUP(M985,Product_Dim!A:A,Product_Dim!D:D)</f>
        <v>Haircare</v>
      </c>
      <c r="P985" s="4" t="s">
        <v>1782</v>
      </c>
      <c r="Q985" s="4" t="s">
        <v>1917</v>
      </c>
      <c r="R985" s="4" t="str">
        <f t="array" ref="R985">XLOOKUP(Q985,Store_Dim!A:A,Store_Dim!B:B)</f>
        <v>Bean, Jones and Park</v>
      </c>
      <c r="S985" s="4" t="str">
        <f t="array" ref="S985">XLOOKUP(Q985,Store_Dim!A:A,Store_Dim!E:E)</f>
        <v>Online</v>
      </c>
      <c r="T985" s="4">
        <v>2.0</v>
      </c>
      <c r="U985" s="13">
        <v>853.93</v>
      </c>
      <c r="V985" s="14">
        <v>0.01</v>
      </c>
      <c r="W985" s="15">
        <v>177.0</v>
      </c>
      <c r="X985" s="4" t="s">
        <v>1961</v>
      </c>
      <c r="Y985" s="16">
        <v>1690.7814</v>
      </c>
      <c r="Z985" s="4" t="str">
        <f t="array" ref="Z985">XLOOKUP(M985,Product_Dim!A:A,Product_Dim!B:B)</f>
        <v>Women's Hair Dryer Brush</v>
      </c>
    </row>
    <row r="986" ht="14.25" customHeight="1">
      <c r="A986" s="4" t="s">
        <v>2945</v>
      </c>
      <c r="B986" s="5">
        <v>45914.0</v>
      </c>
      <c r="C986" s="12" t="s">
        <v>3976</v>
      </c>
      <c r="D986" s="4">
        <f t="shared" si="1"/>
        <v>2025</v>
      </c>
      <c r="E986" s="4" t="s">
        <v>20</v>
      </c>
      <c r="F986" s="17">
        <v>41.57684529828109</v>
      </c>
      <c r="G986" s="4" t="str">
        <f t="shared" si="2"/>
        <v>36-45</v>
      </c>
      <c r="H986" s="4" t="str">
        <f t="array" ref="H986">XLOOKUP(E986,Customer_Dim!A:A,Customer_Dim!D:D)</f>
        <v>Female</v>
      </c>
      <c r="I986" s="4" t="str">
        <f t="array" ref="I986">XLOOKUP(E986,Customer_Dim!A:A,Customer_Dim!H:H)</f>
        <v>Gold</v>
      </c>
      <c r="J986" s="4" t="str">
        <f t="array" ref="J986">XLOOKUP(E986,Customer_Dim!A:A,Customer_Dim!E:E)</f>
        <v>Kellyberg</v>
      </c>
      <c r="K986" s="4" t="str">
        <f t="array" ref="K986">XLOOKUP(E986,Customer_Dim!A:A,Customer_Dim!F:F)</f>
        <v>South Dakota</v>
      </c>
      <c r="L986" s="4" t="str">
        <f t="array" ref="L986">XLOOKUP(Q986,Store_Dim!A:A,Store_Dim!C:C)</f>
        <v>South</v>
      </c>
      <c r="M986" s="4" t="s">
        <v>1664</v>
      </c>
      <c r="N986" s="4" t="str">
        <f t="array" ref="N986">XLOOKUP(M986,Product_Dim!A:A,Product_Dim!C:C)</f>
        <v>Home</v>
      </c>
      <c r="O986" s="4" t="str">
        <f t="array" ref="O986">XLOOKUP(M986,Product_Dim!A:A,Product_Dim!D:D)</f>
        <v>Decor</v>
      </c>
      <c r="P986" s="4" t="s">
        <v>1666</v>
      </c>
      <c r="Q986" s="4" t="s">
        <v>1904</v>
      </c>
      <c r="R986" s="4" t="str">
        <f t="array" ref="R986">XLOOKUP(Q986,Store_Dim!A:A,Store_Dim!B:B)</f>
        <v>Alexander Group</v>
      </c>
      <c r="S986" s="4" t="str">
        <f t="array" ref="S986">XLOOKUP(Q986,Store_Dim!A:A,Store_Dim!E:E)</f>
        <v>Online</v>
      </c>
      <c r="T986" s="4">
        <v>4.0</v>
      </c>
      <c r="U986" s="13">
        <v>465.42</v>
      </c>
      <c r="V986" s="14">
        <v>0.26</v>
      </c>
      <c r="W986" s="15">
        <v>276.0</v>
      </c>
      <c r="X986" s="4" t="s">
        <v>1964</v>
      </c>
      <c r="Y986" s="16">
        <v>1377.6432</v>
      </c>
      <c r="Z986" s="4" t="str">
        <f t="array" ref="Z986">XLOOKUP(M986,Product_Dim!A:A,Product_Dim!B:B)</f>
        <v>Fabric Sofa Throw Blanket</v>
      </c>
    </row>
    <row r="987" ht="14.25" customHeight="1">
      <c r="A987" s="4" t="s">
        <v>2946</v>
      </c>
      <c r="B987" s="5">
        <v>45758.0</v>
      </c>
      <c r="C987" s="12" t="s">
        <v>3978</v>
      </c>
      <c r="D987" s="4">
        <f t="shared" si="1"/>
        <v>2025</v>
      </c>
      <c r="E987" s="4" t="s">
        <v>224</v>
      </c>
      <c r="F987" s="4">
        <v>56.0</v>
      </c>
      <c r="G987" s="4" t="str">
        <f t="shared" si="2"/>
        <v>56-65</v>
      </c>
      <c r="H987" s="4" t="str">
        <f t="array" ref="H987">XLOOKUP(E987,Customer_Dim!A:A,Customer_Dim!D:D)</f>
        <v>Female</v>
      </c>
      <c r="I987" s="4" t="str">
        <f t="array" ref="I987">XLOOKUP(E987,Customer_Dim!A:A,Customer_Dim!H:H)</f>
        <v>Bronze</v>
      </c>
      <c r="J987" s="4" t="str">
        <f t="array" ref="J987">XLOOKUP(E987,Customer_Dim!A:A,Customer_Dim!E:E)</f>
        <v>Edwardsfort</v>
      </c>
      <c r="K987" s="4" t="str">
        <f t="array" ref="K987">XLOOKUP(E987,Customer_Dim!A:A,Customer_Dim!F:F)</f>
        <v>Minnesota</v>
      </c>
      <c r="L987" s="4" t="str">
        <f t="array" ref="L987">XLOOKUP(Q987,Store_Dim!A:A,Store_Dim!C:C)</f>
        <v>South</v>
      </c>
      <c r="M987" s="4" t="s">
        <v>1560</v>
      </c>
      <c r="N987" s="4" t="str">
        <f t="array" ref="N987">XLOOKUP(M987,Product_Dim!A:A,Product_Dim!C:C)</f>
        <v>Clothing</v>
      </c>
      <c r="O987" s="4" t="str">
        <f t="array" ref="O987">XLOOKUP(M987,Product_Dim!A:A,Product_Dim!D:D)</f>
        <v>Tops</v>
      </c>
      <c r="P987" s="4" t="s">
        <v>1564</v>
      </c>
      <c r="Q987" s="4" t="s">
        <v>1927</v>
      </c>
      <c r="R987" s="4" t="str">
        <f t="array" ref="R987">XLOOKUP(Q987,Store_Dim!A:A,Store_Dim!B:B)</f>
        <v>Aguirre-Keller</v>
      </c>
      <c r="S987" s="4" t="str">
        <f t="array" ref="S987">XLOOKUP(Q987,Store_Dim!A:A,Store_Dim!E:E)</f>
        <v>Online</v>
      </c>
      <c r="T987" s="4">
        <v>4.0</v>
      </c>
      <c r="U987" s="13">
        <v>880.26</v>
      </c>
      <c r="V987" s="14">
        <v>0.11</v>
      </c>
      <c r="W987" s="15">
        <v>181.0</v>
      </c>
      <c r="X987" s="4" t="s">
        <v>1964</v>
      </c>
      <c r="Y987" s="16">
        <v>3133.7256</v>
      </c>
      <c r="Z987" s="4" t="str">
        <f t="array" ref="Z987">XLOOKUP(M987,Product_Dim!A:A,Product_Dim!B:B)</f>
        <v>Men's Graphic T-Shirt</v>
      </c>
    </row>
    <row r="988" ht="14.25" customHeight="1">
      <c r="A988" s="4" t="s">
        <v>2947</v>
      </c>
      <c r="B988" s="5">
        <v>45429.0</v>
      </c>
      <c r="C988" s="12" t="s">
        <v>3973</v>
      </c>
      <c r="D988" s="4">
        <f t="shared" si="1"/>
        <v>2024</v>
      </c>
      <c r="E988" s="4" t="s">
        <v>1508</v>
      </c>
      <c r="F988" s="4">
        <v>48.0</v>
      </c>
      <c r="G988" s="4" t="str">
        <f t="shared" si="2"/>
        <v>46-55</v>
      </c>
      <c r="H988" s="4" t="str">
        <f t="array" ref="H988">XLOOKUP(E988,Customer_Dim!A:A,Customer_Dim!D:D)</f>
        <v>Male</v>
      </c>
      <c r="I988" s="4" t="str">
        <f t="array" ref="I988">XLOOKUP(E988,Customer_Dim!A:A,Customer_Dim!H:H)</f>
        <v>Gold</v>
      </c>
      <c r="J988" s="4" t="str">
        <f t="array" ref="J988">XLOOKUP(E988,Customer_Dim!A:A,Customer_Dim!E:E)</f>
        <v>East Rodney</v>
      </c>
      <c r="K988" s="4" t="str">
        <f t="array" ref="K988">XLOOKUP(E988,Customer_Dim!A:A,Customer_Dim!F:F)</f>
        <v>Nevada</v>
      </c>
      <c r="L988" s="4" t="str">
        <f t="array" ref="L988">XLOOKUP(Q988,Store_Dim!A:A,Store_Dim!C:C)</f>
        <v>South</v>
      </c>
      <c r="M988" s="4" t="s">
        <v>1735</v>
      </c>
      <c r="N988" s="4" t="str">
        <f t="array" ref="N988">XLOOKUP(M988,Product_Dim!A:A,Product_Dim!C:C)</f>
        <v>Electronics</v>
      </c>
      <c r="O988" s="4" t="str">
        <f t="array" ref="O988">XLOOKUP(M988,Product_Dim!A:A,Product_Dim!D:D)</f>
        <v>Accessories</v>
      </c>
      <c r="P988" s="4" t="s">
        <v>1737</v>
      </c>
      <c r="Q988" s="4" t="s">
        <v>1927</v>
      </c>
      <c r="R988" s="4" t="str">
        <f t="array" ref="R988">XLOOKUP(Q988,Store_Dim!A:A,Store_Dim!B:B)</f>
        <v>Aguirre-Keller</v>
      </c>
      <c r="S988" s="4" t="str">
        <f t="array" ref="S988">XLOOKUP(Q988,Store_Dim!A:A,Store_Dim!E:E)</f>
        <v>Online</v>
      </c>
      <c r="T988" s="4">
        <v>3.0</v>
      </c>
      <c r="U988" s="13">
        <v>461.02</v>
      </c>
      <c r="V988" s="14">
        <v>0.29</v>
      </c>
      <c r="W988" s="15">
        <v>246.0</v>
      </c>
      <c r="X988" s="4" t="s">
        <v>1961</v>
      </c>
      <c r="Y988" s="16">
        <v>981.9725999999999</v>
      </c>
      <c r="Z988" s="4" t="str">
        <f t="array" ref="Z988">XLOOKUP(M988,Product_Dim!A:A,Product_Dim!B:B)</f>
        <v>HDMI Cable – 2m</v>
      </c>
    </row>
    <row r="989" ht="14.25" customHeight="1">
      <c r="A989" s="4" t="s">
        <v>2948</v>
      </c>
      <c r="B989" s="5">
        <v>45578.0</v>
      </c>
      <c r="C989" s="12" t="s">
        <v>3979</v>
      </c>
      <c r="D989" s="4">
        <f t="shared" si="1"/>
        <v>2024</v>
      </c>
      <c r="E989" s="4" t="s">
        <v>127</v>
      </c>
      <c r="F989" s="4">
        <v>18.0</v>
      </c>
      <c r="G989" s="4" t="str">
        <f t="shared" si="2"/>
        <v>18-25</v>
      </c>
      <c r="H989" s="4" t="str">
        <f t="array" ref="H989">XLOOKUP(E989,Customer_Dim!A:A,Customer_Dim!D:D)</f>
        <v>Female</v>
      </c>
      <c r="I989" s="4" t="str">
        <f t="array" ref="I989">XLOOKUP(E989,Customer_Dim!A:A,Customer_Dim!H:H)</f>
        <v>Gold</v>
      </c>
      <c r="J989" s="4" t="str">
        <f t="array" ref="J989">XLOOKUP(E989,Customer_Dim!A:A,Customer_Dim!E:E)</f>
        <v>East Michellemouth</v>
      </c>
      <c r="K989" s="4" t="str">
        <f t="array" ref="K989">XLOOKUP(E989,Customer_Dim!A:A,Customer_Dim!F:F)</f>
        <v>Missouri</v>
      </c>
      <c r="L989" s="4" t="str">
        <f t="array" ref="L989">XLOOKUP(Q989,Store_Dim!A:A,Store_Dim!C:C)</f>
        <v>East</v>
      </c>
      <c r="M989" s="4" t="s">
        <v>1652</v>
      </c>
      <c r="N989" s="4" t="str">
        <f t="array" ref="N989">XLOOKUP(M989,Product_Dim!A:A,Product_Dim!C:C)</f>
        <v>Clothing</v>
      </c>
      <c r="O989" s="4" t="str">
        <f t="array" ref="O989">XLOOKUP(M989,Product_Dim!A:A,Product_Dim!D:D)</f>
        <v>Accessories</v>
      </c>
      <c r="P989" s="4" t="s">
        <v>1654</v>
      </c>
      <c r="Q989" s="4" t="s">
        <v>1932</v>
      </c>
      <c r="R989" s="4" t="str">
        <f t="array" ref="R989">XLOOKUP(Q989,Store_Dim!A:A,Store_Dim!B:B)</f>
        <v>Gardner, Humphrey and Contreras</v>
      </c>
      <c r="S989" s="4" t="str">
        <f t="array" ref="S989">XLOOKUP(Q989,Store_Dim!A:A,Store_Dim!E:E)</f>
        <v>Flagship</v>
      </c>
      <c r="T989" s="4">
        <v>1.0</v>
      </c>
      <c r="U989" s="13">
        <v>531.99</v>
      </c>
      <c r="V989" s="14">
        <v>0.17</v>
      </c>
      <c r="W989" s="15">
        <v>268.0</v>
      </c>
      <c r="X989" s="4" t="s">
        <v>1961</v>
      </c>
      <c r="Y989" s="16">
        <v>441.5517</v>
      </c>
      <c r="Z989" s="4" t="str">
        <f t="array" ref="Z989">XLOOKUP(M989,Product_Dim!A:A,Product_Dim!B:B)</f>
        <v>Women's Scarf Set</v>
      </c>
    </row>
    <row r="990" ht="14.25" customHeight="1">
      <c r="A990" s="4" t="s">
        <v>2949</v>
      </c>
      <c r="B990" s="5">
        <v>45486.0</v>
      </c>
      <c r="C990" s="12" t="s">
        <v>3968</v>
      </c>
      <c r="D990" s="4">
        <f t="shared" si="1"/>
        <v>2024</v>
      </c>
      <c r="E990" s="4" t="s">
        <v>46</v>
      </c>
      <c r="F990" s="4">
        <v>64.0</v>
      </c>
      <c r="G990" s="4" t="str">
        <f t="shared" si="2"/>
        <v>56-65</v>
      </c>
      <c r="H990" s="4" t="str">
        <f t="array" ref="H990">XLOOKUP(E990,Customer_Dim!A:A,Customer_Dim!D:D)</f>
        <v>Female</v>
      </c>
      <c r="I990" s="4" t="str">
        <f t="array" ref="I990">XLOOKUP(E990,Customer_Dim!A:A,Customer_Dim!H:H)</f>
        <v>Silver</v>
      </c>
      <c r="J990" s="4" t="str">
        <f t="array" ref="J990">XLOOKUP(E990,Customer_Dim!A:A,Customer_Dim!E:E)</f>
        <v>Nicholasshire</v>
      </c>
      <c r="K990" s="4" t="str">
        <f t="array" ref="K990">XLOOKUP(E990,Customer_Dim!A:A,Customer_Dim!F:F)</f>
        <v>California</v>
      </c>
      <c r="L990" s="4" t="str">
        <f t="array" ref="L990">XLOOKUP(Q990,Store_Dim!A:A,Store_Dim!C:C)</f>
        <v>North</v>
      </c>
      <c r="M990" s="4" t="s">
        <v>1721</v>
      </c>
      <c r="N990" s="4" t="str">
        <f t="array" ref="N990">XLOOKUP(M990,Product_Dim!A:A,Product_Dim!C:C)</f>
        <v>Beauty</v>
      </c>
      <c r="O990" s="4" t="str">
        <f t="array" ref="O990">XLOOKUP(M990,Product_Dim!A:A,Product_Dim!D:D)</f>
        <v>Makeup</v>
      </c>
      <c r="P990" s="4" t="s">
        <v>1724</v>
      </c>
      <c r="Q990" s="4" t="s">
        <v>1942</v>
      </c>
      <c r="R990" s="4" t="str">
        <f t="array" ref="R990">XLOOKUP(Q990,Store_Dim!A:A,Store_Dim!B:B)</f>
        <v>Holloway Ltd</v>
      </c>
      <c r="S990" s="4" t="str">
        <f t="array" ref="S990">XLOOKUP(Q990,Store_Dim!A:A,Store_Dim!E:E)</f>
        <v>Flagship</v>
      </c>
      <c r="T990" s="4">
        <v>2.0</v>
      </c>
      <c r="U990" s="13">
        <v>274.09</v>
      </c>
      <c r="V990" s="14">
        <v>0.13</v>
      </c>
      <c r="W990" s="15">
        <v>431.0</v>
      </c>
      <c r="X990" s="4" t="s">
        <v>1961</v>
      </c>
      <c r="Y990" s="16">
        <v>476.9166</v>
      </c>
      <c r="Z990" s="4" t="str">
        <f t="array" ref="Z990">XLOOKUP(M990,Product_Dim!A:A,Product_Dim!B:B)</f>
        <v>Makeup Brush Set</v>
      </c>
    </row>
    <row r="991" ht="14.25" customHeight="1">
      <c r="A991" s="4" t="s">
        <v>2950</v>
      </c>
      <c r="B991" s="5">
        <v>45694.0</v>
      </c>
      <c r="C991" s="12" t="s">
        <v>3974</v>
      </c>
      <c r="D991" s="4">
        <f t="shared" si="1"/>
        <v>2025</v>
      </c>
      <c r="E991" s="4" t="s">
        <v>1395</v>
      </c>
      <c r="F991" s="4">
        <v>51.0</v>
      </c>
      <c r="G991" s="4" t="str">
        <f t="shared" si="2"/>
        <v>46-55</v>
      </c>
      <c r="H991" s="4" t="str">
        <f t="array" ref="H991">XLOOKUP(E991,Customer_Dim!A:A,Customer_Dim!D:D)</f>
        <v>Male</v>
      </c>
      <c r="I991" s="4" t="str">
        <f t="array" ref="I991">XLOOKUP(E991,Customer_Dim!A:A,Customer_Dim!H:H)</f>
        <v>Silver</v>
      </c>
      <c r="J991" s="4" t="str">
        <f t="array" ref="J991">XLOOKUP(E991,Customer_Dim!A:A,Customer_Dim!E:E)</f>
        <v>New Donnabury</v>
      </c>
      <c r="K991" s="4" t="str">
        <f t="array" ref="K991">XLOOKUP(E991,Customer_Dim!A:A,Customer_Dim!F:F)</f>
        <v>Texas</v>
      </c>
      <c r="L991" s="4" t="str">
        <f t="array" ref="L991">XLOOKUP(Q991,Store_Dim!A:A,Store_Dim!C:C)</f>
        <v>East</v>
      </c>
      <c r="M991" s="4" t="s">
        <v>1847</v>
      </c>
      <c r="N991" s="4" t="str">
        <f t="array" ref="N991">XLOOKUP(M991,Product_Dim!A:A,Product_Dim!C:C)</f>
        <v>Sports</v>
      </c>
      <c r="O991" s="4" t="str">
        <f t="array" ref="O991">XLOOKUP(M991,Product_Dim!A:A,Product_Dim!D:D)</f>
        <v>Accessories</v>
      </c>
      <c r="P991" s="4" t="s">
        <v>1849</v>
      </c>
      <c r="Q991" s="4" t="s">
        <v>1924</v>
      </c>
      <c r="R991" s="4" t="str">
        <f t="array" ref="R991">XLOOKUP(Q991,Store_Dim!A:A,Store_Dim!B:B)</f>
        <v>Hill, Wagner and Ballard</v>
      </c>
      <c r="S991" s="4" t="str">
        <f t="array" ref="S991">XLOOKUP(Q991,Store_Dim!A:A,Store_Dim!E:E)</f>
        <v>Online</v>
      </c>
      <c r="T991" s="4">
        <v>1.0</v>
      </c>
      <c r="U991" s="13">
        <v>66.14</v>
      </c>
      <c r="V991" s="14">
        <v>0.14</v>
      </c>
      <c r="W991" s="15">
        <v>232.0</v>
      </c>
      <c r="X991" s="4" t="s">
        <v>1964</v>
      </c>
      <c r="Y991" s="16">
        <v>56.8804</v>
      </c>
      <c r="Z991" s="4" t="str">
        <f t="array" ref="Z991">XLOOKUP(M991,Product_Dim!A:A,Product_Dim!B:B)</f>
        <v>Sports Wrist Sweatbands</v>
      </c>
    </row>
    <row r="992" ht="14.25" customHeight="1">
      <c r="A992" s="4" t="s">
        <v>2951</v>
      </c>
      <c r="B992" s="5">
        <v>45875.0</v>
      </c>
      <c r="C992" s="12" t="s">
        <v>3975</v>
      </c>
      <c r="D992" s="4">
        <f t="shared" si="1"/>
        <v>2025</v>
      </c>
      <c r="E992" s="4" t="s">
        <v>297</v>
      </c>
      <c r="F992" s="4">
        <v>29.0</v>
      </c>
      <c r="G992" s="4" t="str">
        <f t="shared" si="2"/>
        <v>26-35</v>
      </c>
      <c r="H992" s="4" t="str">
        <f t="array" ref="H992">XLOOKUP(E992,Customer_Dim!A:A,Customer_Dim!D:D)</f>
        <v>Male</v>
      </c>
      <c r="I992" s="4" t="str">
        <f t="array" ref="I992">XLOOKUP(E992,Customer_Dim!A:A,Customer_Dim!H:H)</f>
        <v>Gold</v>
      </c>
      <c r="J992" s="4" t="str">
        <f t="array" ref="J992">XLOOKUP(E992,Customer_Dim!A:A,Customer_Dim!E:E)</f>
        <v>North Valeriemouth</v>
      </c>
      <c r="K992" s="4" t="str">
        <f t="array" ref="K992">XLOOKUP(E992,Customer_Dim!A:A,Customer_Dim!F:F)</f>
        <v>Vermont</v>
      </c>
      <c r="L992" s="4" t="str">
        <f t="array" ref="L992">XLOOKUP(Q992,Store_Dim!A:A,Store_Dim!C:C)</f>
        <v>South</v>
      </c>
      <c r="M992" s="4" t="s">
        <v>1635</v>
      </c>
      <c r="N992" s="4" t="str">
        <f t="array" ref="N992">XLOOKUP(M992,Product_Dim!A:A,Product_Dim!C:C)</f>
        <v>Sports</v>
      </c>
      <c r="O992" s="4" t="str">
        <f t="array" ref="O992">XLOOKUP(M992,Product_Dim!A:A,Product_Dim!D:D)</f>
        <v>Accessories</v>
      </c>
      <c r="P992" s="4" t="s">
        <v>1637</v>
      </c>
      <c r="Q992" s="4" t="s">
        <v>1921</v>
      </c>
      <c r="R992" s="4" t="str">
        <f t="array" ref="R992">XLOOKUP(Q992,Store_Dim!A:A,Store_Dim!B:B)</f>
        <v>Moore, Padilla and Butler</v>
      </c>
      <c r="S992" s="4" t="str">
        <f t="array" ref="S992">XLOOKUP(Q992,Store_Dim!A:A,Store_Dim!E:E)</f>
        <v>Flagship</v>
      </c>
      <c r="T992" s="4">
        <v>3.0</v>
      </c>
      <c r="U992" s="13">
        <v>955.82</v>
      </c>
      <c r="V992" s="14">
        <v>0.16</v>
      </c>
      <c r="W992" s="15">
        <v>273.86258363355637</v>
      </c>
      <c r="X992" s="4" t="s">
        <v>1964</v>
      </c>
      <c r="Y992" s="16">
        <v>2408.6664</v>
      </c>
      <c r="Z992" s="4" t="str">
        <f t="array" ref="Z992">XLOOKUP(M992,Product_Dim!A:A,Product_Dim!B:B)</f>
        <v>Outdoor Sports Water Bottle</v>
      </c>
    </row>
    <row r="993" ht="14.25" customHeight="1">
      <c r="A993" s="4" t="s">
        <v>2952</v>
      </c>
      <c r="B993" s="5">
        <v>45432.0</v>
      </c>
      <c r="C993" s="12" t="s">
        <v>3973</v>
      </c>
      <c r="D993" s="4">
        <f t="shared" si="1"/>
        <v>2024</v>
      </c>
      <c r="E993" s="4" t="s">
        <v>1028</v>
      </c>
      <c r="F993" s="4">
        <v>54.0</v>
      </c>
      <c r="G993" s="4" t="str">
        <f t="shared" si="2"/>
        <v>46-55</v>
      </c>
      <c r="H993" s="4" t="str">
        <f t="array" ref="H993">XLOOKUP(E993,Customer_Dim!A:A,Customer_Dim!D:D)</f>
        <v>Male</v>
      </c>
      <c r="I993" s="4" t="str">
        <f t="array" ref="I993">XLOOKUP(E993,Customer_Dim!A:A,Customer_Dim!H:H)</f>
        <v>Platinum</v>
      </c>
      <c r="J993" s="4" t="str">
        <f t="array" ref="J993">XLOOKUP(E993,Customer_Dim!A:A,Customer_Dim!E:E)</f>
        <v>West Mathewside</v>
      </c>
      <c r="K993" s="4" t="str">
        <f t="array" ref="K993">XLOOKUP(E993,Customer_Dim!A:A,Customer_Dim!F:F)</f>
        <v>Mississippi</v>
      </c>
      <c r="L993" s="4" t="str">
        <f t="array" ref="L993">XLOOKUP(Q993,Store_Dim!A:A,Store_Dim!C:C)</f>
        <v>North</v>
      </c>
      <c r="M993" s="4" t="s">
        <v>1642</v>
      </c>
      <c r="N993" s="4" t="str">
        <f t="array" ref="N993">XLOOKUP(M993,Product_Dim!A:A,Product_Dim!C:C)</f>
        <v>Sports</v>
      </c>
      <c r="O993" s="4" t="str">
        <f t="array" ref="O993">XLOOKUP(M993,Product_Dim!A:A,Product_Dim!D:D)</f>
        <v>Equipment</v>
      </c>
      <c r="P993" s="4" t="s">
        <v>1644</v>
      </c>
      <c r="Q993" s="4" t="s">
        <v>1929</v>
      </c>
      <c r="R993" s="4" t="str">
        <f t="array" ref="R993">XLOOKUP(Q993,Store_Dim!A:A,Store_Dim!B:B)</f>
        <v>Thomas, Bridges and Harris</v>
      </c>
      <c r="S993" s="4" t="str">
        <f t="array" ref="S993">XLOOKUP(Q993,Store_Dim!A:A,Store_Dim!E:E)</f>
        <v>Online</v>
      </c>
      <c r="T993" s="4">
        <v>1.0</v>
      </c>
      <c r="U993" s="13">
        <v>904.92</v>
      </c>
      <c r="V993" s="14">
        <v>0.13</v>
      </c>
      <c r="W993" s="15">
        <v>432.0</v>
      </c>
      <c r="X993" s="4" t="s">
        <v>1959</v>
      </c>
      <c r="Y993" s="16">
        <v>787.2804</v>
      </c>
      <c r="Z993" s="4" t="str">
        <f t="array" ref="Z993">XLOOKUP(M993,Product_Dim!A:A,Product_Dim!B:B)</f>
        <v>Carbon Fiber Tennis Racket</v>
      </c>
    </row>
    <row r="994" ht="14.25" customHeight="1">
      <c r="A994" s="4" t="s">
        <v>2953</v>
      </c>
      <c r="B994" s="5">
        <v>45575.0</v>
      </c>
      <c r="C994" s="12" t="s">
        <v>3979</v>
      </c>
      <c r="D994" s="4">
        <f t="shared" si="1"/>
        <v>2024</v>
      </c>
      <c r="E994" s="4" t="s">
        <v>29</v>
      </c>
      <c r="F994" s="4">
        <v>55.0</v>
      </c>
      <c r="G994" s="4" t="str">
        <f t="shared" si="2"/>
        <v>46-55</v>
      </c>
      <c r="H994" s="4" t="str">
        <f t="array" ref="H994">XLOOKUP(E994,Customer_Dim!A:A,Customer_Dim!D:D)</f>
        <v>Male</v>
      </c>
      <c r="I994" s="3" t="s">
        <v>14</v>
      </c>
      <c r="J994" s="4" t="str">
        <f t="array" ref="J994">XLOOKUP(E994,Customer_Dim!A:A,Customer_Dim!E:E)</f>
        <v>Donaldton</v>
      </c>
      <c r="K994" s="4" t="str">
        <f t="array" ref="K994">XLOOKUP(E994,Customer_Dim!A:A,Customer_Dim!F:F)</f>
        <v>North Carolina</v>
      </c>
      <c r="L994" s="4" t="str">
        <f t="array" ref="L994">XLOOKUP(Q994,Store_Dim!A:A,Store_Dim!C:C)</f>
        <v>South</v>
      </c>
      <c r="M994" s="4" t="s">
        <v>1700</v>
      </c>
      <c r="N994" s="4" t="str">
        <f t="array" ref="N994">XLOOKUP(M994,Product_Dim!A:A,Product_Dim!C:C)</f>
        <v>Electronics</v>
      </c>
      <c r="O994" s="4" t="str">
        <f t="array" ref="O994">XLOOKUP(M994,Product_Dim!A:A,Product_Dim!D:D)</f>
        <v>Audio</v>
      </c>
      <c r="P994" s="4" t="s">
        <v>1702</v>
      </c>
      <c r="Q994" s="4" t="s">
        <v>1914</v>
      </c>
      <c r="R994" s="4" t="str">
        <f t="array" ref="R994">XLOOKUP(Q994,Store_Dim!A:A,Store_Dim!B:B)</f>
        <v>Martinez-Mullins</v>
      </c>
      <c r="S994" s="4" t="str">
        <f t="array" ref="S994">XLOOKUP(Q994,Store_Dim!A:A,Store_Dim!E:E)</f>
        <v>Online</v>
      </c>
      <c r="T994" s="4">
        <v>3.0</v>
      </c>
      <c r="U994" s="13">
        <v>490.02</v>
      </c>
      <c r="V994" s="14">
        <v>0.26</v>
      </c>
      <c r="W994" s="15">
        <v>378.0</v>
      </c>
      <c r="X994" s="4" t="s">
        <v>1959</v>
      </c>
      <c r="Y994" s="16">
        <v>1087.8444</v>
      </c>
      <c r="Z994" s="4" t="str">
        <f t="array" ref="Z994">XLOOKUP(M994,Product_Dim!A:A,Product_Dim!B:B)</f>
        <v>Noise-Canceling Headphones</v>
      </c>
    </row>
    <row r="995" ht="14.25" customHeight="1">
      <c r="A995" s="4" t="s">
        <v>2954</v>
      </c>
      <c r="B995" s="5">
        <v>45340.0</v>
      </c>
      <c r="C995" s="12" t="s">
        <v>3974</v>
      </c>
      <c r="D995" s="4">
        <f t="shared" si="1"/>
        <v>2024</v>
      </c>
      <c r="E995" s="4" t="s">
        <v>1160</v>
      </c>
      <c r="F995" s="4">
        <v>23.0</v>
      </c>
      <c r="G995" s="4" t="str">
        <f t="shared" si="2"/>
        <v>18-25</v>
      </c>
      <c r="H995" s="4" t="str">
        <f t="array" ref="H995">XLOOKUP(E995,Customer_Dim!A:A,Customer_Dim!D:D)</f>
        <v>Male</v>
      </c>
      <c r="I995" s="4" t="str">
        <f t="array" ref="I995">XLOOKUP(E995,Customer_Dim!A:A,Customer_Dim!H:H)</f>
        <v>Bronze</v>
      </c>
      <c r="J995" s="4" t="str">
        <f t="array" ref="J995">XLOOKUP(E995,Customer_Dim!A:A,Customer_Dim!E:E)</f>
        <v>Murphytown</v>
      </c>
      <c r="K995" s="4" t="str">
        <f t="array" ref="K995">XLOOKUP(E995,Customer_Dim!A:A,Customer_Dim!F:F)</f>
        <v>Ohio</v>
      </c>
      <c r="L995" s="4" t="str">
        <f t="array" ref="L995">XLOOKUP(Q995,Store_Dim!A:A,Store_Dim!C:C)</f>
        <v>East</v>
      </c>
      <c r="M995" s="4" t="s">
        <v>1631</v>
      </c>
      <c r="N995" s="4" t="str">
        <f t="array" ref="N995">XLOOKUP(M995,Product_Dim!A:A,Product_Dim!C:C)</f>
        <v>Sports</v>
      </c>
      <c r="O995" s="4" t="str">
        <f t="array" ref="O995">XLOOKUP(M995,Product_Dim!A:A,Product_Dim!D:D)</f>
        <v>Equipment</v>
      </c>
      <c r="P995" s="4" t="s">
        <v>1634</v>
      </c>
      <c r="Q995" s="4" t="s">
        <v>1911</v>
      </c>
      <c r="R995" s="4" t="str">
        <f t="array" ref="R995">XLOOKUP(Q995,Store_Dim!A:A,Store_Dim!B:B)</f>
        <v>Benson-Elliott</v>
      </c>
      <c r="S995" s="4" t="str">
        <f t="array" ref="S995">XLOOKUP(Q995,Store_Dim!A:A,Store_Dim!E:E)</f>
        <v>Online</v>
      </c>
      <c r="T995" s="4">
        <v>2.0</v>
      </c>
      <c r="U995" s="13">
        <v>957.54</v>
      </c>
      <c r="V995" s="14">
        <v>0.1</v>
      </c>
      <c r="W995" s="15">
        <v>65.0</v>
      </c>
      <c r="X995" s="4" t="s">
        <v>1964</v>
      </c>
      <c r="Y995" s="16">
        <v>1723.572</v>
      </c>
      <c r="Z995" s="4" t="str">
        <f t="array" ref="Z995">XLOOKUP(M995,Product_Dim!A:A,Product_Dim!B:B)</f>
        <v>Knee Support Brace</v>
      </c>
    </row>
    <row r="996" ht="14.25" customHeight="1">
      <c r="A996" s="4" t="s">
        <v>2955</v>
      </c>
      <c r="B996" s="5">
        <v>45926.0</v>
      </c>
      <c r="C996" s="12" t="s">
        <v>3976</v>
      </c>
      <c r="D996" s="4">
        <f t="shared" si="1"/>
        <v>2025</v>
      </c>
      <c r="E996" s="4" t="s">
        <v>1058</v>
      </c>
      <c r="F996" s="4">
        <v>62.0</v>
      </c>
      <c r="G996" s="4" t="str">
        <f t="shared" si="2"/>
        <v>56-65</v>
      </c>
      <c r="H996" s="4" t="str">
        <f t="array" ref="H996">XLOOKUP(E996,Customer_Dim!A:A,Customer_Dim!D:D)</f>
        <v>Female</v>
      </c>
      <c r="I996" s="4" t="str">
        <f t="array" ref="I996">XLOOKUP(E996,Customer_Dim!A:A,Customer_Dim!H:H)</f>
        <v>Bronze</v>
      </c>
      <c r="J996" s="4" t="str">
        <f t="array" ref="J996">XLOOKUP(E996,Customer_Dim!A:A,Customer_Dim!E:E)</f>
        <v>Tiffanyshire</v>
      </c>
      <c r="K996" s="4" t="str">
        <f t="array" ref="K996">XLOOKUP(E996,Customer_Dim!A:A,Customer_Dim!F:F)</f>
        <v>Minnesota</v>
      </c>
      <c r="L996" s="4" t="str">
        <f t="array" ref="L996">XLOOKUP(Q996,Store_Dim!A:A,Store_Dim!C:C)</f>
        <v>East</v>
      </c>
      <c r="M996" s="4" t="s">
        <v>1880</v>
      </c>
      <c r="N996" s="4" t="str">
        <f t="array" ref="N996">XLOOKUP(M996,Product_Dim!A:A,Product_Dim!C:C)</f>
        <v>Home</v>
      </c>
      <c r="O996" s="4" t="str">
        <f t="array" ref="O996">XLOOKUP(M996,Product_Dim!A:A,Product_Dim!D:D)</f>
        <v>Kitchen</v>
      </c>
      <c r="P996" s="4" t="s">
        <v>1882</v>
      </c>
      <c r="Q996" s="4" t="s">
        <v>1932</v>
      </c>
      <c r="R996" s="4" t="str">
        <f t="array" ref="R996">XLOOKUP(Q996,Store_Dim!A:A,Store_Dim!B:B)</f>
        <v>Gardner, Humphrey and Contreras</v>
      </c>
      <c r="S996" s="4" t="str">
        <f t="array" ref="S996">XLOOKUP(Q996,Store_Dim!A:A,Store_Dim!E:E)</f>
        <v>Flagship</v>
      </c>
      <c r="T996" s="4">
        <v>2.0</v>
      </c>
      <c r="U996" s="13">
        <v>314.4</v>
      </c>
      <c r="V996" s="14">
        <v>0.07</v>
      </c>
      <c r="W996" s="15">
        <v>146.0</v>
      </c>
      <c r="X996" s="4" t="s">
        <v>1961</v>
      </c>
      <c r="Y996" s="16">
        <v>584.7839999999999</v>
      </c>
      <c r="Z996" s="4" t="str">
        <f t="array" ref="Z996">XLOOKUP(M996,Product_Dim!A:A,Product_Dim!B:B)</f>
        <v>Stainless Steel Cookware Set</v>
      </c>
    </row>
    <row r="997" ht="14.25" customHeight="1">
      <c r="A997" s="4" t="s">
        <v>2956</v>
      </c>
      <c r="B997" s="5">
        <v>45373.0</v>
      </c>
      <c r="C997" s="12" t="s">
        <v>3977</v>
      </c>
      <c r="D997" s="4">
        <f t="shared" si="1"/>
        <v>2024</v>
      </c>
      <c r="E997" s="4" t="s">
        <v>1253</v>
      </c>
      <c r="F997" s="4">
        <v>43.0</v>
      </c>
      <c r="G997" s="4" t="str">
        <f t="shared" si="2"/>
        <v>36-45</v>
      </c>
      <c r="H997" s="4" t="str">
        <f t="array" ref="H997">XLOOKUP(E997,Customer_Dim!A:A,Customer_Dim!D:D)</f>
        <v>Female</v>
      </c>
      <c r="I997" s="4" t="str">
        <f t="array" ref="I997">XLOOKUP(E997,Customer_Dim!A:A,Customer_Dim!H:H)</f>
        <v>Bronze</v>
      </c>
      <c r="J997" s="4" t="str">
        <f t="array" ref="J997">XLOOKUP(E997,Customer_Dim!A:A,Customer_Dim!E:E)</f>
        <v>Cannonberg</v>
      </c>
      <c r="K997" s="4" t="str">
        <f t="array" ref="K997">XLOOKUP(E997,Customer_Dim!A:A,Customer_Dim!F:F)</f>
        <v>Connecticut</v>
      </c>
      <c r="L997" s="4" t="str">
        <f t="array" ref="L997">XLOOKUP(Q997,Store_Dim!A:A,Store_Dim!C:C)</f>
        <v>East</v>
      </c>
      <c r="M997" s="4" t="s">
        <v>1648</v>
      </c>
      <c r="N997" s="4" t="str">
        <f t="array" ref="N997">XLOOKUP(M997,Product_Dim!A:A,Product_Dim!C:C)</f>
        <v>Sports</v>
      </c>
      <c r="O997" s="4" t="str">
        <f t="array" ref="O997">XLOOKUP(M997,Product_Dim!A:A,Product_Dim!D:D)</f>
        <v>Outdoor</v>
      </c>
      <c r="P997" s="4" t="s">
        <v>1651</v>
      </c>
      <c r="Q997" s="4" t="s">
        <v>1911</v>
      </c>
      <c r="R997" s="4" t="str">
        <f t="array" ref="R997">XLOOKUP(Q997,Store_Dim!A:A,Store_Dim!B:B)</f>
        <v>Benson-Elliott</v>
      </c>
      <c r="S997" s="4" t="str">
        <f t="array" ref="S997">XLOOKUP(Q997,Store_Dim!A:A,Store_Dim!E:E)</f>
        <v>Online</v>
      </c>
      <c r="T997" s="4">
        <v>3.0</v>
      </c>
      <c r="U997" s="13">
        <v>480.11</v>
      </c>
      <c r="V997" s="14">
        <v>0.11</v>
      </c>
      <c r="W997" s="15">
        <v>340.0</v>
      </c>
      <c r="X997" s="4" t="s">
        <v>1961</v>
      </c>
      <c r="Y997" s="16">
        <v>1281.8937</v>
      </c>
      <c r="Z997" s="4" t="str">
        <f t="array" ref="Z997">XLOOKUP(M997,Product_Dim!A:A,Product_Dim!B:B)</f>
        <v>Foldable Camping Chair</v>
      </c>
    </row>
    <row r="998" ht="14.25" customHeight="1">
      <c r="A998" s="4" t="s">
        <v>2957</v>
      </c>
      <c r="B998" s="5">
        <v>45579.0</v>
      </c>
      <c r="C998" s="12" t="s">
        <v>3979</v>
      </c>
      <c r="D998" s="4">
        <f t="shared" si="1"/>
        <v>2024</v>
      </c>
      <c r="E998" s="4" t="s">
        <v>1235</v>
      </c>
      <c r="F998" s="4">
        <v>53.0</v>
      </c>
      <c r="G998" s="4" t="str">
        <f t="shared" si="2"/>
        <v>46-55</v>
      </c>
      <c r="H998" s="4" t="str">
        <f t="array" ref="H998">XLOOKUP(E998,Customer_Dim!A:A,Customer_Dim!D:D)</f>
        <v>Male</v>
      </c>
      <c r="I998" s="4" t="str">
        <f t="array" ref="I998">XLOOKUP(E998,Customer_Dim!A:A,Customer_Dim!H:H)</f>
        <v>Platinum</v>
      </c>
      <c r="J998" s="4" t="str">
        <f t="array" ref="J998">XLOOKUP(E998,Customer_Dim!A:A,Customer_Dim!E:E)</f>
        <v>Stevensshire</v>
      </c>
      <c r="K998" s="4" t="str">
        <f t="array" ref="K998">XLOOKUP(E998,Customer_Dim!A:A,Customer_Dim!F:F)</f>
        <v>Missouri</v>
      </c>
      <c r="L998" s="4" t="str">
        <f t="array" ref="L998">XLOOKUP(Q998,Store_Dim!A:A,Store_Dim!C:C)</f>
        <v>East</v>
      </c>
      <c r="M998" s="4" t="s">
        <v>1725</v>
      </c>
      <c r="N998" s="4" t="str">
        <f t="array" ref="N998">XLOOKUP(M998,Product_Dim!A:A,Product_Dim!C:C)</f>
        <v>Electronics</v>
      </c>
      <c r="O998" s="4" t="str">
        <f t="array" ref="O998">XLOOKUP(M998,Product_Dim!A:A,Product_Dim!D:D)</f>
        <v>Accessories</v>
      </c>
      <c r="P998" s="4" t="s">
        <v>1727</v>
      </c>
      <c r="Q998" s="4" t="s">
        <v>1911</v>
      </c>
      <c r="R998" s="4" t="str">
        <f t="array" ref="R998">XLOOKUP(Q998,Store_Dim!A:A,Store_Dim!B:B)</f>
        <v>Benson-Elliott</v>
      </c>
      <c r="S998" s="4" t="str">
        <f t="array" ref="S998">XLOOKUP(Q998,Store_Dim!A:A,Store_Dim!E:E)</f>
        <v>Online</v>
      </c>
      <c r="T998" s="4">
        <v>4.0</v>
      </c>
      <c r="U998" s="13">
        <v>826.55</v>
      </c>
      <c r="V998" s="14">
        <v>0.28</v>
      </c>
      <c r="W998" s="15">
        <v>103.0</v>
      </c>
      <c r="X998" s="4" t="s">
        <v>1959</v>
      </c>
      <c r="Y998" s="16">
        <v>2380.464</v>
      </c>
      <c r="Z998" s="4" t="str">
        <f t="array" ref="Z998">XLOOKUP(M998,Product_Dim!A:A,Product_Dim!B:B)</f>
        <v>Car Dashboard Phone Holder</v>
      </c>
    </row>
    <row r="999" ht="14.25" customHeight="1">
      <c r="A999" s="4" t="s">
        <v>2958</v>
      </c>
      <c r="B999" s="5">
        <v>45805.0</v>
      </c>
      <c r="C999" s="12" t="s">
        <v>3973</v>
      </c>
      <c r="D999" s="4">
        <f t="shared" si="1"/>
        <v>2025</v>
      </c>
      <c r="E999" s="4" t="s">
        <v>645</v>
      </c>
      <c r="F999" s="4">
        <v>21.0</v>
      </c>
      <c r="G999" s="4" t="str">
        <f t="shared" si="2"/>
        <v>18-25</v>
      </c>
      <c r="H999" s="4" t="str">
        <f t="array" ref="H999">XLOOKUP(E999,Customer_Dim!A:A,Customer_Dim!D:D)</f>
        <v>Male</v>
      </c>
      <c r="I999" s="4" t="str">
        <f t="array" ref="I999">XLOOKUP(E999,Customer_Dim!A:A,Customer_Dim!H:H)</f>
        <v>Bronze</v>
      </c>
      <c r="J999" s="4" t="str">
        <f t="array" ref="J999">XLOOKUP(E999,Customer_Dim!A:A,Customer_Dim!E:E)</f>
        <v>Amandaside</v>
      </c>
      <c r="K999" s="4" t="str">
        <f t="array" ref="K999">XLOOKUP(E999,Customer_Dim!A:A,Customer_Dim!F:F)</f>
        <v>New York</v>
      </c>
      <c r="L999" s="4" t="str">
        <f t="array" ref="L999">XLOOKUP(Q999,Store_Dim!A:A,Store_Dim!C:C)</f>
        <v>North</v>
      </c>
      <c r="M999" s="4" t="s">
        <v>1658</v>
      </c>
      <c r="N999" s="4" t="str">
        <f t="array" ref="N999">XLOOKUP(M999,Product_Dim!A:A,Product_Dim!C:C)</f>
        <v>Home</v>
      </c>
      <c r="O999" s="4" t="str">
        <f t="array" ref="O999">XLOOKUP(M999,Product_Dim!A:A,Product_Dim!D:D)</f>
        <v>Decor</v>
      </c>
      <c r="P999" s="4" t="s">
        <v>1660</v>
      </c>
      <c r="Q999" s="4" t="s">
        <v>1901</v>
      </c>
      <c r="R999" s="4" t="str">
        <f t="array" ref="R999">XLOOKUP(Q999,Store_Dim!A:A,Store_Dim!B:B)</f>
        <v>Johnson-Wright</v>
      </c>
      <c r="S999" s="4" t="str">
        <f t="array" ref="S999">XLOOKUP(Q999,Store_Dim!A:A,Store_Dim!E:E)</f>
        <v>Outlet</v>
      </c>
      <c r="T999" s="4">
        <v>3.0</v>
      </c>
      <c r="U999" s="13">
        <v>530.17</v>
      </c>
      <c r="V999" s="14">
        <v>0.18</v>
      </c>
      <c r="W999" s="15">
        <v>378.0</v>
      </c>
      <c r="X999" s="4" t="s">
        <v>1961</v>
      </c>
      <c r="Y999" s="16">
        <v>1304.2182</v>
      </c>
      <c r="Z999" s="4" t="str">
        <f t="array" ref="Z999">XLOOKUP(M999,Product_Dim!A:A,Product_Dim!B:B)</f>
        <v>Decorative Floor Vase</v>
      </c>
    </row>
    <row r="1000" ht="14.25" customHeight="1">
      <c r="A1000" s="4" t="s">
        <v>2959</v>
      </c>
      <c r="B1000" s="5">
        <v>45522.0</v>
      </c>
      <c r="C1000" s="12" t="s">
        <v>3975</v>
      </c>
      <c r="D1000" s="4">
        <f t="shared" si="1"/>
        <v>2024</v>
      </c>
      <c r="E1000" s="4" t="s">
        <v>1290</v>
      </c>
      <c r="F1000" s="4">
        <v>33.0</v>
      </c>
      <c r="G1000" s="4" t="str">
        <f t="shared" si="2"/>
        <v>26-35</v>
      </c>
      <c r="H1000" s="4" t="str">
        <f t="array" ref="H1000">XLOOKUP(E1000,Customer_Dim!A:A,Customer_Dim!D:D)</f>
        <v>Male</v>
      </c>
      <c r="I1000" s="4" t="str">
        <f t="array" ref="I1000">XLOOKUP(E1000,Customer_Dim!A:A,Customer_Dim!H:H)</f>
        <v>Gold</v>
      </c>
      <c r="J1000" s="4" t="str">
        <f t="array" ref="J1000">XLOOKUP(E1000,Customer_Dim!A:A,Customer_Dim!E:E)</f>
        <v>Ashleymouth</v>
      </c>
      <c r="K1000" s="4" t="str">
        <f t="array" ref="K1000">XLOOKUP(E1000,Customer_Dim!A:A,Customer_Dim!F:F)</f>
        <v>Maryland</v>
      </c>
      <c r="L1000" s="4" t="str">
        <f t="array" ref="L1000">XLOOKUP(Q1000,Store_Dim!A:A,Store_Dim!C:C)</f>
        <v>North</v>
      </c>
      <c r="M1000" s="4" t="s">
        <v>1680</v>
      </c>
      <c r="N1000" s="4" t="str">
        <f t="array" ref="N1000">XLOOKUP(M1000,Product_Dim!A:A,Product_Dim!C:C)</f>
        <v>Electronics</v>
      </c>
      <c r="O1000" s="4" t="str">
        <f t="array" ref="O1000">XLOOKUP(M1000,Product_Dim!A:A,Product_Dim!D:D)</f>
        <v>Computer</v>
      </c>
      <c r="P1000" s="4" t="s">
        <v>1682</v>
      </c>
      <c r="Q1000" s="4" t="s">
        <v>1942</v>
      </c>
      <c r="R1000" s="4" t="str">
        <f t="array" ref="R1000">XLOOKUP(Q1000,Store_Dim!A:A,Store_Dim!B:B)</f>
        <v>Holloway Ltd</v>
      </c>
      <c r="S1000" s="4" t="str">
        <f t="array" ref="S1000">XLOOKUP(Q1000,Store_Dim!A:A,Store_Dim!E:E)</f>
        <v>Flagship</v>
      </c>
      <c r="T1000" s="4">
        <v>3.0</v>
      </c>
      <c r="U1000" s="13">
        <v>336.17</v>
      </c>
      <c r="V1000" s="14">
        <v>0.04</v>
      </c>
      <c r="W1000" s="15">
        <v>86.0</v>
      </c>
      <c r="X1000" s="4" t="s">
        <v>1964</v>
      </c>
      <c r="Y1000" s="16">
        <v>968.1696</v>
      </c>
      <c r="Z1000" s="4" t="str">
        <f t="array" ref="Z1000">XLOOKUP(M1000,Product_Dim!A:A,Product_Dim!B:B)</f>
        <v>Gaming Mechanical Keyboard</v>
      </c>
    </row>
    <row r="1001" ht="14.25" customHeight="1">
      <c r="A1001" s="4" t="s">
        <v>2960</v>
      </c>
      <c r="B1001" s="5">
        <v>45304.0</v>
      </c>
      <c r="C1001" s="12" t="s">
        <v>3972</v>
      </c>
      <c r="D1001" s="4">
        <f t="shared" si="1"/>
        <v>2024</v>
      </c>
      <c r="E1001" s="4" t="s">
        <v>1331</v>
      </c>
      <c r="F1001" s="4">
        <v>45.0</v>
      </c>
      <c r="G1001" s="4" t="str">
        <f t="shared" si="2"/>
        <v>36-45</v>
      </c>
      <c r="H1001" s="4" t="str">
        <f t="array" ref="H1001">XLOOKUP(E1001,Customer_Dim!A:A,Customer_Dim!D:D)</f>
        <v>Female</v>
      </c>
      <c r="I1001" s="4" t="str">
        <f t="array" ref="I1001">XLOOKUP(E1001,Customer_Dim!A:A,Customer_Dim!H:H)</f>
        <v>Platinum</v>
      </c>
      <c r="J1001" s="4" t="str">
        <f t="array" ref="J1001">XLOOKUP(E1001,Customer_Dim!A:A,Customer_Dim!E:E)</f>
        <v>East Amy</v>
      </c>
      <c r="K1001" s="4" t="str">
        <f t="array" ref="K1001">XLOOKUP(E1001,Customer_Dim!A:A,Customer_Dim!F:F)</f>
        <v>Washington</v>
      </c>
      <c r="L1001" s="4" t="str">
        <f t="array" ref="L1001">XLOOKUP(Q1001,Store_Dim!A:A,Store_Dim!C:C)</f>
        <v>West</v>
      </c>
      <c r="M1001" s="4" t="s">
        <v>1826</v>
      </c>
      <c r="N1001" s="4" t="str">
        <f t="array" ref="N1001">XLOOKUP(M1001,Product_Dim!A:A,Product_Dim!C:C)</f>
        <v>Sports</v>
      </c>
      <c r="O1001" s="4" t="str">
        <f t="array" ref="O1001">XLOOKUP(M1001,Product_Dim!A:A,Product_Dim!D:D)</f>
        <v>Equipment</v>
      </c>
      <c r="P1001" s="4" t="s">
        <v>1828</v>
      </c>
      <c r="Q1001" s="4" t="s">
        <v>1917</v>
      </c>
      <c r="R1001" s="4" t="str">
        <f t="array" ref="R1001">XLOOKUP(Q1001,Store_Dim!A:A,Store_Dim!B:B)</f>
        <v>Bean, Jones and Park</v>
      </c>
      <c r="S1001" s="4" t="str">
        <f t="array" ref="S1001">XLOOKUP(Q1001,Store_Dim!A:A,Store_Dim!E:E)</f>
        <v>Online</v>
      </c>
      <c r="T1001" s="4">
        <v>4.0</v>
      </c>
      <c r="U1001" s="13">
        <v>22.51</v>
      </c>
      <c r="V1001" s="14">
        <v>0.27</v>
      </c>
      <c r="W1001" s="15">
        <v>358.0</v>
      </c>
      <c r="X1001" s="4" t="s">
        <v>1961</v>
      </c>
      <c r="Y1001" s="16">
        <v>65.7292</v>
      </c>
      <c r="Z1001" s="4" t="str">
        <f t="array" ref="Z1001">XLOOKUP(M1001,Product_Dim!A:A,Product_Dim!B:B)</f>
        <v>Badminton Racket Set</v>
      </c>
    </row>
    <row r="1002" ht="14.25" customHeight="1">
      <c r="A1002" s="4" t="s">
        <v>2961</v>
      </c>
      <c r="B1002" s="5">
        <v>45456.0</v>
      </c>
      <c r="C1002" s="12" t="s">
        <v>3970</v>
      </c>
      <c r="D1002" s="4">
        <f t="shared" si="1"/>
        <v>2024</v>
      </c>
      <c r="E1002" s="4" t="s">
        <v>645</v>
      </c>
      <c r="F1002" s="4">
        <v>21.0</v>
      </c>
      <c r="G1002" s="4" t="str">
        <f t="shared" si="2"/>
        <v>18-25</v>
      </c>
      <c r="H1002" s="4" t="str">
        <f t="array" ref="H1002">XLOOKUP(E1002,Customer_Dim!A:A,Customer_Dim!D:D)</f>
        <v>Male</v>
      </c>
      <c r="I1002" s="4" t="str">
        <f t="array" ref="I1002">XLOOKUP(E1002,Customer_Dim!A:A,Customer_Dim!H:H)</f>
        <v>Bronze</v>
      </c>
      <c r="J1002" s="4" t="str">
        <f t="array" ref="J1002">XLOOKUP(E1002,Customer_Dim!A:A,Customer_Dim!E:E)</f>
        <v>Amandaside</v>
      </c>
      <c r="K1002" s="4" t="str">
        <f t="array" ref="K1002">XLOOKUP(E1002,Customer_Dim!A:A,Customer_Dim!F:F)</f>
        <v>New York</v>
      </c>
      <c r="L1002" s="4" t="str">
        <f t="array" ref="L1002">XLOOKUP(Q1002,Store_Dim!A:A,Store_Dim!C:C)</f>
        <v>South</v>
      </c>
      <c r="M1002" s="4" t="s">
        <v>1759</v>
      </c>
      <c r="N1002" s="4" t="str">
        <f t="array" ref="N1002">XLOOKUP(M1002,Product_Dim!A:A,Product_Dim!C:C)</f>
        <v>Beauty</v>
      </c>
      <c r="O1002" s="4" t="str">
        <f t="array" ref="O1002">XLOOKUP(M1002,Product_Dim!A:A,Product_Dim!D:D)</f>
        <v>Haircare</v>
      </c>
      <c r="P1002" s="4" t="s">
        <v>1761</v>
      </c>
      <c r="Q1002" s="4" t="s">
        <v>1896</v>
      </c>
      <c r="R1002" s="4" t="str">
        <f t="array" ref="R1002">XLOOKUP(Q1002,Store_Dim!A:A,Store_Dim!B:B)</f>
        <v>Black-Horn</v>
      </c>
      <c r="S1002" s="4" t="str">
        <f t="array" ref="S1002">XLOOKUP(Q1002,Store_Dim!A:A,Store_Dim!E:E)</f>
        <v>Outlet</v>
      </c>
      <c r="T1002" s="4">
        <v>2.0</v>
      </c>
      <c r="U1002" s="13">
        <v>909.51</v>
      </c>
      <c r="V1002" s="14">
        <v>0.27</v>
      </c>
      <c r="W1002" s="15">
        <v>399.0</v>
      </c>
      <c r="X1002" s="4" t="s">
        <v>1959</v>
      </c>
      <c r="Y1002" s="16">
        <v>1327.8846</v>
      </c>
      <c r="Z1002" s="4" t="str">
        <f t="array" ref="Z1002">XLOOKUP(M1002,Product_Dim!A:A,Product_Dim!B:B)</f>
        <v>Men's Hair Styling Gel</v>
      </c>
    </row>
    <row r="1003" ht="14.25" customHeight="1">
      <c r="A1003" s="4" t="s">
        <v>2962</v>
      </c>
      <c r="B1003" s="5">
        <v>45776.0</v>
      </c>
      <c r="C1003" s="12" t="s">
        <v>3978</v>
      </c>
      <c r="D1003" s="4">
        <f t="shared" si="1"/>
        <v>2025</v>
      </c>
      <c r="E1003" s="4" t="s">
        <v>214</v>
      </c>
      <c r="F1003" s="4">
        <v>55.0</v>
      </c>
      <c r="G1003" s="4" t="str">
        <f t="shared" si="2"/>
        <v>46-55</v>
      </c>
      <c r="H1003" s="4" t="str">
        <f t="array" ref="H1003">XLOOKUP(E1003,Customer_Dim!A:A,Customer_Dim!D:D)</f>
        <v>Male</v>
      </c>
      <c r="I1003" s="4" t="str">
        <f t="array" ref="I1003">XLOOKUP(E1003,Customer_Dim!A:A,Customer_Dim!H:H)</f>
        <v>Bronze</v>
      </c>
      <c r="J1003" s="4" t="str">
        <f t="array" ref="J1003">XLOOKUP(E1003,Customer_Dim!A:A,Customer_Dim!E:E)</f>
        <v>South Timtown</v>
      </c>
      <c r="K1003" s="4" t="str">
        <f t="array" ref="K1003">XLOOKUP(E1003,Customer_Dim!A:A,Customer_Dim!F:F)</f>
        <v>Minnesota</v>
      </c>
      <c r="L1003" s="4" t="str">
        <f t="array" ref="L1003">XLOOKUP(Q1003,Store_Dim!A:A,Store_Dim!C:C)</f>
        <v>South</v>
      </c>
      <c r="M1003" s="4" t="s">
        <v>1790</v>
      </c>
      <c r="N1003" s="4" t="str">
        <f t="array" ref="N1003">XLOOKUP(M1003,Product_Dim!A:A,Product_Dim!C:C)</f>
        <v>Clothing</v>
      </c>
      <c r="O1003" s="4" t="str">
        <f t="array" ref="O1003">XLOOKUP(M1003,Product_Dim!A:A,Product_Dim!D:D)</f>
        <v>Bottoms</v>
      </c>
      <c r="P1003" s="4" t="s">
        <v>1792</v>
      </c>
      <c r="Q1003" s="4" t="s">
        <v>1934</v>
      </c>
      <c r="R1003" s="4" t="str">
        <f t="array" ref="R1003">XLOOKUP(Q1003,Store_Dim!A:A,Store_Dim!B:B)</f>
        <v>Mcdonald Inc</v>
      </c>
      <c r="S1003" s="4" t="str">
        <f t="array" ref="S1003">XLOOKUP(Q1003,Store_Dim!A:A,Store_Dim!E:E)</f>
        <v>Outlet</v>
      </c>
      <c r="T1003" s="4">
        <v>4.0</v>
      </c>
      <c r="U1003" s="13">
        <v>593.84</v>
      </c>
      <c r="V1003" s="14">
        <v>0.24</v>
      </c>
      <c r="W1003" s="15">
        <v>224.0</v>
      </c>
      <c r="X1003" s="4" t="s">
        <v>1961</v>
      </c>
      <c r="Y1003" s="16">
        <v>1805.2736</v>
      </c>
      <c r="Z1003" s="4" t="str">
        <f t="array" ref="Z1003">XLOOKUP(M1003,Product_Dim!A:A,Product_Dim!B:B)</f>
        <v>Men's Sports Shorts</v>
      </c>
    </row>
    <row r="1004" ht="14.25" customHeight="1">
      <c r="A1004" s="4" t="s">
        <v>2963</v>
      </c>
      <c r="B1004" s="5">
        <v>45566.0</v>
      </c>
      <c r="C1004" s="12" t="s">
        <v>3979</v>
      </c>
      <c r="D1004" s="4">
        <f t="shared" si="1"/>
        <v>2024</v>
      </c>
      <c r="E1004" s="4" t="s">
        <v>400</v>
      </c>
      <c r="F1004" s="4">
        <v>27.0</v>
      </c>
      <c r="G1004" s="4" t="str">
        <f t="shared" si="2"/>
        <v>26-35</v>
      </c>
      <c r="H1004" s="4" t="str">
        <f t="array" ref="H1004">XLOOKUP(E1004,Customer_Dim!A:A,Customer_Dim!D:D)</f>
        <v>Male</v>
      </c>
      <c r="I1004" s="4" t="str">
        <f t="array" ref="I1004">XLOOKUP(E1004,Customer_Dim!A:A,Customer_Dim!H:H)</f>
        <v>Silver</v>
      </c>
      <c r="J1004" s="4" t="str">
        <f t="array" ref="J1004">XLOOKUP(E1004,Customer_Dim!A:A,Customer_Dim!E:E)</f>
        <v>Smithland</v>
      </c>
      <c r="K1004" s="4" t="str">
        <f t="array" ref="K1004">XLOOKUP(E1004,Customer_Dim!A:A,Customer_Dim!F:F)</f>
        <v>West Virginia</v>
      </c>
      <c r="L1004" s="4" t="str">
        <f t="array" ref="L1004">XLOOKUP(Q1004,Store_Dim!A:A,Store_Dim!C:C)</f>
        <v>East</v>
      </c>
      <c r="M1004" s="4" t="s">
        <v>1802</v>
      </c>
      <c r="N1004" s="4" t="str">
        <f t="array" ref="N1004">XLOOKUP(M1004,Product_Dim!A:A,Product_Dim!C:C)</f>
        <v>Sports</v>
      </c>
      <c r="O1004" s="4" t="str">
        <f t="array" ref="O1004">XLOOKUP(M1004,Product_Dim!A:A,Product_Dim!D:D)</f>
        <v>Team Sports</v>
      </c>
      <c r="P1004" s="4" t="s">
        <v>1804</v>
      </c>
      <c r="Q1004" s="4" t="s">
        <v>1924</v>
      </c>
      <c r="R1004" s="4" t="str">
        <f t="array" ref="R1004">XLOOKUP(Q1004,Store_Dim!A:A,Store_Dim!B:B)</f>
        <v>Hill, Wagner and Ballard</v>
      </c>
      <c r="S1004" s="4" t="str">
        <f t="array" ref="S1004">XLOOKUP(Q1004,Store_Dim!A:A,Store_Dim!E:E)</f>
        <v>Online</v>
      </c>
      <c r="T1004" s="4">
        <v>3.0</v>
      </c>
      <c r="U1004" s="13">
        <v>909.11</v>
      </c>
      <c r="V1004" s="14">
        <v>0.23</v>
      </c>
      <c r="W1004" s="15">
        <v>359.0</v>
      </c>
      <c r="X1004" s="4" t="s">
        <v>1964</v>
      </c>
      <c r="Y1004" s="16">
        <v>2100.0441</v>
      </c>
      <c r="Z1004" s="4" t="str">
        <f t="array" ref="Z1004">XLOOKUP(M1004,Product_Dim!A:A,Product_Dim!B:B)</f>
        <v>Shin Guards – Adult</v>
      </c>
    </row>
    <row r="1005" ht="14.25" customHeight="1">
      <c r="A1005" s="4" t="s">
        <v>2964</v>
      </c>
      <c r="B1005" s="5">
        <v>45542.0</v>
      </c>
      <c r="C1005" s="12" t="s">
        <v>3976</v>
      </c>
      <c r="D1005" s="4">
        <f t="shared" si="1"/>
        <v>2024</v>
      </c>
      <c r="E1005" s="4" t="s">
        <v>1267</v>
      </c>
      <c r="F1005" s="4">
        <v>27.0</v>
      </c>
      <c r="G1005" s="4" t="str">
        <f t="shared" si="2"/>
        <v>26-35</v>
      </c>
      <c r="H1005" s="4" t="str">
        <f t="array" ref="H1005">XLOOKUP(E1005,Customer_Dim!A:A,Customer_Dim!D:D)</f>
        <v>Male</v>
      </c>
      <c r="I1005" s="4" t="str">
        <f t="array" ref="I1005">XLOOKUP(E1005,Customer_Dim!A:A,Customer_Dim!H:H)</f>
        <v>Bronze</v>
      </c>
      <c r="J1005" s="4" t="str">
        <f t="array" ref="J1005">XLOOKUP(E1005,Customer_Dim!A:A,Customer_Dim!E:E)</f>
        <v>New Edward</v>
      </c>
      <c r="K1005" s="4" t="str">
        <f t="array" ref="K1005">XLOOKUP(E1005,Customer_Dim!A:A,Customer_Dim!F:F)</f>
        <v>Maine</v>
      </c>
      <c r="L1005" s="4" t="str">
        <f t="array" ref="L1005">XLOOKUP(Q1005,Store_Dim!A:A,Store_Dim!C:C)</f>
        <v>North</v>
      </c>
      <c r="M1005" s="4" t="s">
        <v>1648</v>
      </c>
      <c r="N1005" s="4" t="str">
        <f t="array" ref="N1005">XLOOKUP(M1005,Product_Dim!A:A,Product_Dim!C:C)</f>
        <v>Sports</v>
      </c>
      <c r="O1005" s="4" t="str">
        <f t="array" ref="O1005">XLOOKUP(M1005,Product_Dim!A:A,Product_Dim!D:D)</f>
        <v>Outdoor</v>
      </c>
      <c r="P1005" s="4" t="s">
        <v>1651</v>
      </c>
      <c r="Q1005" s="4" t="s">
        <v>1892</v>
      </c>
      <c r="R1005" s="4" t="str">
        <f t="array" ref="R1005">XLOOKUP(Q1005,Store_Dim!A:A,Store_Dim!B:B)</f>
        <v>Martinez, Adkins and Johnson</v>
      </c>
      <c r="S1005" s="4" t="str">
        <f t="array" ref="S1005">XLOOKUP(Q1005,Store_Dim!A:A,Store_Dim!E:E)</f>
        <v>Flagship</v>
      </c>
      <c r="T1005" s="4">
        <v>4.0</v>
      </c>
      <c r="U1005" s="13">
        <v>996.85</v>
      </c>
      <c r="V1005" s="14">
        <v>0.24</v>
      </c>
      <c r="W1005" s="15">
        <v>340.0</v>
      </c>
      <c r="X1005" s="4" t="s">
        <v>1961</v>
      </c>
      <c r="Y1005" s="16">
        <v>3030.424</v>
      </c>
      <c r="Z1005" s="4" t="str">
        <f t="array" ref="Z1005">XLOOKUP(M1005,Product_Dim!A:A,Product_Dim!B:B)</f>
        <v>Foldable Camping Chair</v>
      </c>
    </row>
    <row r="1006" ht="14.25" customHeight="1">
      <c r="A1006" s="4" t="s">
        <v>2965</v>
      </c>
      <c r="B1006" s="5">
        <v>45834.0</v>
      </c>
      <c r="C1006" s="12" t="s">
        <v>3970</v>
      </c>
      <c r="D1006" s="4">
        <f t="shared" si="1"/>
        <v>2025</v>
      </c>
      <c r="E1006" s="4" t="s">
        <v>971</v>
      </c>
      <c r="F1006" s="4">
        <v>29.0</v>
      </c>
      <c r="G1006" s="4" t="str">
        <f t="shared" si="2"/>
        <v>26-35</v>
      </c>
      <c r="H1006" s="4" t="str">
        <f t="array" ref="H1006">XLOOKUP(E1006,Customer_Dim!A:A,Customer_Dim!D:D)</f>
        <v>Male</v>
      </c>
      <c r="I1006" s="4" t="str">
        <f t="array" ref="I1006">XLOOKUP(E1006,Customer_Dim!A:A,Customer_Dim!H:H)</f>
        <v>Silver</v>
      </c>
      <c r="J1006" s="4" t="str">
        <f t="array" ref="J1006">XLOOKUP(E1006,Customer_Dim!A:A,Customer_Dim!E:E)</f>
        <v>Lake Melissashire</v>
      </c>
      <c r="K1006" s="4" t="str">
        <f t="array" ref="K1006">XLOOKUP(E1006,Customer_Dim!A:A,Customer_Dim!F:F)</f>
        <v>Oregon</v>
      </c>
      <c r="L1006" s="4" t="str">
        <f t="array" ref="L1006">XLOOKUP(Q1006,Store_Dim!A:A,Store_Dim!C:C)</f>
        <v>North</v>
      </c>
      <c r="M1006" s="4" t="s">
        <v>1555</v>
      </c>
      <c r="N1006" s="4" t="str">
        <f t="array" ref="N1006">XLOOKUP(M1006,Product_Dim!A:A,Product_Dim!C:C)</f>
        <v>Electronics</v>
      </c>
      <c r="O1006" s="4" t="str">
        <f t="array" ref="O1006">XLOOKUP(M1006,Product_Dim!A:A,Product_Dim!D:D)</f>
        <v>Computer</v>
      </c>
      <c r="P1006" s="4" t="s">
        <v>1559</v>
      </c>
      <c r="Q1006" s="4" t="s">
        <v>1942</v>
      </c>
      <c r="R1006" s="4" t="str">
        <f t="array" ref="R1006">XLOOKUP(Q1006,Store_Dim!A:A,Store_Dim!B:B)</f>
        <v>Holloway Ltd</v>
      </c>
      <c r="S1006" s="4" t="str">
        <f t="array" ref="S1006">XLOOKUP(Q1006,Store_Dim!A:A,Store_Dim!E:E)</f>
        <v>Flagship</v>
      </c>
      <c r="T1006" s="4">
        <v>1.0</v>
      </c>
      <c r="U1006" s="13">
        <v>522.69</v>
      </c>
      <c r="V1006" s="14">
        <v>0.06</v>
      </c>
      <c r="W1006" s="15">
        <v>416.0</v>
      </c>
      <c r="X1006" s="4" t="s">
        <v>1964</v>
      </c>
      <c r="Y1006" s="16">
        <v>491.3286000000001</v>
      </c>
      <c r="Z1006" s="4" t="str">
        <f t="array" ref="Z1006">XLOOKUP(M1006,Product_Dim!A:A,Product_Dim!B:B)</f>
        <v>Brother Laser Printer</v>
      </c>
    </row>
    <row r="1007" ht="14.25" customHeight="1">
      <c r="A1007" s="4" t="s">
        <v>2966</v>
      </c>
      <c r="B1007" s="5">
        <v>45405.0</v>
      </c>
      <c r="C1007" s="12" t="s">
        <v>3978</v>
      </c>
      <c r="D1007" s="4">
        <f t="shared" si="1"/>
        <v>2024</v>
      </c>
      <c r="E1007" s="4" t="s">
        <v>657</v>
      </c>
      <c r="F1007" s="4">
        <v>46.0</v>
      </c>
      <c r="G1007" s="4" t="str">
        <f t="shared" si="2"/>
        <v>46-55</v>
      </c>
      <c r="H1007" s="4" t="str">
        <f t="array" ref="H1007">XLOOKUP(E1007,Customer_Dim!A:A,Customer_Dim!D:D)</f>
        <v>Male</v>
      </c>
      <c r="I1007" s="4" t="str">
        <f t="array" ref="I1007">XLOOKUP(E1007,Customer_Dim!A:A,Customer_Dim!H:H)</f>
        <v>Gold</v>
      </c>
      <c r="J1007" s="4" t="str">
        <f t="array" ref="J1007">XLOOKUP(E1007,Customer_Dim!A:A,Customer_Dim!E:E)</f>
        <v>Sarahmouth</v>
      </c>
      <c r="K1007" s="4" t="str">
        <f t="array" ref="K1007">XLOOKUP(E1007,Customer_Dim!A:A,Customer_Dim!F:F)</f>
        <v>Pennsylvania</v>
      </c>
      <c r="L1007" s="4" t="str">
        <f t="array" ref="L1007">XLOOKUP(Q1007,Store_Dim!A:A,Store_Dim!C:C)</f>
        <v>North</v>
      </c>
      <c r="M1007" s="4" t="s">
        <v>1744</v>
      </c>
      <c r="N1007" s="4" t="str">
        <f t="array" ref="N1007">XLOOKUP(M1007,Product_Dim!A:A,Product_Dim!C:C)</f>
        <v>Sports</v>
      </c>
      <c r="O1007" s="4" t="str">
        <f t="array" ref="O1007">XLOOKUP(M1007,Product_Dim!A:A,Product_Dim!D:D)</f>
        <v>Accessories</v>
      </c>
      <c r="P1007" s="4" t="s">
        <v>1746</v>
      </c>
      <c r="Q1007" s="4" t="s">
        <v>1901</v>
      </c>
      <c r="R1007" s="4" t="str">
        <f t="array" ref="R1007">XLOOKUP(Q1007,Store_Dim!A:A,Store_Dim!B:B)</f>
        <v>Johnson-Wright</v>
      </c>
      <c r="S1007" s="4" t="str">
        <f t="array" ref="S1007">XLOOKUP(Q1007,Store_Dim!A:A,Store_Dim!E:E)</f>
        <v>Outlet</v>
      </c>
      <c r="T1007" s="4">
        <v>3.0</v>
      </c>
      <c r="U1007" s="13">
        <v>261.05</v>
      </c>
      <c r="V1007" s="14">
        <v>0.12</v>
      </c>
      <c r="W1007" s="15">
        <v>185.0</v>
      </c>
      <c r="X1007" s="4" t="s">
        <v>1961</v>
      </c>
      <c r="Y1007" s="16">
        <v>689.1720000000001</v>
      </c>
      <c r="Z1007" s="4" t="str">
        <f t="array" ref="Z1007">XLOOKUP(M1007,Product_Dim!A:A,Product_Dim!B:B)</f>
        <v>Sports Stopwatch Pro</v>
      </c>
    </row>
    <row r="1008" ht="14.25" customHeight="1">
      <c r="A1008" s="4" t="s">
        <v>2967</v>
      </c>
      <c r="B1008" s="5">
        <v>45918.0</v>
      </c>
      <c r="C1008" s="12" t="s">
        <v>3976</v>
      </c>
      <c r="D1008" s="4">
        <f t="shared" si="1"/>
        <v>2025</v>
      </c>
      <c r="E1008" s="4" t="s">
        <v>330</v>
      </c>
      <c r="F1008" s="4">
        <v>58.0</v>
      </c>
      <c r="G1008" s="4" t="str">
        <f t="shared" si="2"/>
        <v>56-65</v>
      </c>
      <c r="H1008" s="4" t="str">
        <f t="array" ref="H1008">XLOOKUP(E1008,Customer_Dim!A:A,Customer_Dim!D:D)</f>
        <v>Female</v>
      </c>
      <c r="I1008" s="4" t="str">
        <f t="array" ref="I1008">XLOOKUP(E1008,Customer_Dim!A:A,Customer_Dim!H:H)</f>
        <v>Bronze</v>
      </c>
      <c r="J1008" s="4" t="str">
        <f t="array" ref="J1008">XLOOKUP(E1008,Customer_Dim!A:A,Customer_Dim!E:E)</f>
        <v>East Jenna</v>
      </c>
      <c r="K1008" s="4" t="str">
        <f t="array" ref="K1008">XLOOKUP(E1008,Customer_Dim!A:A,Customer_Dim!F:F)</f>
        <v>South Carolina</v>
      </c>
      <c r="L1008" s="4" t="str">
        <f t="array" ref="L1008">XLOOKUP(Q1008,Store_Dim!A:A,Store_Dim!C:C)</f>
        <v>North</v>
      </c>
      <c r="M1008" s="4" t="s">
        <v>1645</v>
      </c>
      <c r="N1008" s="4" t="str">
        <f t="array" ref="N1008">XLOOKUP(M1008,Product_Dim!A:A,Product_Dim!C:C)</f>
        <v>Clothing</v>
      </c>
      <c r="O1008" s="4" t="str">
        <f t="array" ref="O1008">XLOOKUP(M1008,Product_Dim!A:A,Product_Dim!D:D)</f>
        <v>Tops</v>
      </c>
      <c r="P1008" s="4" t="s">
        <v>1647</v>
      </c>
      <c r="Q1008" s="4" t="s">
        <v>1942</v>
      </c>
      <c r="R1008" s="4" t="str">
        <f t="array" ref="R1008">XLOOKUP(Q1008,Store_Dim!A:A,Store_Dim!B:B)</f>
        <v>Holloway Ltd</v>
      </c>
      <c r="S1008" s="4" t="str">
        <f t="array" ref="S1008">XLOOKUP(Q1008,Store_Dim!A:A,Store_Dim!E:E)</f>
        <v>Flagship</v>
      </c>
      <c r="T1008" s="4">
        <v>3.0</v>
      </c>
      <c r="U1008" s="13">
        <v>644.73</v>
      </c>
      <c r="V1008" s="14">
        <v>0.01</v>
      </c>
      <c r="W1008" s="15">
        <v>360.0</v>
      </c>
      <c r="X1008" s="4" t="s">
        <v>1964</v>
      </c>
      <c r="Y1008" s="16">
        <v>1914.8481</v>
      </c>
      <c r="Z1008" s="4" t="str">
        <f t="array" ref="Z1008">XLOOKUP(M1008,Product_Dim!A:A,Product_Dim!B:B)</f>
        <v>Men's Formal Shirt</v>
      </c>
    </row>
    <row r="1009" ht="14.25" customHeight="1">
      <c r="A1009" s="4" t="s">
        <v>2968</v>
      </c>
      <c r="B1009" s="5">
        <v>45217.0</v>
      </c>
      <c r="C1009" s="12" t="s">
        <v>3979</v>
      </c>
      <c r="D1009" s="4">
        <f t="shared" si="1"/>
        <v>2023</v>
      </c>
      <c r="E1009" s="4" t="s">
        <v>668</v>
      </c>
      <c r="F1009" s="4">
        <v>54.0</v>
      </c>
      <c r="G1009" s="4" t="str">
        <f t="shared" si="2"/>
        <v>46-55</v>
      </c>
      <c r="H1009" s="4" t="str">
        <f t="array" ref="H1009">XLOOKUP(E1009,Customer_Dim!A:A,Customer_Dim!D:D)</f>
        <v>Male</v>
      </c>
      <c r="I1009" s="4" t="str">
        <f t="array" ref="I1009">XLOOKUP(E1009,Customer_Dim!A:A,Customer_Dim!H:H)</f>
        <v>Bronze</v>
      </c>
      <c r="J1009" s="4" t="str">
        <f t="array" ref="J1009">XLOOKUP(E1009,Customer_Dim!A:A,Customer_Dim!E:E)</f>
        <v>Frostmouth</v>
      </c>
      <c r="K1009" s="4" t="str">
        <f t="array" ref="K1009">XLOOKUP(E1009,Customer_Dim!A:A,Customer_Dim!F:F)</f>
        <v>Vermont</v>
      </c>
      <c r="L1009" s="4" t="str">
        <f t="array" ref="L1009">XLOOKUP(Q1009,Store_Dim!A:A,Store_Dim!C:C)</f>
        <v>South</v>
      </c>
      <c r="M1009" s="4" t="s">
        <v>1808</v>
      </c>
      <c r="N1009" s="4" t="str">
        <f t="array" ref="N1009">XLOOKUP(M1009,Product_Dim!A:A,Product_Dim!C:C)</f>
        <v>Clothing</v>
      </c>
      <c r="O1009" s="4" t="str">
        <f t="array" ref="O1009">XLOOKUP(M1009,Product_Dim!A:A,Product_Dim!D:D)</f>
        <v>Footwear</v>
      </c>
      <c r="P1009" s="4" t="s">
        <v>1810</v>
      </c>
      <c r="Q1009" s="4" t="s">
        <v>1896</v>
      </c>
      <c r="R1009" s="4" t="str">
        <f t="array" ref="R1009">XLOOKUP(Q1009,Store_Dim!A:A,Store_Dim!B:B)</f>
        <v>Black-Horn</v>
      </c>
      <c r="S1009" s="4" t="str">
        <f t="array" ref="S1009">XLOOKUP(Q1009,Store_Dim!A:A,Store_Dim!E:E)</f>
        <v>Outlet</v>
      </c>
      <c r="T1009" s="4">
        <v>2.0</v>
      </c>
      <c r="U1009" s="13">
        <v>541.52</v>
      </c>
      <c r="V1009" s="14">
        <v>0.26</v>
      </c>
      <c r="W1009" s="15">
        <v>82.0</v>
      </c>
      <c r="X1009" s="4" t="s">
        <v>1961</v>
      </c>
      <c r="Y1009" s="16">
        <v>801.4495999999999</v>
      </c>
      <c r="Z1009" s="4" t="str">
        <f t="array" ref="Z1009">XLOOKUP(M1009,Product_Dim!A:A,Product_Dim!B:B)</f>
        <v>Women's Ankle Boots</v>
      </c>
    </row>
    <row r="1010" ht="14.25" customHeight="1">
      <c r="A1010" s="4" t="s">
        <v>2969</v>
      </c>
      <c r="B1010" s="5">
        <v>45259.0</v>
      </c>
      <c r="C1010" s="12" t="s">
        <v>3971</v>
      </c>
      <c r="D1010" s="4">
        <f t="shared" si="1"/>
        <v>2023</v>
      </c>
      <c r="E1010" s="4" t="s">
        <v>1346</v>
      </c>
      <c r="F1010" s="4">
        <v>28.0</v>
      </c>
      <c r="G1010" s="4" t="str">
        <f t="shared" si="2"/>
        <v>26-35</v>
      </c>
      <c r="H1010" s="4" t="str">
        <f t="array" ref="H1010">XLOOKUP(E1010,Customer_Dim!A:A,Customer_Dim!D:D)</f>
        <v>Male</v>
      </c>
      <c r="I1010" s="4" t="str">
        <f t="array" ref="I1010">XLOOKUP(E1010,Customer_Dim!A:A,Customer_Dim!H:H)</f>
        <v>Platinum</v>
      </c>
      <c r="J1010" s="4" t="str">
        <f t="array" ref="J1010">XLOOKUP(E1010,Customer_Dim!A:A,Customer_Dim!E:E)</f>
        <v>Aguilarland</v>
      </c>
      <c r="K1010" s="4" t="str">
        <f t="array" ref="K1010">XLOOKUP(E1010,Customer_Dim!A:A,Customer_Dim!F:F)</f>
        <v>North Carolina</v>
      </c>
      <c r="L1010" s="4" t="str">
        <f t="array" ref="L1010">XLOOKUP(Q1010,Store_Dim!A:A,Store_Dim!C:C)</f>
        <v>East</v>
      </c>
      <c r="M1010" s="4" t="s">
        <v>1771</v>
      </c>
      <c r="N1010" s="4" t="str">
        <f t="array" ref="N1010">XLOOKUP(M1010,Product_Dim!A:A,Product_Dim!C:C)</f>
        <v>Beauty</v>
      </c>
      <c r="O1010" s="4" t="str">
        <f t="array" ref="O1010">XLOOKUP(M1010,Product_Dim!A:A,Product_Dim!D:D)</f>
        <v>Skincare</v>
      </c>
      <c r="P1010" s="4" t="s">
        <v>1773</v>
      </c>
      <c r="Q1010" s="4" t="s">
        <v>1924</v>
      </c>
      <c r="R1010" s="4" t="str">
        <f t="array" ref="R1010">XLOOKUP(Q1010,Store_Dim!A:A,Store_Dim!B:B)</f>
        <v>Hill, Wagner and Ballard</v>
      </c>
      <c r="S1010" s="4" t="str">
        <f t="array" ref="S1010">XLOOKUP(Q1010,Store_Dim!A:A,Store_Dim!E:E)</f>
        <v>Online</v>
      </c>
      <c r="T1010" s="4">
        <v>1.0</v>
      </c>
      <c r="U1010" s="13">
        <v>395.18</v>
      </c>
      <c r="V1010" s="14">
        <v>0.09</v>
      </c>
      <c r="W1010" s="15">
        <v>458.0</v>
      </c>
      <c r="X1010" s="4" t="s">
        <v>1961</v>
      </c>
      <c r="Y1010" s="16">
        <v>359.6138</v>
      </c>
      <c r="Z1010" s="4" t="str">
        <f t="array" ref="Z1010">XLOOKUP(M1010,Product_Dim!A:A,Product_Dim!B:B)</f>
        <v>Organic Sunscreen Lotion</v>
      </c>
    </row>
    <row r="1011" ht="14.25" customHeight="1">
      <c r="A1011" s="4" t="s">
        <v>2970</v>
      </c>
      <c r="B1011" s="5">
        <v>45740.0</v>
      </c>
      <c r="C1011" s="12" t="s">
        <v>3977</v>
      </c>
      <c r="D1011" s="4">
        <f t="shared" si="1"/>
        <v>2025</v>
      </c>
      <c r="E1011" s="4" t="s">
        <v>372</v>
      </c>
      <c r="F1011" s="4">
        <v>53.0</v>
      </c>
      <c r="G1011" s="4" t="str">
        <f t="shared" si="2"/>
        <v>46-55</v>
      </c>
      <c r="H1011" s="4" t="str">
        <f t="array" ref="H1011">XLOOKUP(E1011,Customer_Dim!A:A,Customer_Dim!D:D)</f>
        <v>Female</v>
      </c>
      <c r="I1011" s="4" t="str">
        <f t="array" ref="I1011">XLOOKUP(E1011,Customer_Dim!A:A,Customer_Dim!H:H)</f>
        <v>Platinum</v>
      </c>
      <c r="J1011" s="4" t="str">
        <f t="array" ref="J1011">XLOOKUP(E1011,Customer_Dim!A:A,Customer_Dim!E:E)</f>
        <v>North Codyport</v>
      </c>
      <c r="K1011" s="4" t="str">
        <f t="array" ref="K1011">XLOOKUP(E1011,Customer_Dim!A:A,Customer_Dim!F:F)</f>
        <v>Texas</v>
      </c>
      <c r="L1011" s="4" t="str">
        <f t="array" ref="L1011">XLOOKUP(Q1011,Store_Dim!A:A,Store_Dim!C:C)</f>
        <v>West</v>
      </c>
      <c r="M1011" s="4" t="s">
        <v>1590</v>
      </c>
      <c r="N1011" s="4" t="str">
        <f t="array" ref="N1011">XLOOKUP(M1011,Product_Dim!A:A,Product_Dim!C:C)</f>
        <v>Electronics</v>
      </c>
      <c r="O1011" s="4" t="str">
        <f t="array" ref="O1011">XLOOKUP(M1011,Product_Dim!A:A,Product_Dim!D:D)</f>
        <v>Audio</v>
      </c>
      <c r="P1011" s="4" t="s">
        <v>1593</v>
      </c>
      <c r="Q1011" s="4" t="s">
        <v>1917</v>
      </c>
      <c r="R1011" s="4" t="str">
        <f t="array" ref="R1011">XLOOKUP(Q1011,Store_Dim!A:A,Store_Dim!B:B)</f>
        <v>Bean, Jones and Park</v>
      </c>
      <c r="S1011" s="4" t="str">
        <f t="array" ref="S1011">XLOOKUP(Q1011,Store_Dim!A:A,Store_Dim!E:E)</f>
        <v>Online</v>
      </c>
      <c r="T1011" s="4">
        <v>4.0</v>
      </c>
      <c r="U1011" s="13">
        <v>56.37</v>
      </c>
      <c r="V1011" s="14">
        <v>0.17</v>
      </c>
      <c r="W1011" s="15">
        <v>142.0</v>
      </c>
      <c r="X1011" s="4" t="s">
        <v>1959</v>
      </c>
      <c r="Y1011" s="16">
        <v>187.1484</v>
      </c>
      <c r="Z1011" s="4" t="str">
        <f t="array" ref="Z1011">XLOOKUP(M1011,Product_Dim!A:A,Product_Dim!B:B)</f>
        <v>Wireless Bluetooth Earbuds</v>
      </c>
    </row>
    <row r="1012" ht="14.25" customHeight="1">
      <c r="A1012" s="4" t="s">
        <v>2971</v>
      </c>
      <c r="B1012" s="5">
        <v>45908.0</v>
      </c>
      <c r="C1012" s="12" t="s">
        <v>3976</v>
      </c>
      <c r="D1012" s="4">
        <f t="shared" si="1"/>
        <v>2025</v>
      </c>
      <c r="E1012" s="4" t="s">
        <v>701</v>
      </c>
      <c r="F1012" s="4">
        <v>50.0</v>
      </c>
      <c r="G1012" s="4" t="str">
        <f t="shared" si="2"/>
        <v>46-55</v>
      </c>
      <c r="H1012" s="4" t="str">
        <f t="array" ref="H1012">XLOOKUP(E1012,Customer_Dim!A:A,Customer_Dim!D:D)</f>
        <v>Female</v>
      </c>
      <c r="I1012" s="4" t="str">
        <f t="array" ref="I1012">XLOOKUP(E1012,Customer_Dim!A:A,Customer_Dim!H:H)</f>
        <v>Platinum</v>
      </c>
      <c r="J1012" s="4" t="str">
        <f t="array" ref="J1012">XLOOKUP(E1012,Customer_Dim!A:A,Customer_Dim!E:E)</f>
        <v>Lake Josephport</v>
      </c>
      <c r="K1012" s="4" t="str">
        <f t="array" ref="K1012">XLOOKUP(E1012,Customer_Dim!A:A,Customer_Dim!F:F)</f>
        <v>Maine</v>
      </c>
      <c r="L1012" s="4" t="str">
        <f t="array" ref="L1012">XLOOKUP(Q1012,Store_Dim!A:A,Store_Dim!C:C)</f>
        <v>South</v>
      </c>
      <c r="M1012" s="4" t="s">
        <v>1820</v>
      </c>
      <c r="N1012" s="4" t="str">
        <f t="array" ref="N1012">XLOOKUP(M1012,Product_Dim!A:A,Product_Dim!C:C)</f>
        <v>Home</v>
      </c>
      <c r="O1012" s="4" t="str">
        <f t="array" ref="O1012">XLOOKUP(M1012,Product_Dim!A:A,Product_Dim!D:D)</f>
        <v>Lighting</v>
      </c>
      <c r="P1012" s="4" t="s">
        <v>1822</v>
      </c>
      <c r="Q1012" s="4" t="s">
        <v>1921</v>
      </c>
      <c r="R1012" s="4" t="str">
        <f t="array" ref="R1012">XLOOKUP(Q1012,Store_Dim!A:A,Store_Dim!B:B)</f>
        <v>Moore, Padilla and Butler</v>
      </c>
      <c r="S1012" s="4" t="str">
        <f t="array" ref="S1012">XLOOKUP(Q1012,Store_Dim!A:A,Store_Dim!E:E)</f>
        <v>Flagship</v>
      </c>
      <c r="T1012" s="4">
        <v>4.0</v>
      </c>
      <c r="U1012" s="13">
        <v>202.59</v>
      </c>
      <c r="V1012" s="14">
        <v>0.06</v>
      </c>
      <c r="W1012" s="15">
        <v>469.0</v>
      </c>
      <c r="X1012" s="4" t="s">
        <v>1964</v>
      </c>
      <c r="Y1012" s="16">
        <v>761.7384</v>
      </c>
      <c r="Z1012" s="4" t="str">
        <f t="array" ref="Z1012">XLOOKUP(M1012,Product_Dim!A:A,Product_Dim!B:B)</f>
        <v>Decorative Lamp Shade</v>
      </c>
    </row>
    <row r="1013" ht="14.25" customHeight="1">
      <c r="A1013" s="4" t="s">
        <v>2972</v>
      </c>
      <c r="B1013" s="5">
        <v>45601.0</v>
      </c>
      <c r="C1013" s="12" t="s">
        <v>3971</v>
      </c>
      <c r="D1013" s="4">
        <f t="shared" si="1"/>
        <v>2024</v>
      </c>
      <c r="E1013" s="4" t="s">
        <v>46</v>
      </c>
      <c r="F1013" s="4">
        <v>64.0</v>
      </c>
      <c r="G1013" s="4" t="str">
        <f t="shared" si="2"/>
        <v>56-65</v>
      </c>
      <c r="H1013" s="4" t="str">
        <f t="array" ref="H1013">XLOOKUP(E1013,Customer_Dim!A:A,Customer_Dim!D:D)</f>
        <v>Female</v>
      </c>
      <c r="I1013" s="4" t="str">
        <f t="array" ref="I1013">XLOOKUP(E1013,Customer_Dim!A:A,Customer_Dim!H:H)</f>
        <v>Silver</v>
      </c>
      <c r="J1013" s="4" t="str">
        <f t="array" ref="J1013">XLOOKUP(E1013,Customer_Dim!A:A,Customer_Dim!E:E)</f>
        <v>Nicholasshire</v>
      </c>
      <c r="K1013" s="4" t="str">
        <f t="array" ref="K1013">XLOOKUP(E1013,Customer_Dim!A:A,Customer_Dim!F:F)</f>
        <v>California</v>
      </c>
      <c r="L1013" s="4" t="str">
        <f t="array" ref="L1013">XLOOKUP(Q1013,Store_Dim!A:A,Store_Dim!C:C)</f>
        <v>North</v>
      </c>
      <c r="M1013" s="4" t="s">
        <v>1826</v>
      </c>
      <c r="N1013" s="4" t="str">
        <f t="array" ref="N1013">XLOOKUP(M1013,Product_Dim!A:A,Product_Dim!C:C)</f>
        <v>Sports</v>
      </c>
      <c r="O1013" s="4" t="str">
        <f t="array" ref="O1013">XLOOKUP(M1013,Product_Dim!A:A,Product_Dim!D:D)</f>
        <v>Equipment</v>
      </c>
      <c r="P1013" s="4" t="s">
        <v>1828</v>
      </c>
      <c r="Q1013" s="4" t="s">
        <v>1908</v>
      </c>
      <c r="R1013" s="4" t="str">
        <f t="array" ref="R1013">XLOOKUP(Q1013,Store_Dim!A:A,Store_Dim!B:B)</f>
        <v>Gray Ltd</v>
      </c>
      <c r="S1013" s="4" t="str">
        <f t="array" ref="S1013">XLOOKUP(Q1013,Store_Dim!A:A,Store_Dim!E:E)</f>
        <v>Outlet</v>
      </c>
      <c r="T1013" s="4">
        <v>2.0</v>
      </c>
      <c r="U1013" s="13">
        <v>358.36</v>
      </c>
      <c r="V1013" s="14">
        <v>0.05</v>
      </c>
      <c r="W1013" s="15">
        <v>358.0</v>
      </c>
      <c r="X1013" s="4" t="s">
        <v>1961</v>
      </c>
      <c r="Y1013" s="16">
        <v>680.884</v>
      </c>
      <c r="Z1013" s="4" t="str">
        <f t="array" ref="Z1013">XLOOKUP(M1013,Product_Dim!A:A,Product_Dim!B:B)</f>
        <v>Badminton Racket Set</v>
      </c>
    </row>
    <row r="1014" ht="14.25" customHeight="1">
      <c r="A1014" s="4" t="s">
        <v>2973</v>
      </c>
      <c r="B1014" s="5">
        <v>45535.0</v>
      </c>
      <c r="C1014" s="12" t="s">
        <v>3975</v>
      </c>
      <c r="D1014" s="4">
        <f t="shared" si="1"/>
        <v>2024</v>
      </c>
      <c r="E1014" s="4" t="s">
        <v>280</v>
      </c>
      <c r="F1014" s="4">
        <v>39.0</v>
      </c>
      <c r="G1014" s="4" t="str">
        <f t="shared" si="2"/>
        <v>36-45</v>
      </c>
      <c r="H1014" s="4" t="str">
        <f t="array" ref="H1014">XLOOKUP(E1014,Customer_Dim!A:A,Customer_Dim!D:D)</f>
        <v>Female</v>
      </c>
      <c r="I1014" s="4" t="str">
        <f t="array" ref="I1014">XLOOKUP(E1014,Customer_Dim!A:A,Customer_Dim!H:H)</f>
        <v>Gold</v>
      </c>
      <c r="J1014" s="4" t="str">
        <f t="array" ref="J1014">XLOOKUP(E1014,Customer_Dim!A:A,Customer_Dim!E:E)</f>
        <v>Olsonhaven</v>
      </c>
      <c r="K1014" s="4" t="str">
        <f t="array" ref="K1014">XLOOKUP(E1014,Customer_Dim!A:A,Customer_Dim!F:F)</f>
        <v>Iowa</v>
      </c>
      <c r="L1014" s="4" t="str">
        <f t="array" ref="L1014">XLOOKUP(Q1014,Store_Dim!A:A,Store_Dim!C:C)</f>
        <v>East</v>
      </c>
      <c r="M1014" s="4" t="s">
        <v>1689</v>
      </c>
      <c r="N1014" s="4" t="str">
        <f t="array" ref="N1014">XLOOKUP(M1014,Product_Dim!A:A,Product_Dim!C:C)</f>
        <v>Clothing</v>
      </c>
      <c r="O1014" s="4" t="str">
        <f t="array" ref="O1014">XLOOKUP(M1014,Product_Dim!A:A,Product_Dim!D:D)</f>
        <v>Footwear</v>
      </c>
      <c r="P1014" s="4" t="s">
        <v>1692</v>
      </c>
      <c r="Q1014" s="4" t="s">
        <v>1945</v>
      </c>
      <c r="R1014" s="4" t="str">
        <f t="array" ref="R1014">XLOOKUP(Q1014,Store_Dim!A:A,Store_Dim!B:B)</f>
        <v>Guerrero-Schmitt</v>
      </c>
      <c r="S1014" s="4" t="str">
        <f t="array" ref="S1014">XLOOKUP(Q1014,Store_Dim!A:A,Store_Dim!E:E)</f>
        <v>Flagship</v>
      </c>
      <c r="T1014" s="4">
        <v>4.0</v>
      </c>
      <c r="U1014" s="13">
        <v>85.62</v>
      </c>
      <c r="V1014" s="14">
        <v>0.28</v>
      </c>
      <c r="W1014" s="15">
        <v>214.0</v>
      </c>
      <c r="X1014" s="4" t="s">
        <v>1964</v>
      </c>
      <c r="Y1014" s="16">
        <v>246.5856</v>
      </c>
      <c r="Z1014" s="4" t="str">
        <f t="array" ref="Z1014">XLOOKUP(M1014,Product_Dim!A:A,Product_Dim!B:B)</f>
        <v>Men's Casual Sneakers</v>
      </c>
    </row>
    <row r="1015" ht="14.25" customHeight="1">
      <c r="A1015" s="4" t="s">
        <v>2974</v>
      </c>
      <c r="B1015" s="5">
        <v>45459.0</v>
      </c>
      <c r="C1015" s="12" t="s">
        <v>3970</v>
      </c>
      <c r="D1015" s="4">
        <f t="shared" si="1"/>
        <v>2024</v>
      </c>
      <c r="E1015" s="4" t="s">
        <v>630</v>
      </c>
      <c r="F1015" s="4">
        <v>54.0</v>
      </c>
      <c r="G1015" s="4" t="str">
        <f t="shared" si="2"/>
        <v>46-55</v>
      </c>
      <c r="H1015" s="4" t="str">
        <f t="array" ref="H1015">XLOOKUP(E1015,Customer_Dim!A:A,Customer_Dim!D:D)</f>
        <v>Female</v>
      </c>
      <c r="I1015" s="4" t="str">
        <f t="array" ref="I1015">XLOOKUP(E1015,Customer_Dim!A:A,Customer_Dim!H:H)</f>
        <v>Platinum</v>
      </c>
      <c r="J1015" s="4" t="str">
        <f t="array" ref="J1015">XLOOKUP(E1015,Customer_Dim!A:A,Customer_Dim!E:E)</f>
        <v>North Kellyberg</v>
      </c>
      <c r="K1015" s="4" t="str">
        <f t="array" ref="K1015">XLOOKUP(E1015,Customer_Dim!A:A,Customer_Dim!F:F)</f>
        <v>New Jersey</v>
      </c>
      <c r="L1015" s="4" t="str">
        <f t="array" ref="L1015">XLOOKUP(Q1015,Store_Dim!A:A,Store_Dim!C:C)</f>
        <v>North</v>
      </c>
      <c r="M1015" s="4" t="s">
        <v>1585</v>
      </c>
      <c r="N1015" s="4" t="str">
        <f t="array" ref="N1015">XLOOKUP(M1015,Product_Dim!A:A,Product_Dim!C:C)</f>
        <v>Home</v>
      </c>
      <c r="O1015" s="4" t="str">
        <f t="array" ref="O1015">XLOOKUP(M1015,Product_Dim!A:A,Product_Dim!D:D)</f>
        <v>Lighting</v>
      </c>
      <c r="P1015" s="4" t="s">
        <v>1589</v>
      </c>
      <c r="Q1015" s="4" t="s">
        <v>1942</v>
      </c>
      <c r="R1015" s="4" t="str">
        <f t="array" ref="R1015">XLOOKUP(Q1015,Store_Dim!A:A,Store_Dim!B:B)</f>
        <v>Holloway Ltd</v>
      </c>
      <c r="S1015" s="4" t="str">
        <f t="array" ref="S1015">XLOOKUP(Q1015,Store_Dim!A:A,Store_Dim!E:E)</f>
        <v>Flagship</v>
      </c>
      <c r="T1015" s="4">
        <v>4.0</v>
      </c>
      <c r="U1015" s="13">
        <v>929.26</v>
      </c>
      <c r="V1015" s="14">
        <v>0.23</v>
      </c>
      <c r="W1015" s="15">
        <v>170.0</v>
      </c>
      <c r="X1015" s="4" t="s">
        <v>1961</v>
      </c>
      <c r="Y1015" s="16">
        <v>2862.1208</v>
      </c>
      <c r="Z1015" s="4" t="str">
        <f t="array" ref="Z1015">XLOOKUP(M1015,Product_Dim!A:A,Product_Dim!B:B)</f>
        <v>LED Table Lamp</v>
      </c>
    </row>
    <row r="1016" ht="14.25" customHeight="1">
      <c r="A1016" s="4" t="s">
        <v>2975</v>
      </c>
      <c r="B1016" s="5">
        <v>45681.0</v>
      </c>
      <c r="C1016" s="12" t="s">
        <v>3972</v>
      </c>
      <c r="D1016" s="4">
        <f t="shared" si="1"/>
        <v>2025</v>
      </c>
      <c r="E1016" s="4" t="s">
        <v>998</v>
      </c>
      <c r="F1016" s="4">
        <v>41.0</v>
      </c>
      <c r="G1016" s="4" t="str">
        <f t="shared" si="2"/>
        <v>36-45</v>
      </c>
      <c r="H1016" s="4" t="str">
        <f t="array" ref="H1016">XLOOKUP(E1016,Customer_Dim!A:A,Customer_Dim!D:D)</f>
        <v>Female</v>
      </c>
      <c r="I1016" s="4" t="str">
        <f t="array" ref="I1016">XLOOKUP(E1016,Customer_Dim!A:A,Customer_Dim!H:H)</f>
        <v>Bronze</v>
      </c>
      <c r="J1016" s="4" t="str">
        <f t="array" ref="J1016">XLOOKUP(E1016,Customer_Dim!A:A,Customer_Dim!E:E)</f>
        <v>Randychester</v>
      </c>
      <c r="K1016" s="4" t="str">
        <f t="array" ref="K1016">XLOOKUP(E1016,Customer_Dim!A:A,Customer_Dim!F:F)</f>
        <v>California</v>
      </c>
      <c r="L1016" s="4" t="str">
        <f t="array" ref="L1016">XLOOKUP(Q1016,Store_Dim!A:A,Store_Dim!C:C)</f>
        <v>East</v>
      </c>
      <c r="M1016" s="4" t="s">
        <v>1762</v>
      </c>
      <c r="N1016" s="4" t="str">
        <f t="array" ref="N1016">XLOOKUP(M1016,Product_Dim!A:A,Product_Dim!C:C)</f>
        <v>Beauty</v>
      </c>
      <c r="O1016" s="4" t="str">
        <f t="array" ref="O1016">XLOOKUP(M1016,Product_Dim!A:A,Product_Dim!D:D)</f>
        <v>Fragrance</v>
      </c>
      <c r="P1016" s="4" t="s">
        <v>1764</v>
      </c>
      <c r="Q1016" s="4" t="s">
        <v>1932</v>
      </c>
      <c r="R1016" s="4" t="str">
        <f t="array" ref="R1016">XLOOKUP(Q1016,Store_Dim!A:A,Store_Dim!B:B)</f>
        <v>Gardner, Humphrey and Contreras</v>
      </c>
      <c r="S1016" s="4" t="str">
        <f t="array" ref="S1016">XLOOKUP(Q1016,Store_Dim!A:A,Store_Dim!E:E)</f>
        <v>Flagship</v>
      </c>
      <c r="T1016" s="4">
        <v>2.0</v>
      </c>
      <c r="U1016" s="13">
        <v>92.64</v>
      </c>
      <c r="V1016" s="14">
        <v>0.14</v>
      </c>
      <c r="W1016" s="15">
        <v>444.0</v>
      </c>
      <c r="X1016" s="4" t="s">
        <v>1964</v>
      </c>
      <c r="Y1016" s="16">
        <v>159.3408</v>
      </c>
      <c r="Z1016" s="4" t="str">
        <f t="array" ref="Z1016">XLOOKUP(M1016,Product_Dim!A:A,Product_Dim!B:B)</f>
        <v>Luxury Perfume Spray</v>
      </c>
    </row>
    <row r="1017" ht="14.25" customHeight="1">
      <c r="A1017" s="4" t="s">
        <v>2976</v>
      </c>
      <c r="B1017" s="5">
        <v>45725.0</v>
      </c>
      <c r="C1017" s="12" t="s">
        <v>3977</v>
      </c>
      <c r="D1017" s="4">
        <f t="shared" si="1"/>
        <v>2025</v>
      </c>
      <c r="E1017" s="4" t="s">
        <v>817</v>
      </c>
      <c r="F1017" s="4">
        <v>19.0</v>
      </c>
      <c r="G1017" s="4" t="str">
        <f t="shared" si="2"/>
        <v>18-25</v>
      </c>
      <c r="H1017" s="4" t="str">
        <f t="array" ref="H1017">XLOOKUP(E1017,Customer_Dim!A:A,Customer_Dim!D:D)</f>
        <v>Male</v>
      </c>
      <c r="I1017" s="4" t="str">
        <f t="array" ref="I1017">XLOOKUP(E1017,Customer_Dim!A:A,Customer_Dim!H:H)</f>
        <v>Gold</v>
      </c>
      <c r="J1017" s="4" t="str">
        <f t="array" ref="J1017">XLOOKUP(E1017,Customer_Dim!A:A,Customer_Dim!E:E)</f>
        <v>Lake Timothy</v>
      </c>
      <c r="K1017" s="4" t="str">
        <f t="array" ref="K1017">XLOOKUP(E1017,Customer_Dim!A:A,Customer_Dim!F:F)</f>
        <v>Nevada</v>
      </c>
      <c r="L1017" s="4" t="str">
        <f t="array" ref="L1017">XLOOKUP(Q1017,Store_Dim!A:A,Store_Dim!C:C)</f>
        <v>South</v>
      </c>
      <c r="M1017" s="4" t="s">
        <v>1768</v>
      </c>
      <c r="N1017" s="4" t="str">
        <f t="array" ref="N1017">XLOOKUP(M1017,Product_Dim!A:A,Product_Dim!C:C)</f>
        <v>Electronics</v>
      </c>
      <c r="O1017" s="4" t="str">
        <f t="array" ref="O1017">XLOOKUP(M1017,Product_Dim!A:A,Product_Dim!D:D)</f>
        <v>Computer</v>
      </c>
      <c r="P1017" s="4" t="s">
        <v>1770</v>
      </c>
      <c r="Q1017" s="4" t="s">
        <v>1904</v>
      </c>
      <c r="R1017" s="4" t="str">
        <f t="array" ref="R1017">XLOOKUP(Q1017,Store_Dim!A:A,Store_Dim!B:B)</f>
        <v>Alexander Group</v>
      </c>
      <c r="S1017" s="4" t="str">
        <f t="array" ref="S1017">XLOOKUP(Q1017,Store_Dim!A:A,Store_Dim!E:E)</f>
        <v>Online</v>
      </c>
      <c r="T1017" s="4">
        <v>4.0</v>
      </c>
      <c r="U1017" s="13">
        <v>139.05</v>
      </c>
      <c r="V1017" s="14">
        <v>0.29</v>
      </c>
      <c r="W1017" s="15">
        <v>222.0</v>
      </c>
      <c r="X1017" s="4" t="s">
        <v>1964</v>
      </c>
      <c r="Y1017" s="16">
        <v>394.902</v>
      </c>
      <c r="Z1017" s="4" t="str">
        <f t="array" ref="Z1017">XLOOKUP(M1017,Product_Dim!A:A,Product_Dim!B:B)</f>
        <v>Laptop Cooling Pad</v>
      </c>
    </row>
    <row r="1018" ht="14.25" customHeight="1">
      <c r="A1018" s="4" t="s">
        <v>2977</v>
      </c>
      <c r="B1018" s="5">
        <v>45461.0</v>
      </c>
      <c r="C1018" s="12" t="s">
        <v>3970</v>
      </c>
      <c r="D1018" s="4">
        <f t="shared" si="1"/>
        <v>2024</v>
      </c>
      <c r="E1018" s="4" t="s">
        <v>494</v>
      </c>
      <c r="F1018" s="4">
        <v>63.0</v>
      </c>
      <c r="G1018" s="4" t="str">
        <f t="shared" si="2"/>
        <v>56-65</v>
      </c>
      <c r="H1018" s="4" t="str">
        <f t="array" ref="H1018">XLOOKUP(E1018,Customer_Dim!A:A,Customer_Dim!D:D)</f>
        <v>Female</v>
      </c>
      <c r="I1018" s="4" t="str">
        <f t="array" ref="I1018">XLOOKUP(E1018,Customer_Dim!A:A,Customer_Dim!H:H)</f>
        <v>Gold</v>
      </c>
      <c r="J1018" s="4" t="str">
        <f t="array" ref="J1018">XLOOKUP(E1018,Customer_Dim!A:A,Customer_Dim!E:E)</f>
        <v>South Brooke</v>
      </c>
      <c r="K1018" s="4" t="str">
        <f t="array" ref="K1018">XLOOKUP(E1018,Customer_Dim!A:A,Customer_Dim!F:F)</f>
        <v>Pennsylvania</v>
      </c>
      <c r="L1018" s="4" t="str">
        <f t="array" ref="L1018">XLOOKUP(Q1018,Store_Dim!A:A,Store_Dim!C:C)</f>
        <v>South</v>
      </c>
      <c r="M1018" s="4" t="s">
        <v>1741</v>
      </c>
      <c r="N1018" s="4" t="str">
        <f t="array" ref="N1018">XLOOKUP(M1018,Product_Dim!A:A,Product_Dim!C:C)</f>
        <v>Clothing</v>
      </c>
      <c r="O1018" s="4" t="str">
        <f t="array" ref="O1018">XLOOKUP(M1018,Product_Dim!A:A,Product_Dim!D:D)</f>
        <v>Bottoms</v>
      </c>
      <c r="P1018" s="4" t="s">
        <v>1743</v>
      </c>
      <c r="Q1018" s="4" t="s">
        <v>1904</v>
      </c>
      <c r="R1018" s="4" t="str">
        <f t="array" ref="R1018">XLOOKUP(Q1018,Store_Dim!A:A,Store_Dim!B:B)</f>
        <v>Alexander Group</v>
      </c>
      <c r="S1018" s="4" t="str">
        <f t="array" ref="S1018">XLOOKUP(Q1018,Store_Dim!A:A,Store_Dim!E:E)</f>
        <v>Online</v>
      </c>
      <c r="T1018" s="4">
        <v>3.0</v>
      </c>
      <c r="U1018" s="13">
        <v>155.87</v>
      </c>
      <c r="V1018" s="14">
        <v>0.03</v>
      </c>
      <c r="W1018" s="15">
        <v>125.0</v>
      </c>
      <c r="X1018" s="4" t="s">
        <v>1964</v>
      </c>
      <c r="Y1018" s="16">
        <v>453.5817</v>
      </c>
      <c r="Z1018" s="4" t="str">
        <f t="array" ref="Z1018">XLOOKUP(M1018,Product_Dim!A:A,Product_Dim!B:B)</f>
        <v>Men's Track Pants</v>
      </c>
    </row>
    <row r="1019" ht="14.25" customHeight="1">
      <c r="A1019" s="4" t="s">
        <v>2978</v>
      </c>
      <c r="B1019" s="5">
        <v>45837.0</v>
      </c>
      <c r="C1019" s="12" t="s">
        <v>3970</v>
      </c>
      <c r="D1019" s="4">
        <f t="shared" si="1"/>
        <v>2025</v>
      </c>
      <c r="E1019" s="4" t="s">
        <v>1392</v>
      </c>
      <c r="F1019" s="4">
        <v>42.0</v>
      </c>
      <c r="G1019" s="4" t="str">
        <f t="shared" si="2"/>
        <v>36-45</v>
      </c>
      <c r="H1019" s="4" t="str">
        <f t="array" ref="H1019">XLOOKUP(E1019,Customer_Dim!A:A,Customer_Dim!D:D)</f>
        <v>Female</v>
      </c>
      <c r="I1019" s="4" t="str">
        <f t="array" ref="I1019">XLOOKUP(E1019,Customer_Dim!A:A,Customer_Dim!H:H)</f>
        <v>Bronze</v>
      </c>
      <c r="J1019" s="4" t="str">
        <f t="array" ref="J1019">XLOOKUP(E1019,Customer_Dim!A:A,Customer_Dim!E:E)</f>
        <v>North Maryfort</v>
      </c>
      <c r="K1019" s="4" t="str">
        <f t="array" ref="K1019">XLOOKUP(E1019,Customer_Dim!A:A,Customer_Dim!F:F)</f>
        <v>Oregon</v>
      </c>
      <c r="L1019" s="4" t="str">
        <f t="array" ref="L1019">XLOOKUP(Q1019,Store_Dim!A:A,Store_Dim!C:C)</f>
        <v>West</v>
      </c>
      <c r="M1019" s="4" t="s">
        <v>1680</v>
      </c>
      <c r="N1019" s="4" t="str">
        <f t="array" ref="N1019">XLOOKUP(M1019,Product_Dim!A:A,Product_Dim!C:C)</f>
        <v>Electronics</v>
      </c>
      <c r="O1019" s="4" t="str">
        <f t="array" ref="O1019">XLOOKUP(M1019,Product_Dim!A:A,Product_Dim!D:D)</f>
        <v>Computer</v>
      </c>
      <c r="P1019" s="4" t="s">
        <v>1682</v>
      </c>
      <c r="Q1019" s="4" t="s">
        <v>1939</v>
      </c>
      <c r="R1019" s="4" t="str">
        <f t="array" ref="R1019">XLOOKUP(Q1019,Store_Dim!A:A,Store_Dim!B:B)</f>
        <v>Frederick-Wright</v>
      </c>
      <c r="S1019" s="4" t="str">
        <f t="array" ref="S1019">XLOOKUP(Q1019,Store_Dim!A:A,Store_Dim!E:E)</f>
        <v>Flagship</v>
      </c>
      <c r="T1019" s="4">
        <v>4.0</v>
      </c>
      <c r="U1019" s="13">
        <v>115.42</v>
      </c>
      <c r="V1019" s="14">
        <v>0.03</v>
      </c>
      <c r="W1019" s="15">
        <v>86.0</v>
      </c>
      <c r="X1019" s="4" t="s">
        <v>1964</v>
      </c>
      <c r="Y1019" s="16">
        <v>447.8296</v>
      </c>
      <c r="Z1019" s="4" t="str">
        <f t="array" ref="Z1019">XLOOKUP(M1019,Product_Dim!A:A,Product_Dim!B:B)</f>
        <v>Gaming Mechanical Keyboard</v>
      </c>
    </row>
    <row r="1020" ht="14.25" customHeight="1">
      <c r="A1020" s="4" t="s">
        <v>2979</v>
      </c>
      <c r="B1020" s="5">
        <v>45823.0</v>
      </c>
      <c r="C1020" s="12" t="s">
        <v>3970</v>
      </c>
      <c r="D1020" s="4">
        <f t="shared" si="1"/>
        <v>2025</v>
      </c>
      <c r="E1020" s="4" t="s">
        <v>439</v>
      </c>
      <c r="F1020" s="4">
        <v>50.0</v>
      </c>
      <c r="G1020" s="4" t="str">
        <f t="shared" si="2"/>
        <v>46-55</v>
      </c>
      <c r="H1020" s="4" t="str">
        <f t="array" ref="H1020">XLOOKUP(E1020,Customer_Dim!A:A,Customer_Dim!D:D)</f>
        <v>Male</v>
      </c>
      <c r="I1020" s="4" t="str">
        <f t="array" ref="I1020">XLOOKUP(E1020,Customer_Dim!A:A,Customer_Dim!H:H)</f>
        <v>Platinum</v>
      </c>
      <c r="J1020" s="4" t="str">
        <f t="array" ref="J1020">XLOOKUP(E1020,Customer_Dim!A:A,Customer_Dim!E:E)</f>
        <v>Kathrynport</v>
      </c>
      <c r="K1020" s="4" t="str">
        <f t="array" ref="K1020">XLOOKUP(E1020,Customer_Dim!A:A,Customer_Dim!F:F)</f>
        <v>North Carolina</v>
      </c>
      <c r="L1020" s="4" t="str">
        <f t="array" ref="L1020">XLOOKUP(Q1020,Store_Dim!A:A,Store_Dim!C:C)</f>
        <v>East</v>
      </c>
      <c r="M1020" s="4" t="s">
        <v>1738</v>
      </c>
      <c r="N1020" s="4" t="str">
        <f t="array" ref="N1020">XLOOKUP(M1020,Product_Dim!A:A,Product_Dim!C:C)</f>
        <v>Sports</v>
      </c>
      <c r="O1020" s="4" t="str">
        <f t="array" ref="O1020">XLOOKUP(M1020,Product_Dim!A:A,Product_Dim!D:D)</f>
        <v>Team Sports</v>
      </c>
      <c r="P1020" s="4" t="s">
        <v>1740</v>
      </c>
      <c r="Q1020" s="4" t="s">
        <v>1911</v>
      </c>
      <c r="R1020" s="4" t="str">
        <f t="array" ref="R1020">XLOOKUP(Q1020,Store_Dim!A:A,Store_Dim!B:B)</f>
        <v>Benson-Elliott</v>
      </c>
      <c r="S1020" s="4" t="str">
        <f t="array" ref="S1020">XLOOKUP(Q1020,Store_Dim!A:A,Store_Dim!E:E)</f>
        <v>Online</v>
      </c>
      <c r="T1020" s="4">
        <v>3.0</v>
      </c>
      <c r="U1020" s="13">
        <v>593.62</v>
      </c>
      <c r="V1020" s="14">
        <v>0.08</v>
      </c>
      <c r="W1020" s="15">
        <v>82.0</v>
      </c>
      <c r="X1020" s="4" t="s">
        <v>1959</v>
      </c>
      <c r="Y1020" s="16">
        <v>1638.3912</v>
      </c>
      <c r="Z1020" s="4" t="str">
        <f t="array" ref="Z1020">XLOOKUP(M1020,Product_Dim!A:A,Product_Dim!B:B)</f>
        <v>Rugby Ball</v>
      </c>
    </row>
    <row r="1021" ht="14.25" customHeight="1">
      <c r="A1021" s="4" t="s">
        <v>2980</v>
      </c>
      <c r="B1021" s="5">
        <v>45733.0</v>
      </c>
      <c r="C1021" s="12" t="s">
        <v>3977</v>
      </c>
      <c r="D1021" s="4">
        <f t="shared" si="1"/>
        <v>2025</v>
      </c>
      <c r="E1021" s="4" t="s">
        <v>1130</v>
      </c>
      <c r="F1021" s="4">
        <v>56.0</v>
      </c>
      <c r="G1021" s="4" t="str">
        <f t="shared" si="2"/>
        <v>56-65</v>
      </c>
      <c r="H1021" s="4" t="str">
        <f t="array" ref="H1021">XLOOKUP(E1021,Customer_Dim!A:A,Customer_Dim!D:D)</f>
        <v>Female</v>
      </c>
      <c r="I1021" s="4" t="str">
        <f t="array" ref="I1021">XLOOKUP(E1021,Customer_Dim!A:A,Customer_Dim!H:H)</f>
        <v>Platinum</v>
      </c>
      <c r="J1021" s="4" t="str">
        <f t="array" ref="J1021">XLOOKUP(E1021,Customer_Dim!A:A,Customer_Dim!E:E)</f>
        <v>Westbury</v>
      </c>
      <c r="K1021" s="4" t="str">
        <f t="array" ref="K1021">XLOOKUP(E1021,Customer_Dim!A:A,Customer_Dim!F:F)</f>
        <v>Oregon</v>
      </c>
      <c r="L1021" s="4" t="str">
        <f t="array" ref="L1021">XLOOKUP(Q1021,Store_Dim!A:A,Store_Dim!C:C)</f>
        <v>South</v>
      </c>
      <c r="M1021" s="4" t="s">
        <v>1715</v>
      </c>
      <c r="N1021" s="4" t="str">
        <f t="array" ref="N1021">XLOOKUP(M1021,Product_Dim!A:A,Product_Dim!C:C)</f>
        <v>Sports</v>
      </c>
      <c r="O1021" s="4" t="str">
        <f t="array" ref="O1021">XLOOKUP(M1021,Product_Dim!A:A,Product_Dim!D:D)</f>
        <v>Team Sports</v>
      </c>
      <c r="P1021" s="4" t="s">
        <v>1717</v>
      </c>
      <c r="Q1021" s="4" t="s">
        <v>1904</v>
      </c>
      <c r="R1021" s="4" t="str">
        <f t="array" ref="R1021">XLOOKUP(Q1021,Store_Dim!A:A,Store_Dim!B:B)</f>
        <v>Alexander Group</v>
      </c>
      <c r="S1021" s="4" t="str">
        <f t="array" ref="S1021">XLOOKUP(Q1021,Store_Dim!A:A,Store_Dim!E:E)</f>
        <v>Online</v>
      </c>
      <c r="T1021" s="4">
        <v>2.0</v>
      </c>
      <c r="U1021" s="13">
        <v>825.04</v>
      </c>
      <c r="V1021" s="14">
        <v>0.2</v>
      </c>
      <c r="W1021" s="15">
        <v>114.0</v>
      </c>
      <c r="X1021" s="4" t="s">
        <v>1959</v>
      </c>
      <c r="Y1021" s="16">
        <v>1320.064</v>
      </c>
      <c r="Z1021" s="4" t="str">
        <f t="array" ref="Z1021">XLOOKUP(M1021,Product_Dim!A:A,Product_Dim!B:B)</f>
        <v>High-Grip Football</v>
      </c>
    </row>
    <row r="1022" ht="14.25" customHeight="1">
      <c r="A1022" s="4" t="s">
        <v>2981</v>
      </c>
      <c r="B1022" s="5">
        <v>45322.0</v>
      </c>
      <c r="C1022" s="12" t="s">
        <v>3972</v>
      </c>
      <c r="D1022" s="4">
        <f t="shared" si="1"/>
        <v>2024</v>
      </c>
      <c r="E1022" s="4" t="s">
        <v>8</v>
      </c>
      <c r="F1022" s="17">
        <v>41.57684529828109</v>
      </c>
      <c r="G1022" s="4" t="str">
        <f t="shared" si="2"/>
        <v>36-45</v>
      </c>
      <c r="H1022" s="4" t="str">
        <f t="array" ref="H1022">XLOOKUP(E1022,Customer_Dim!A:A,Customer_Dim!D:D)</f>
        <v>Female</v>
      </c>
      <c r="I1022" s="4" t="str">
        <f t="array" ref="I1022">XLOOKUP(E1022,Customer_Dim!A:A,Customer_Dim!H:H)</f>
        <v>Platinum</v>
      </c>
      <c r="J1022" s="4" t="str">
        <f t="array" ref="J1022">XLOOKUP(E1022,Customer_Dim!A:A,Customer_Dim!E:E)</f>
        <v>Grayland</v>
      </c>
      <c r="K1022" s="4" t="str">
        <f t="array" ref="K1022">XLOOKUP(E1022,Customer_Dim!A:A,Customer_Dim!F:F)</f>
        <v>Washington</v>
      </c>
      <c r="L1022" s="4" t="str">
        <f t="array" ref="L1022">XLOOKUP(Q1022,Store_Dim!A:A,Store_Dim!C:C)</f>
        <v>East</v>
      </c>
      <c r="M1022" s="4" t="s">
        <v>1652</v>
      </c>
      <c r="N1022" s="4" t="str">
        <f t="array" ref="N1022">XLOOKUP(M1022,Product_Dim!A:A,Product_Dim!C:C)</f>
        <v>Clothing</v>
      </c>
      <c r="O1022" s="4" t="str">
        <f t="array" ref="O1022">XLOOKUP(M1022,Product_Dim!A:A,Product_Dim!D:D)</f>
        <v>Accessories</v>
      </c>
      <c r="P1022" s="4" t="s">
        <v>1654</v>
      </c>
      <c r="Q1022" s="4" t="s">
        <v>1932</v>
      </c>
      <c r="R1022" s="4" t="str">
        <f t="array" ref="R1022">XLOOKUP(Q1022,Store_Dim!A:A,Store_Dim!B:B)</f>
        <v>Gardner, Humphrey and Contreras</v>
      </c>
      <c r="S1022" s="4" t="str">
        <f t="array" ref="S1022">XLOOKUP(Q1022,Store_Dim!A:A,Store_Dim!E:E)</f>
        <v>Flagship</v>
      </c>
      <c r="T1022" s="4">
        <v>1.0</v>
      </c>
      <c r="U1022" s="13">
        <v>963.76</v>
      </c>
      <c r="V1022" s="14">
        <v>0.14</v>
      </c>
      <c r="W1022" s="15">
        <v>268.0</v>
      </c>
      <c r="X1022" s="4" t="s">
        <v>1961</v>
      </c>
      <c r="Y1022" s="16">
        <v>828.8335999999999</v>
      </c>
      <c r="Z1022" s="4" t="str">
        <f t="array" ref="Z1022">XLOOKUP(M1022,Product_Dim!A:A,Product_Dim!B:B)</f>
        <v>Women's Scarf Set</v>
      </c>
    </row>
    <row r="1023" ht="14.25" customHeight="1">
      <c r="A1023" s="4" t="s">
        <v>2982</v>
      </c>
      <c r="B1023" s="5">
        <v>45415.0</v>
      </c>
      <c r="C1023" s="12" t="s">
        <v>3973</v>
      </c>
      <c r="D1023" s="4">
        <f t="shared" si="1"/>
        <v>2024</v>
      </c>
      <c r="E1023" s="4" t="s">
        <v>949</v>
      </c>
      <c r="F1023" s="4">
        <v>30.0</v>
      </c>
      <c r="G1023" s="4" t="str">
        <f t="shared" si="2"/>
        <v>26-35</v>
      </c>
      <c r="H1023" s="4" t="str">
        <f t="array" ref="H1023">XLOOKUP(E1023,Customer_Dim!A:A,Customer_Dim!D:D)</f>
        <v>Male</v>
      </c>
      <c r="I1023" s="4" t="str">
        <f t="array" ref="I1023">XLOOKUP(E1023,Customer_Dim!A:A,Customer_Dim!H:H)</f>
        <v>Silver</v>
      </c>
      <c r="J1023" s="4" t="str">
        <f t="array" ref="J1023">XLOOKUP(E1023,Customer_Dim!A:A,Customer_Dim!E:E)</f>
        <v>Danielland</v>
      </c>
      <c r="K1023" s="4" t="str">
        <f t="array" ref="K1023">XLOOKUP(E1023,Customer_Dim!A:A,Customer_Dim!F:F)</f>
        <v>Minnesota</v>
      </c>
      <c r="L1023" s="4" t="str">
        <f t="array" ref="L1023">XLOOKUP(Q1023,Store_Dim!A:A,Store_Dim!C:C)</f>
        <v>East</v>
      </c>
      <c r="M1023" s="4" t="s">
        <v>1747</v>
      </c>
      <c r="N1023" s="4" t="str">
        <f t="array" ref="N1023">XLOOKUP(M1023,Product_Dim!A:A,Product_Dim!C:C)</f>
        <v>Home</v>
      </c>
      <c r="O1023" s="4" t="str">
        <f t="array" ref="O1023">XLOOKUP(M1023,Product_Dim!A:A,Product_Dim!D:D)</f>
        <v>Decor</v>
      </c>
      <c r="P1023" s="4" t="s">
        <v>1749</v>
      </c>
      <c r="Q1023" s="4" t="s">
        <v>1911</v>
      </c>
      <c r="R1023" s="4" t="str">
        <f t="array" ref="R1023">XLOOKUP(Q1023,Store_Dim!A:A,Store_Dim!B:B)</f>
        <v>Benson-Elliott</v>
      </c>
      <c r="S1023" s="4" t="str">
        <f t="array" ref="S1023">XLOOKUP(Q1023,Store_Dim!A:A,Store_Dim!E:E)</f>
        <v>Online</v>
      </c>
      <c r="T1023" s="4">
        <v>1.0</v>
      </c>
      <c r="U1023" s="13">
        <v>238.24</v>
      </c>
      <c r="V1023" s="14">
        <v>0.12</v>
      </c>
      <c r="W1023" s="15">
        <v>273.86258363355637</v>
      </c>
      <c r="X1023" s="4" t="s">
        <v>1961</v>
      </c>
      <c r="Y1023" s="16">
        <v>209.6512</v>
      </c>
      <c r="Z1023" s="4" t="str">
        <f t="array" ref="Z1023">XLOOKUP(M1023,Product_Dim!A:A,Product_Dim!B:B)</f>
        <v>Ceramic Plant Pot</v>
      </c>
    </row>
    <row r="1024" ht="14.25" customHeight="1">
      <c r="A1024" s="4" t="s">
        <v>2983</v>
      </c>
      <c r="B1024" s="5">
        <v>45644.0</v>
      </c>
      <c r="C1024" s="12" t="s">
        <v>3969</v>
      </c>
      <c r="D1024" s="4">
        <f t="shared" si="1"/>
        <v>2024</v>
      </c>
      <c r="E1024" s="4" t="s">
        <v>1435</v>
      </c>
      <c r="F1024" s="4">
        <v>59.0</v>
      </c>
      <c r="G1024" s="4" t="str">
        <f t="shared" si="2"/>
        <v>56-65</v>
      </c>
      <c r="H1024" s="4" t="str">
        <f t="array" ref="H1024">XLOOKUP(E1024,Customer_Dim!A:A,Customer_Dim!D:D)</f>
        <v>Male</v>
      </c>
      <c r="I1024" s="4" t="str">
        <f t="array" ref="I1024">XLOOKUP(E1024,Customer_Dim!A:A,Customer_Dim!H:H)</f>
        <v>Platinum</v>
      </c>
      <c r="J1024" s="4" t="str">
        <f t="array" ref="J1024">XLOOKUP(E1024,Customer_Dim!A:A,Customer_Dim!E:E)</f>
        <v>Hubbardborough</v>
      </c>
      <c r="K1024" s="4" t="str">
        <f t="array" ref="K1024">XLOOKUP(E1024,Customer_Dim!A:A,Customer_Dim!F:F)</f>
        <v>Kentucky</v>
      </c>
      <c r="L1024" s="4" t="str">
        <f t="array" ref="L1024">XLOOKUP(Q1024,Store_Dim!A:A,Store_Dim!C:C)</f>
        <v>West</v>
      </c>
      <c r="M1024" s="4" t="s">
        <v>1829</v>
      </c>
      <c r="N1024" s="4" t="str">
        <f t="array" ref="N1024">XLOOKUP(M1024,Product_Dim!A:A,Product_Dim!C:C)</f>
        <v>Sports</v>
      </c>
      <c r="O1024" s="4" t="str">
        <f t="array" ref="O1024">XLOOKUP(M1024,Product_Dim!A:A,Product_Dim!D:D)</f>
        <v>Fitness</v>
      </c>
      <c r="P1024" s="4" t="s">
        <v>1831</v>
      </c>
      <c r="Q1024" s="4" t="s">
        <v>1939</v>
      </c>
      <c r="R1024" s="4" t="str">
        <f t="array" ref="R1024">XLOOKUP(Q1024,Store_Dim!A:A,Store_Dim!B:B)</f>
        <v>Frederick-Wright</v>
      </c>
      <c r="S1024" s="4" t="str">
        <f t="array" ref="S1024">XLOOKUP(Q1024,Store_Dim!A:A,Store_Dim!E:E)</f>
        <v>Flagship</v>
      </c>
      <c r="T1024" s="4">
        <v>1.0</v>
      </c>
      <c r="U1024" s="13">
        <v>756.63</v>
      </c>
      <c r="V1024" s="14">
        <v>0.04</v>
      </c>
      <c r="W1024" s="15">
        <v>281.0</v>
      </c>
      <c r="X1024" s="4" t="s">
        <v>1961</v>
      </c>
      <c r="Y1024" s="16">
        <v>726.3648</v>
      </c>
      <c r="Z1024" s="4" t="str">
        <f t="array" ref="Z1024">XLOOKUP(M1024,Product_Dim!A:A,Product_Dim!B:B)</f>
        <v>Fitness Resistance Bands</v>
      </c>
    </row>
    <row r="1025" ht="14.25" customHeight="1">
      <c r="A1025" s="4" t="s">
        <v>2984</v>
      </c>
      <c r="B1025" s="5">
        <v>45845.0</v>
      </c>
      <c r="C1025" s="12" t="s">
        <v>3968</v>
      </c>
      <c r="D1025" s="4">
        <f t="shared" si="1"/>
        <v>2025</v>
      </c>
      <c r="E1025" s="4" t="s">
        <v>101</v>
      </c>
      <c r="F1025" s="4">
        <v>46.0</v>
      </c>
      <c r="G1025" s="4" t="str">
        <f t="shared" si="2"/>
        <v>46-55</v>
      </c>
      <c r="H1025" s="4" t="str">
        <f t="array" ref="H1025">XLOOKUP(E1025,Customer_Dim!A:A,Customer_Dim!D:D)</f>
        <v>Female</v>
      </c>
      <c r="I1025" s="4" t="str">
        <f t="array" ref="I1025">XLOOKUP(E1025,Customer_Dim!A:A,Customer_Dim!H:H)</f>
        <v>Platinum</v>
      </c>
      <c r="J1025" s="4" t="str">
        <f t="array" ref="J1025">XLOOKUP(E1025,Customer_Dim!A:A,Customer_Dim!E:E)</f>
        <v>Gonzalezfort</v>
      </c>
      <c r="K1025" s="4" t="str">
        <f t="array" ref="K1025">XLOOKUP(E1025,Customer_Dim!A:A,Customer_Dim!F:F)</f>
        <v>New Jersey</v>
      </c>
      <c r="L1025" s="4" t="str">
        <f t="array" ref="L1025">XLOOKUP(Q1025,Store_Dim!A:A,Store_Dim!C:C)</f>
        <v>South</v>
      </c>
      <c r="M1025" s="4" t="s">
        <v>1862</v>
      </c>
      <c r="N1025" s="4" t="str">
        <f t="array" ref="N1025">XLOOKUP(M1025,Product_Dim!A:A,Product_Dim!C:C)</f>
        <v>Electronics</v>
      </c>
      <c r="O1025" s="4" t="str">
        <f t="array" ref="O1025">XLOOKUP(M1025,Product_Dim!A:A,Product_Dim!D:D)</f>
        <v>Computer</v>
      </c>
      <c r="P1025" s="4" t="s">
        <v>1864</v>
      </c>
      <c r="Q1025" s="4" t="s">
        <v>1914</v>
      </c>
      <c r="R1025" s="4" t="str">
        <f t="array" ref="R1025">XLOOKUP(Q1025,Store_Dim!A:A,Store_Dim!B:B)</f>
        <v>Martinez-Mullins</v>
      </c>
      <c r="S1025" s="4" t="str">
        <f t="array" ref="S1025">XLOOKUP(Q1025,Store_Dim!A:A,Store_Dim!E:E)</f>
        <v>Online</v>
      </c>
      <c r="T1025" s="4">
        <v>3.0</v>
      </c>
      <c r="U1025" s="13">
        <v>159.76</v>
      </c>
      <c r="V1025" s="14">
        <v>0.22</v>
      </c>
      <c r="W1025" s="15">
        <v>485.0</v>
      </c>
      <c r="X1025" s="4" t="s">
        <v>1959</v>
      </c>
      <c r="Y1025" s="16">
        <v>373.8384</v>
      </c>
      <c r="Z1025" s="4" t="str">
        <f t="array" ref="Z1025">XLOOKUP(M1025,Product_Dim!A:A,Product_Dim!B:B)</f>
        <v>USB-C Laptop Charger</v>
      </c>
    </row>
    <row r="1026" ht="14.25" customHeight="1">
      <c r="A1026" s="4" t="s">
        <v>2985</v>
      </c>
      <c r="B1026" s="5">
        <v>45354.0</v>
      </c>
      <c r="C1026" s="12" t="s">
        <v>3977</v>
      </c>
      <c r="D1026" s="4">
        <f t="shared" si="1"/>
        <v>2024</v>
      </c>
      <c r="E1026" s="4" t="s">
        <v>1175</v>
      </c>
      <c r="F1026" s="4">
        <v>34.0</v>
      </c>
      <c r="G1026" s="4" t="str">
        <f t="shared" si="2"/>
        <v>26-35</v>
      </c>
      <c r="H1026" s="4" t="str">
        <f t="array" ref="H1026">XLOOKUP(E1026,Customer_Dim!A:A,Customer_Dim!D:D)</f>
        <v>Female</v>
      </c>
      <c r="I1026" s="4" t="str">
        <f t="array" ref="I1026">XLOOKUP(E1026,Customer_Dim!A:A,Customer_Dim!H:H)</f>
        <v>Platinum</v>
      </c>
      <c r="J1026" s="4" t="str">
        <f t="array" ref="J1026">XLOOKUP(E1026,Customer_Dim!A:A,Customer_Dim!E:E)</f>
        <v>West Mathew</v>
      </c>
      <c r="K1026" s="4" t="str">
        <f t="array" ref="K1026">XLOOKUP(E1026,Customer_Dim!A:A,Customer_Dim!F:F)</f>
        <v>New York</v>
      </c>
      <c r="L1026" s="4" t="str">
        <f t="array" ref="L1026">XLOOKUP(Q1026,Store_Dim!A:A,Store_Dim!C:C)</f>
        <v>West</v>
      </c>
      <c r="M1026" s="4" t="s">
        <v>1868</v>
      </c>
      <c r="N1026" s="4" t="str">
        <f t="array" ref="N1026">XLOOKUP(M1026,Product_Dim!A:A,Product_Dim!C:C)</f>
        <v>Sports</v>
      </c>
      <c r="O1026" s="4" t="str">
        <f t="array" ref="O1026">XLOOKUP(M1026,Product_Dim!A:A,Product_Dim!D:D)</f>
        <v>Accessories</v>
      </c>
      <c r="P1026" s="4" t="s">
        <v>1870</v>
      </c>
      <c r="Q1026" s="4" t="s">
        <v>1917</v>
      </c>
      <c r="R1026" s="4" t="str">
        <f t="array" ref="R1026">XLOOKUP(Q1026,Store_Dim!A:A,Store_Dim!B:B)</f>
        <v>Bean, Jones and Park</v>
      </c>
      <c r="S1026" s="4" t="str">
        <f t="array" ref="S1026">XLOOKUP(Q1026,Store_Dim!A:A,Store_Dim!E:E)</f>
        <v>Online</v>
      </c>
      <c r="T1026" s="4">
        <v>1.0</v>
      </c>
      <c r="U1026" s="13">
        <v>329.94</v>
      </c>
      <c r="V1026" s="14">
        <v>0.14</v>
      </c>
      <c r="W1026" s="15">
        <v>75.0</v>
      </c>
      <c r="X1026" s="4" t="s">
        <v>1964</v>
      </c>
      <c r="Y1026" s="16">
        <v>283.7484</v>
      </c>
      <c r="Z1026" s="4" t="str">
        <f t="array" ref="Z1026">XLOOKUP(M1026,Product_Dim!A:A,Product_Dim!B:B)</f>
        <v>Sports Stopwatch Basic</v>
      </c>
    </row>
    <row r="1027" ht="14.25" customHeight="1">
      <c r="A1027" s="4" t="s">
        <v>2986</v>
      </c>
      <c r="B1027" s="5">
        <v>45720.0</v>
      </c>
      <c r="C1027" s="12" t="s">
        <v>3977</v>
      </c>
      <c r="D1027" s="4">
        <f t="shared" si="1"/>
        <v>2025</v>
      </c>
      <c r="E1027" s="4" t="s">
        <v>240</v>
      </c>
      <c r="F1027" s="4">
        <v>22.0</v>
      </c>
      <c r="G1027" s="4" t="str">
        <f t="shared" si="2"/>
        <v>18-25</v>
      </c>
      <c r="H1027" s="4" t="str">
        <f t="array" ref="H1027">XLOOKUP(E1027,Customer_Dim!A:A,Customer_Dim!D:D)</f>
        <v>Female</v>
      </c>
      <c r="I1027" s="4" t="str">
        <f t="array" ref="I1027">XLOOKUP(E1027,Customer_Dim!A:A,Customer_Dim!H:H)</f>
        <v>Silver</v>
      </c>
      <c r="J1027" s="4" t="str">
        <f t="array" ref="J1027">XLOOKUP(E1027,Customer_Dim!A:A,Customer_Dim!E:E)</f>
        <v>Schmidtchester</v>
      </c>
      <c r="K1027" s="4" t="str">
        <f t="array" ref="K1027">XLOOKUP(E1027,Customer_Dim!A:A,Customer_Dim!F:F)</f>
        <v>Alaska</v>
      </c>
      <c r="L1027" s="4" t="str">
        <f t="array" ref="L1027">XLOOKUP(Q1027,Store_Dim!A:A,Store_Dim!C:C)</f>
        <v>West</v>
      </c>
      <c r="M1027" s="4" t="s">
        <v>1625</v>
      </c>
      <c r="N1027" s="4" t="str">
        <f t="array" ref="N1027">XLOOKUP(M1027,Product_Dim!A:A,Product_Dim!C:C)</f>
        <v>Sports</v>
      </c>
      <c r="O1027" s="4" t="str">
        <f t="array" ref="O1027">XLOOKUP(M1027,Product_Dim!A:A,Product_Dim!D:D)</f>
        <v>Accessories</v>
      </c>
      <c r="P1027" s="4" t="s">
        <v>1627</v>
      </c>
      <c r="Q1027" s="4" t="s">
        <v>1917</v>
      </c>
      <c r="R1027" s="4" t="str">
        <f t="array" ref="R1027">XLOOKUP(Q1027,Store_Dim!A:A,Store_Dim!B:B)</f>
        <v>Bean, Jones and Park</v>
      </c>
      <c r="S1027" s="4" t="str">
        <f t="array" ref="S1027">XLOOKUP(Q1027,Store_Dim!A:A,Store_Dim!E:E)</f>
        <v>Online</v>
      </c>
      <c r="T1027" s="4">
        <v>1.0</v>
      </c>
      <c r="U1027" s="13">
        <v>234.06</v>
      </c>
      <c r="V1027" s="14">
        <v>0.11</v>
      </c>
      <c r="W1027" s="15">
        <v>367.0</v>
      </c>
      <c r="X1027" s="4" t="s">
        <v>1961</v>
      </c>
      <c r="Y1027" s="16">
        <v>208.3134</v>
      </c>
      <c r="Z1027" s="4" t="str">
        <f t="array" ref="Z1027">XLOOKUP(M1027,Product_Dim!A:A,Product_Dim!B:B)</f>
        <v>Soccer Training Cone Set</v>
      </c>
    </row>
    <row r="1028" ht="14.25" customHeight="1">
      <c r="A1028" s="4" t="s">
        <v>2987</v>
      </c>
      <c r="B1028" s="5">
        <v>45278.0</v>
      </c>
      <c r="C1028" s="12" t="s">
        <v>3969</v>
      </c>
      <c r="D1028" s="4">
        <f t="shared" si="1"/>
        <v>2023</v>
      </c>
      <c r="E1028" s="4" t="s">
        <v>1022</v>
      </c>
      <c r="F1028" s="4">
        <v>64.0</v>
      </c>
      <c r="G1028" s="4" t="str">
        <f t="shared" si="2"/>
        <v>56-65</v>
      </c>
      <c r="H1028" s="4" t="str">
        <f t="array" ref="H1028">XLOOKUP(E1028,Customer_Dim!A:A,Customer_Dim!D:D)</f>
        <v>Female</v>
      </c>
      <c r="I1028" s="4" t="str">
        <f t="array" ref="I1028">XLOOKUP(E1028,Customer_Dim!A:A,Customer_Dim!H:H)</f>
        <v>Gold</v>
      </c>
      <c r="J1028" s="4" t="str">
        <f t="array" ref="J1028">XLOOKUP(E1028,Customer_Dim!A:A,Customer_Dim!E:E)</f>
        <v>Richardsport</v>
      </c>
      <c r="K1028" s="4" t="str">
        <f t="array" ref="K1028">XLOOKUP(E1028,Customer_Dim!A:A,Customer_Dim!F:F)</f>
        <v>New Hampshire</v>
      </c>
      <c r="L1028" s="4" t="str">
        <f t="array" ref="L1028">XLOOKUP(Q1028,Store_Dim!A:A,Store_Dim!C:C)</f>
        <v>East</v>
      </c>
      <c r="M1028" s="4" t="s">
        <v>1826</v>
      </c>
      <c r="N1028" s="4" t="str">
        <f t="array" ref="N1028">XLOOKUP(M1028,Product_Dim!A:A,Product_Dim!C:C)</f>
        <v>Sports</v>
      </c>
      <c r="O1028" s="4" t="str">
        <f t="array" ref="O1028">XLOOKUP(M1028,Product_Dim!A:A,Product_Dim!D:D)</f>
        <v>Equipment</v>
      </c>
      <c r="P1028" s="4" t="s">
        <v>1828</v>
      </c>
      <c r="Q1028" s="4" t="s">
        <v>1887</v>
      </c>
      <c r="R1028" s="4" t="str">
        <f t="array" ref="R1028">XLOOKUP(Q1028,Store_Dim!A:A,Store_Dim!B:B)</f>
        <v>Rivera-Warner</v>
      </c>
      <c r="S1028" s="4" t="str">
        <f t="array" ref="S1028">XLOOKUP(Q1028,Store_Dim!A:A,Store_Dim!E:E)</f>
        <v>Flagship</v>
      </c>
      <c r="T1028" s="4">
        <v>2.0</v>
      </c>
      <c r="U1028" s="13">
        <v>773.75</v>
      </c>
      <c r="V1028" s="14">
        <v>0.16</v>
      </c>
      <c r="W1028" s="15">
        <v>358.0</v>
      </c>
      <c r="X1028" s="4" t="s">
        <v>1961</v>
      </c>
      <c r="Y1028" s="16">
        <v>1299.9</v>
      </c>
      <c r="Z1028" s="4" t="str">
        <f t="array" ref="Z1028">XLOOKUP(M1028,Product_Dim!A:A,Product_Dim!B:B)</f>
        <v>Badminton Racket Set</v>
      </c>
    </row>
    <row r="1029" ht="14.25" customHeight="1">
      <c r="A1029" s="4" t="s">
        <v>2988</v>
      </c>
      <c r="B1029" s="5">
        <v>45422.0</v>
      </c>
      <c r="C1029" s="12" t="s">
        <v>3973</v>
      </c>
      <c r="D1029" s="4">
        <f t="shared" si="1"/>
        <v>2024</v>
      </c>
      <c r="E1029" s="4" t="s">
        <v>1376</v>
      </c>
      <c r="F1029" s="4">
        <v>61.0</v>
      </c>
      <c r="G1029" s="4" t="str">
        <f t="shared" si="2"/>
        <v>56-65</v>
      </c>
      <c r="H1029" s="4" t="str">
        <f t="array" ref="H1029">XLOOKUP(E1029,Customer_Dim!A:A,Customer_Dim!D:D)</f>
        <v>Male</v>
      </c>
      <c r="I1029" s="4" t="str">
        <f t="array" ref="I1029">XLOOKUP(E1029,Customer_Dim!A:A,Customer_Dim!H:H)</f>
        <v>Gold</v>
      </c>
      <c r="J1029" s="4" t="str">
        <f t="array" ref="J1029">XLOOKUP(E1029,Customer_Dim!A:A,Customer_Dim!E:E)</f>
        <v>South Michellebury</v>
      </c>
      <c r="K1029" s="4" t="str">
        <f t="array" ref="K1029">XLOOKUP(E1029,Customer_Dim!A:A,Customer_Dim!F:F)</f>
        <v>South Dakota</v>
      </c>
      <c r="L1029" s="4" t="str">
        <f t="array" ref="L1029">XLOOKUP(Q1029,Store_Dim!A:A,Store_Dim!C:C)</f>
        <v>East</v>
      </c>
      <c r="M1029" s="4" t="s">
        <v>1738</v>
      </c>
      <c r="N1029" s="4" t="str">
        <f t="array" ref="N1029">XLOOKUP(M1029,Product_Dim!A:A,Product_Dim!C:C)</f>
        <v>Sports</v>
      </c>
      <c r="O1029" s="4" t="str">
        <f t="array" ref="O1029">XLOOKUP(M1029,Product_Dim!A:A,Product_Dim!D:D)</f>
        <v>Team Sports</v>
      </c>
      <c r="P1029" s="4" t="s">
        <v>1740</v>
      </c>
      <c r="Q1029" s="4" t="s">
        <v>1945</v>
      </c>
      <c r="R1029" s="4" t="str">
        <f t="array" ref="R1029">XLOOKUP(Q1029,Store_Dim!A:A,Store_Dim!B:B)</f>
        <v>Guerrero-Schmitt</v>
      </c>
      <c r="S1029" s="4" t="str">
        <f t="array" ref="S1029">XLOOKUP(Q1029,Store_Dim!A:A,Store_Dim!E:E)</f>
        <v>Flagship</v>
      </c>
      <c r="T1029" s="4">
        <v>1.0</v>
      </c>
      <c r="U1029" s="13">
        <v>73.88</v>
      </c>
      <c r="V1029" s="14">
        <v>0.04</v>
      </c>
      <c r="W1029" s="15">
        <v>82.0</v>
      </c>
      <c r="X1029" s="4" t="s">
        <v>1959</v>
      </c>
      <c r="Y1029" s="16">
        <v>70.92479999999999</v>
      </c>
      <c r="Z1029" s="4" t="str">
        <f t="array" ref="Z1029">XLOOKUP(M1029,Product_Dim!A:A,Product_Dim!B:B)</f>
        <v>Rugby Ball</v>
      </c>
    </row>
    <row r="1030" ht="14.25" customHeight="1">
      <c r="A1030" s="4" t="s">
        <v>2989</v>
      </c>
      <c r="B1030" s="5">
        <v>45337.0</v>
      </c>
      <c r="C1030" s="12" t="s">
        <v>3974</v>
      </c>
      <c r="D1030" s="4">
        <f t="shared" si="1"/>
        <v>2024</v>
      </c>
      <c r="E1030" s="4" t="s">
        <v>51</v>
      </c>
      <c r="F1030" s="4">
        <v>24.0</v>
      </c>
      <c r="G1030" s="4" t="str">
        <f t="shared" si="2"/>
        <v>18-25</v>
      </c>
      <c r="H1030" s="4" t="str">
        <f t="array" ref="H1030">XLOOKUP(E1030,Customer_Dim!A:A,Customer_Dim!D:D)</f>
        <v>Male</v>
      </c>
      <c r="I1030" s="4" t="str">
        <f t="array" ref="I1030">XLOOKUP(E1030,Customer_Dim!A:A,Customer_Dim!H:H)</f>
        <v>Bronze</v>
      </c>
      <c r="J1030" s="4" t="str">
        <f t="array" ref="J1030">XLOOKUP(E1030,Customer_Dim!A:A,Customer_Dim!E:E)</f>
        <v>East Amandamouth</v>
      </c>
      <c r="K1030" s="4" t="str">
        <f t="array" ref="K1030">XLOOKUP(E1030,Customer_Dim!A:A,Customer_Dim!F:F)</f>
        <v>Oregon</v>
      </c>
      <c r="L1030" s="4" t="str">
        <f t="array" ref="L1030">XLOOKUP(Q1030,Store_Dim!A:A,Store_Dim!C:C)</f>
        <v>East</v>
      </c>
      <c r="M1030" s="4" t="s">
        <v>1841</v>
      </c>
      <c r="N1030" s="4" t="str">
        <f t="array" ref="N1030">XLOOKUP(M1030,Product_Dim!A:A,Product_Dim!C:C)</f>
        <v>Home</v>
      </c>
      <c r="O1030" s="4" t="str">
        <f t="array" ref="O1030">XLOOKUP(M1030,Product_Dim!A:A,Product_Dim!D:D)</f>
        <v>Kitchen</v>
      </c>
      <c r="P1030" s="4" t="s">
        <v>1843</v>
      </c>
      <c r="Q1030" s="4" t="s">
        <v>1945</v>
      </c>
      <c r="R1030" s="4" t="str">
        <f t="array" ref="R1030">XLOOKUP(Q1030,Store_Dim!A:A,Store_Dim!B:B)</f>
        <v>Guerrero-Schmitt</v>
      </c>
      <c r="S1030" s="4" t="str">
        <f t="array" ref="S1030">XLOOKUP(Q1030,Store_Dim!A:A,Store_Dim!E:E)</f>
        <v>Flagship</v>
      </c>
      <c r="T1030" s="4">
        <v>1.0</v>
      </c>
      <c r="U1030" s="13">
        <v>859.3</v>
      </c>
      <c r="V1030" s="14">
        <v>0.16</v>
      </c>
      <c r="W1030" s="15">
        <v>82.0</v>
      </c>
      <c r="X1030" s="4" t="s">
        <v>1961</v>
      </c>
      <c r="Y1030" s="16">
        <v>721.8119999999999</v>
      </c>
      <c r="Z1030" s="4" t="str">
        <f t="array" ref="Z1030">XLOOKUP(M1030,Product_Dim!A:A,Product_Dim!B:B)</f>
        <v>Kitchen Cutting Board</v>
      </c>
    </row>
    <row r="1031" ht="14.25" customHeight="1">
      <c r="A1031" s="4" t="s">
        <v>2990</v>
      </c>
      <c r="B1031" s="5">
        <v>45564.0</v>
      </c>
      <c r="C1031" s="12" t="s">
        <v>3976</v>
      </c>
      <c r="D1031" s="4">
        <f t="shared" si="1"/>
        <v>2024</v>
      </c>
      <c r="E1031" s="4" t="s">
        <v>461</v>
      </c>
      <c r="F1031" s="4">
        <v>43.0</v>
      </c>
      <c r="G1031" s="4" t="str">
        <f t="shared" si="2"/>
        <v>36-45</v>
      </c>
      <c r="H1031" s="4" t="str">
        <f t="array" ref="H1031">XLOOKUP(E1031,Customer_Dim!A:A,Customer_Dim!D:D)</f>
        <v>Female</v>
      </c>
      <c r="I1031" s="4" t="str">
        <f t="array" ref="I1031">XLOOKUP(E1031,Customer_Dim!A:A,Customer_Dim!H:H)</f>
        <v>Silver</v>
      </c>
      <c r="J1031" s="4" t="str">
        <f t="array" ref="J1031">XLOOKUP(E1031,Customer_Dim!A:A,Customer_Dim!E:E)</f>
        <v>Matthewbury</v>
      </c>
      <c r="K1031" s="4" t="str">
        <f t="array" ref="K1031">XLOOKUP(E1031,Customer_Dim!A:A,Customer_Dim!F:F)</f>
        <v>South Dakota</v>
      </c>
      <c r="L1031" s="4" t="str">
        <f t="array" ref="L1031">XLOOKUP(Q1031,Store_Dim!A:A,Store_Dim!C:C)</f>
        <v>East</v>
      </c>
      <c r="M1031" s="4" t="s">
        <v>1826</v>
      </c>
      <c r="N1031" s="4" t="str">
        <f t="array" ref="N1031">XLOOKUP(M1031,Product_Dim!A:A,Product_Dim!C:C)</f>
        <v>Sports</v>
      </c>
      <c r="O1031" s="4" t="str">
        <f t="array" ref="O1031">XLOOKUP(M1031,Product_Dim!A:A,Product_Dim!D:D)</f>
        <v>Equipment</v>
      </c>
      <c r="P1031" s="4" t="s">
        <v>1828</v>
      </c>
      <c r="Q1031" s="4" t="s">
        <v>1911</v>
      </c>
      <c r="R1031" s="4" t="str">
        <f t="array" ref="R1031">XLOOKUP(Q1031,Store_Dim!A:A,Store_Dim!B:B)</f>
        <v>Benson-Elliott</v>
      </c>
      <c r="S1031" s="4" t="str">
        <f t="array" ref="S1031">XLOOKUP(Q1031,Store_Dim!A:A,Store_Dim!E:E)</f>
        <v>Online</v>
      </c>
      <c r="T1031" s="4">
        <v>4.0</v>
      </c>
      <c r="U1031" s="13">
        <v>762.43</v>
      </c>
      <c r="V1031" s="14">
        <v>0.05</v>
      </c>
      <c r="W1031" s="15">
        <v>358.0</v>
      </c>
      <c r="X1031" s="4" t="s">
        <v>1959</v>
      </c>
      <c r="Y1031" s="16">
        <v>2897.233999999999</v>
      </c>
      <c r="Z1031" s="4" t="str">
        <f t="array" ref="Z1031">XLOOKUP(M1031,Product_Dim!A:A,Product_Dim!B:B)</f>
        <v>Badminton Racket Set</v>
      </c>
    </row>
    <row r="1032" ht="14.25" customHeight="1">
      <c r="A1032" s="4" t="s">
        <v>2991</v>
      </c>
      <c r="B1032" s="5">
        <v>45424.0</v>
      </c>
      <c r="C1032" s="12" t="s">
        <v>3973</v>
      </c>
      <c r="D1032" s="4">
        <f t="shared" si="1"/>
        <v>2024</v>
      </c>
      <c r="E1032" s="4" t="s">
        <v>445</v>
      </c>
      <c r="F1032" s="4">
        <v>26.0</v>
      </c>
      <c r="G1032" s="4" t="str">
        <f t="shared" si="2"/>
        <v>26-35</v>
      </c>
      <c r="H1032" s="4" t="str">
        <f t="array" ref="H1032">XLOOKUP(E1032,Customer_Dim!A:A,Customer_Dim!D:D)</f>
        <v>Male</v>
      </c>
      <c r="I1032" s="4" t="str">
        <f t="array" ref="I1032">XLOOKUP(E1032,Customer_Dim!A:A,Customer_Dim!H:H)</f>
        <v>Bronze</v>
      </c>
      <c r="J1032" s="4" t="str">
        <f t="array" ref="J1032">XLOOKUP(E1032,Customer_Dim!A:A,Customer_Dim!E:E)</f>
        <v>Wongberg</v>
      </c>
      <c r="K1032" s="4" t="str">
        <f t="array" ref="K1032">XLOOKUP(E1032,Customer_Dim!A:A,Customer_Dim!F:F)</f>
        <v>Illinois</v>
      </c>
      <c r="L1032" s="4" t="str">
        <f t="array" ref="L1032">XLOOKUP(Q1032,Store_Dim!A:A,Store_Dim!C:C)</f>
        <v>East</v>
      </c>
      <c r="M1032" s="4" t="s">
        <v>1802</v>
      </c>
      <c r="N1032" s="4" t="str">
        <f t="array" ref="N1032">XLOOKUP(M1032,Product_Dim!A:A,Product_Dim!C:C)</f>
        <v>Sports</v>
      </c>
      <c r="O1032" s="4" t="str">
        <f t="array" ref="O1032">XLOOKUP(M1032,Product_Dim!A:A,Product_Dim!D:D)</f>
        <v>Team Sports</v>
      </c>
      <c r="P1032" s="4" t="s">
        <v>1804</v>
      </c>
      <c r="Q1032" s="4" t="s">
        <v>1887</v>
      </c>
      <c r="R1032" s="4" t="str">
        <f t="array" ref="R1032">XLOOKUP(Q1032,Store_Dim!A:A,Store_Dim!B:B)</f>
        <v>Rivera-Warner</v>
      </c>
      <c r="S1032" s="4" t="str">
        <f t="array" ref="S1032">XLOOKUP(Q1032,Store_Dim!A:A,Store_Dim!E:E)</f>
        <v>Flagship</v>
      </c>
      <c r="T1032" s="4">
        <v>1.0</v>
      </c>
      <c r="U1032" s="13">
        <v>328.51</v>
      </c>
      <c r="V1032" s="14">
        <v>0.2</v>
      </c>
      <c r="W1032" s="15">
        <v>359.0</v>
      </c>
      <c r="X1032" s="4" t="s">
        <v>1964</v>
      </c>
      <c r="Y1032" s="16">
        <v>262.808</v>
      </c>
      <c r="Z1032" s="4" t="str">
        <f t="array" ref="Z1032">XLOOKUP(M1032,Product_Dim!A:A,Product_Dim!B:B)</f>
        <v>Shin Guards – Adult</v>
      </c>
    </row>
    <row r="1033" ht="14.25" customHeight="1">
      <c r="A1033" s="4" t="s">
        <v>2992</v>
      </c>
      <c r="B1033" s="5">
        <v>45719.0</v>
      </c>
      <c r="C1033" s="12" t="s">
        <v>3977</v>
      </c>
      <c r="D1033" s="4">
        <f t="shared" si="1"/>
        <v>2025</v>
      </c>
      <c r="E1033" s="4" t="s">
        <v>895</v>
      </c>
      <c r="F1033" s="4">
        <v>38.0</v>
      </c>
      <c r="G1033" s="4" t="str">
        <f t="shared" si="2"/>
        <v>36-45</v>
      </c>
      <c r="H1033" s="4" t="str">
        <f t="array" ref="H1033">XLOOKUP(E1033,Customer_Dim!A:A,Customer_Dim!D:D)</f>
        <v>Male</v>
      </c>
      <c r="I1033" s="4" t="str">
        <f t="array" ref="I1033">XLOOKUP(E1033,Customer_Dim!A:A,Customer_Dim!H:H)</f>
        <v>Silver</v>
      </c>
      <c r="J1033" s="4" t="str">
        <f t="array" ref="J1033">XLOOKUP(E1033,Customer_Dim!A:A,Customer_Dim!E:E)</f>
        <v>Edwardborough</v>
      </c>
      <c r="K1033" s="4" t="str">
        <f t="array" ref="K1033">XLOOKUP(E1033,Customer_Dim!A:A,Customer_Dim!F:F)</f>
        <v>Vermont</v>
      </c>
      <c r="L1033" s="4" t="str">
        <f t="array" ref="L1033">XLOOKUP(Q1033,Store_Dim!A:A,Store_Dim!C:C)</f>
        <v>South</v>
      </c>
      <c r="M1033" s="4" t="s">
        <v>1712</v>
      </c>
      <c r="N1033" s="4" t="str">
        <f t="array" ref="N1033">XLOOKUP(M1033,Product_Dim!A:A,Product_Dim!C:C)</f>
        <v>Sports</v>
      </c>
      <c r="O1033" s="4" t="str">
        <f t="array" ref="O1033">XLOOKUP(M1033,Product_Dim!A:A,Product_Dim!D:D)</f>
        <v>Fitness</v>
      </c>
      <c r="P1033" s="4" t="s">
        <v>1714</v>
      </c>
      <c r="Q1033" s="4" t="s">
        <v>1904</v>
      </c>
      <c r="R1033" s="4" t="str">
        <f t="array" ref="R1033">XLOOKUP(Q1033,Store_Dim!A:A,Store_Dim!B:B)</f>
        <v>Alexander Group</v>
      </c>
      <c r="S1033" s="4" t="str">
        <f t="array" ref="S1033">XLOOKUP(Q1033,Store_Dim!A:A,Store_Dim!E:E)</f>
        <v>Online</v>
      </c>
      <c r="T1033" s="4">
        <v>1.0</v>
      </c>
      <c r="U1033" s="13">
        <v>34.51</v>
      </c>
      <c r="V1033" s="14">
        <v>0.04</v>
      </c>
      <c r="W1033" s="15">
        <v>316.0</v>
      </c>
      <c r="X1033" s="4" t="s">
        <v>1964</v>
      </c>
      <c r="Y1033" s="16">
        <v>33.1296</v>
      </c>
      <c r="Z1033" s="4" t="str">
        <f t="array" ref="Z1033">XLOOKUP(M1033,Product_Dim!A:A,Product_Dim!B:B)</f>
        <v>Adjustable Jump Rope</v>
      </c>
    </row>
    <row r="1034" ht="14.25" customHeight="1">
      <c r="A1034" s="4" t="s">
        <v>2993</v>
      </c>
      <c r="B1034" s="5">
        <v>45250.0</v>
      </c>
      <c r="C1034" s="12" t="s">
        <v>3971</v>
      </c>
      <c r="D1034" s="4">
        <f t="shared" si="1"/>
        <v>2023</v>
      </c>
      <c r="E1034" s="4" t="s">
        <v>388</v>
      </c>
      <c r="F1034" s="4">
        <v>50.0</v>
      </c>
      <c r="G1034" s="4" t="str">
        <f t="shared" si="2"/>
        <v>46-55</v>
      </c>
      <c r="H1034" s="4" t="str">
        <f t="array" ref="H1034">XLOOKUP(E1034,Customer_Dim!A:A,Customer_Dim!D:D)</f>
        <v>Female</v>
      </c>
      <c r="I1034" s="4" t="str">
        <f t="array" ref="I1034">XLOOKUP(E1034,Customer_Dim!A:A,Customer_Dim!H:H)</f>
        <v>Gold</v>
      </c>
      <c r="J1034" s="4" t="str">
        <f t="array" ref="J1034">XLOOKUP(E1034,Customer_Dim!A:A,Customer_Dim!E:E)</f>
        <v>Port Victoria</v>
      </c>
      <c r="K1034" s="4" t="str">
        <f t="array" ref="K1034">XLOOKUP(E1034,Customer_Dim!A:A,Customer_Dim!F:F)</f>
        <v>Florida</v>
      </c>
      <c r="L1034" s="4" t="str">
        <f t="array" ref="L1034">XLOOKUP(Q1034,Store_Dim!A:A,Store_Dim!C:C)</f>
        <v>South</v>
      </c>
      <c r="M1034" s="4" t="s">
        <v>1631</v>
      </c>
      <c r="N1034" s="4" t="str">
        <f t="array" ref="N1034">XLOOKUP(M1034,Product_Dim!A:A,Product_Dim!C:C)</f>
        <v>Sports</v>
      </c>
      <c r="O1034" s="4" t="str">
        <f t="array" ref="O1034">XLOOKUP(M1034,Product_Dim!A:A,Product_Dim!D:D)</f>
        <v>Equipment</v>
      </c>
      <c r="P1034" s="4" t="s">
        <v>1634</v>
      </c>
      <c r="Q1034" s="4" t="s">
        <v>1927</v>
      </c>
      <c r="R1034" s="4" t="str">
        <f t="array" ref="R1034">XLOOKUP(Q1034,Store_Dim!A:A,Store_Dim!B:B)</f>
        <v>Aguirre-Keller</v>
      </c>
      <c r="S1034" s="4" t="str">
        <f t="array" ref="S1034">XLOOKUP(Q1034,Store_Dim!A:A,Store_Dim!E:E)</f>
        <v>Online</v>
      </c>
      <c r="T1034" s="4">
        <v>3.0</v>
      </c>
      <c r="U1034" s="13">
        <v>663.73</v>
      </c>
      <c r="V1034" s="14">
        <v>0.06</v>
      </c>
      <c r="W1034" s="15">
        <v>65.0</v>
      </c>
      <c r="X1034" s="4" t="s">
        <v>1964</v>
      </c>
      <c r="Y1034" s="16">
        <v>1871.7186</v>
      </c>
      <c r="Z1034" s="4" t="str">
        <f t="array" ref="Z1034">XLOOKUP(M1034,Product_Dim!A:A,Product_Dim!B:B)</f>
        <v>Knee Support Brace</v>
      </c>
    </row>
    <row r="1035" ht="14.25" customHeight="1">
      <c r="A1035" s="4" t="s">
        <v>2994</v>
      </c>
      <c r="B1035" s="5">
        <v>45479.0</v>
      </c>
      <c r="C1035" s="12" t="s">
        <v>3968</v>
      </c>
      <c r="D1035" s="4">
        <f t="shared" si="1"/>
        <v>2024</v>
      </c>
      <c r="E1035" s="4" t="s">
        <v>811</v>
      </c>
      <c r="F1035" s="4">
        <v>58.0</v>
      </c>
      <c r="G1035" s="4" t="str">
        <f t="shared" si="2"/>
        <v>56-65</v>
      </c>
      <c r="H1035" s="4" t="str">
        <f t="array" ref="H1035">XLOOKUP(E1035,Customer_Dim!A:A,Customer_Dim!D:D)</f>
        <v>Male</v>
      </c>
      <c r="I1035" s="4" t="str">
        <f t="array" ref="I1035">XLOOKUP(E1035,Customer_Dim!A:A,Customer_Dim!H:H)</f>
        <v>Bronze</v>
      </c>
      <c r="J1035" s="4" t="str">
        <f t="array" ref="J1035">XLOOKUP(E1035,Customer_Dim!A:A,Customer_Dim!E:E)</f>
        <v>South Regina</v>
      </c>
      <c r="K1035" s="4" t="str">
        <f t="array" ref="K1035">XLOOKUP(E1035,Customer_Dim!A:A,Customer_Dim!F:F)</f>
        <v>Arkansas</v>
      </c>
      <c r="L1035" s="4" t="str">
        <f t="array" ref="L1035">XLOOKUP(Q1035,Store_Dim!A:A,Store_Dim!C:C)</f>
        <v>South</v>
      </c>
      <c r="M1035" s="4" t="s">
        <v>1677</v>
      </c>
      <c r="N1035" s="4" t="str">
        <f t="array" ref="N1035">XLOOKUP(M1035,Product_Dim!A:A,Product_Dim!C:C)</f>
        <v>Home</v>
      </c>
      <c r="O1035" s="4" t="str">
        <f t="array" ref="O1035">XLOOKUP(M1035,Product_Dim!A:A,Product_Dim!D:D)</f>
        <v>Decor</v>
      </c>
      <c r="P1035" s="4" t="s">
        <v>1679</v>
      </c>
      <c r="Q1035" s="4" t="s">
        <v>1921</v>
      </c>
      <c r="R1035" s="4" t="str">
        <f t="array" ref="R1035">XLOOKUP(Q1035,Store_Dim!A:A,Store_Dim!B:B)</f>
        <v>Moore, Padilla and Butler</v>
      </c>
      <c r="S1035" s="4" t="str">
        <f t="array" ref="S1035">XLOOKUP(Q1035,Store_Dim!A:A,Store_Dim!E:E)</f>
        <v>Flagship</v>
      </c>
      <c r="T1035" s="4">
        <v>1.0</v>
      </c>
      <c r="U1035" s="13">
        <v>409.41</v>
      </c>
      <c r="V1035" s="14">
        <v>0.13</v>
      </c>
      <c r="W1035" s="15">
        <v>305.0</v>
      </c>
      <c r="X1035" s="4" t="s">
        <v>1961</v>
      </c>
      <c r="Y1035" s="16">
        <v>356.1867</v>
      </c>
      <c r="Z1035" s="4" t="str">
        <f t="array" ref="Z1035">XLOOKUP(M1035,Product_Dim!A:A,Product_Dim!B:B)</f>
        <v>Modern Wall Clock</v>
      </c>
    </row>
    <row r="1036" ht="14.25" customHeight="1">
      <c r="A1036" s="4" t="s">
        <v>2995</v>
      </c>
      <c r="B1036" s="5">
        <v>45727.0</v>
      </c>
      <c r="C1036" s="12" t="s">
        <v>3977</v>
      </c>
      <c r="D1036" s="4">
        <f t="shared" si="1"/>
        <v>2025</v>
      </c>
      <c r="E1036" s="4" t="s">
        <v>348</v>
      </c>
      <c r="F1036" s="4">
        <v>44.0</v>
      </c>
      <c r="G1036" s="4" t="str">
        <f t="shared" si="2"/>
        <v>36-45</v>
      </c>
      <c r="H1036" s="4" t="str">
        <f t="array" ref="H1036">XLOOKUP(E1036,Customer_Dim!A:A,Customer_Dim!D:D)</f>
        <v>Female</v>
      </c>
      <c r="I1036" s="4" t="str">
        <f t="array" ref="I1036">XLOOKUP(E1036,Customer_Dim!A:A,Customer_Dim!H:H)</f>
        <v>Platinum</v>
      </c>
      <c r="J1036" s="4" t="str">
        <f t="array" ref="J1036">XLOOKUP(E1036,Customer_Dim!A:A,Customer_Dim!E:E)</f>
        <v>Lake Brandy</v>
      </c>
      <c r="K1036" s="4" t="str">
        <f t="array" ref="K1036">XLOOKUP(E1036,Customer_Dim!A:A,Customer_Dim!F:F)</f>
        <v>Tennessee</v>
      </c>
      <c r="L1036" s="4" t="str">
        <f t="array" ref="L1036">XLOOKUP(Q1036,Store_Dim!A:A,Store_Dim!C:C)</f>
        <v>North</v>
      </c>
      <c r="M1036" s="4" t="s">
        <v>1817</v>
      </c>
      <c r="N1036" s="4" t="str">
        <f t="array" ref="N1036">XLOOKUP(M1036,Product_Dim!A:A,Product_Dim!C:C)</f>
        <v>Home</v>
      </c>
      <c r="O1036" s="4" t="str">
        <f t="array" ref="O1036">XLOOKUP(M1036,Product_Dim!A:A,Product_Dim!D:D)</f>
        <v>Decor</v>
      </c>
      <c r="P1036" s="4" t="s">
        <v>1819</v>
      </c>
      <c r="Q1036" s="4" t="s">
        <v>1901</v>
      </c>
      <c r="R1036" s="4" t="str">
        <f t="array" ref="R1036">XLOOKUP(Q1036,Store_Dim!A:A,Store_Dim!B:B)</f>
        <v>Johnson-Wright</v>
      </c>
      <c r="S1036" s="4" t="str">
        <f t="array" ref="S1036">XLOOKUP(Q1036,Store_Dim!A:A,Store_Dim!E:E)</f>
        <v>Outlet</v>
      </c>
      <c r="T1036" s="4">
        <v>3.0</v>
      </c>
      <c r="U1036" s="13">
        <v>461.03</v>
      </c>
      <c r="V1036" s="14">
        <v>0.11</v>
      </c>
      <c r="W1036" s="15">
        <v>400.0</v>
      </c>
      <c r="X1036" s="4" t="s">
        <v>1961</v>
      </c>
      <c r="Y1036" s="16">
        <v>1230.9501</v>
      </c>
      <c r="Z1036" s="4" t="str">
        <f t="array" ref="Z1036">XLOOKUP(M1036,Product_Dim!A:A,Product_Dim!B:B)</f>
        <v>Essential Oil Diffuser</v>
      </c>
    </row>
    <row r="1037" ht="14.25" customHeight="1">
      <c r="A1037" s="4" t="s">
        <v>2996</v>
      </c>
      <c r="B1037" s="5">
        <v>45394.0</v>
      </c>
      <c r="C1037" s="12" t="s">
        <v>3978</v>
      </c>
      <c r="D1037" s="4">
        <f t="shared" si="1"/>
        <v>2024</v>
      </c>
      <c r="E1037" s="4" t="s">
        <v>1175</v>
      </c>
      <c r="F1037" s="4">
        <v>34.0</v>
      </c>
      <c r="G1037" s="4" t="str">
        <f t="shared" si="2"/>
        <v>26-35</v>
      </c>
      <c r="H1037" s="4" t="str">
        <f t="array" ref="H1037">XLOOKUP(E1037,Customer_Dim!A:A,Customer_Dim!D:D)</f>
        <v>Female</v>
      </c>
      <c r="I1037" s="4" t="str">
        <f t="array" ref="I1037">XLOOKUP(E1037,Customer_Dim!A:A,Customer_Dim!H:H)</f>
        <v>Platinum</v>
      </c>
      <c r="J1037" s="4" t="str">
        <f t="array" ref="J1037">XLOOKUP(E1037,Customer_Dim!A:A,Customer_Dim!E:E)</f>
        <v>West Mathew</v>
      </c>
      <c r="K1037" s="4" t="str">
        <f t="array" ref="K1037">XLOOKUP(E1037,Customer_Dim!A:A,Customer_Dim!F:F)</f>
        <v>New York</v>
      </c>
      <c r="L1037" s="4" t="str">
        <f t="array" ref="L1037">XLOOKUP(Q1037,Store_Dim!A:A,Store_Dim!C:C)</f>
        <v>South</v>
      </c>
      <c r="M1037" s="4" t="s">
        <v>1631</v>
      </c>
      <c r="N1037" s="4" t="str">
        <f t="array" ref="N1037">XLOOKUP(M1037,Product_Dim!A:A,Product_Dim!C:C)</f>
        <v>Sports</v>
      </c>
      <c r="O1037" s="4" t="str">
        <f t="array" ref="O1037">XLOOKUP(M1037,Product_Dim!A:A,Product_Dim!D:D)</f>
        <v>Equipment</v>
      </c>
      <c r="P1037" s="4" t="s">
        <v>1634</v>
      </c>
      <c r="Q1037" s="4" t="s">
        <v>1934</v>
      </c>
      <c r="R1037" s="4" t="str">
        <f t="array" ref="R1037">XLOOKUP(Q1037,Store_Dim!A:A,Store_Dim!B:B)</f>
        <v>Mcdonald Inc</v>
      </c>
      <c r="S1037" s="4" t="str">
        <f t="array" ref="S1037">XLOOKUP(Q1037,Store_Dim!A:A,Store_Dim!E:E)</f>
        <v>Outlet</v>
      </c>
      <c r="T1037" s="4">
        <v>2.0</v>
      </c>
      <c r="U1037" s="13">
        <v>760.14</v>
      </c>
      <c r="V1037" s="14">
        <v>0.02</v>
      </c>
      <c r="W1037" s="15">
        <v>65.0</v>
      </c>
      <c r="X1037" s="4" t="s">
        <v>1964</v>
      </c>
      <c r="Y1037" s="16">
        <v>1489.8744</v>
      </c>
      <c r="Z1037" s="4" t="str">
        <f t="array" ref="Z1037">XLOOKUP(M1037,Product_Dim!A:A,Product_Dim!B:B)</f>
        <v>Knee Support Brace</v>
      </c>
    </row>
    <row r="1038" ht="14.25" customHeight="1">
      <c r="A1038" s="4" t="s">
        <v>2997</v>
      </c>
      <c r="B1038" s="5">
        <v>45773.0</v>
      </c>
      <c r="C1038" s="12" t="s">
        <v>3978</v>
      </c>
      <c r="D1038" s="4">
        <f t="shared" si="1"/>
        <v>2025</v>
      </c>
      <c r="E1038" s="4" t="s">
        <v>907</v>
      </c>
      <c r="F1038" s="4">
        <v>42.0</v>
      </c>
      <c r="G1038" s="4" t="str">
        <f t="shared" si="2"/>
        <v>36-45</v>
      </c>
      <c r="H1038" s="4" t="str">
        <f t="array" ref="H1038">XLOOKUP(E1038,Customer_Dim!A:A,Customer_Dim!D:D)</f>
        <v>Female</v>
      </c>
      <c r="I1038" s="4" t="str">
        <f t="array" ref="I1038">XLOOKUP(E1038,Customer_Dim!A:A,Customer_Dim!H:H)</f>
        <v>Platinum</v>
      </c>
      <c r="J1038" s="4" t="str">
        <f t="array" ref="J1038">XLOOKUP(E1038,Customer_Dim!A:A,Customer_Dim!E:E)</f>
        <v>Port Mariastad</v>
      </c>
      <c r="K1038" s="4" t="str">
        <f t="array" ref="K1038">XLOOKUP(E1038,Customer_Dim!A:A,Customer_Dim!F:F)</f>
        <v>Rhode Island</v>
      </c>
      <c r="L1038" s="4" t="str">
        <f t="array" ref="L1038">XLOOKUP(Q1038,Store_Dim!A:A,Store_Dim!C:C)</f>
        <v>North</v>
      </c>
      <c r="M1038" s="4" t="s">
        <v>1645</v>
      </c>
      <c r="N1038" s="4" t="str">
        <f t="array" ref="N1038">XLOOKUP(M1038,Product_Dim!A:A,Product_Dim!C:C)</f>
        <v>Clothing</v>
      </c>
      <c r="O1038" s="4" t="str">
        <f t="array" ref="O1038">XLOOKUP(M1038,Product_Dim!A:A,Product_Dim!D:D)</f>
        <v>Tops</v>
      </c>
      <c r="P1038" s="4" t="s">
        <v>1647</v>
      </c>
      <c r="Q1038" s="4" t="s">
        <v>1892</v>
      </c>
      <c r="R1038" s="4" t="str">
        <f t="array" ref="R1038">XLOOKUP(Q1038,Store_Dim!A:A,Store_Dim!B:B)</f>
        <v>Martinez, Adkins and Johnson</v>
      </c>
      <c r="S1038" s="4" t="str">
        <f t="array" ref="S1038">XLOOKUP(Q1038,Store_Dim!A:A,Store_Dim!E:E)</f>
        <v>Flagship</v>
      </c>
      <c r="T1038" s="4">
        <v>3.0</v>
      </c>
      <c r="U1038" s="13">
        <v>688.76</v>
      </c>
      <c r="V1038" s="14">
        <v>0.12</v>
      </c>
      <c r="W1038" s="15">
        <v>360.0</v>
      </c>
      <c r="X1038" s="4" t="s">
        <v>1961</v>
      </c>
      <c r="Y1038" s="16">
        <v>1818.3264</v>
      </c>
      <c r="Z1038" s="4" t="str">
        <f t="array" ref="Z1038">XLOOKUP(M1038,Product_Dim!A:A,Product_Dim!B:B)</f>
        <v>Men's Formal Shirt</v>
      </c>
    </row>
    <row r="1039" ht="14.25" customHeight="1">
      <c r="A1039" s="4" t="s">
        <v>2998</v>
      </c>
      <c r="B1039" s="5">
        <v>45779.0</v>
      </c>
      <c r="C1039" s="12" t="s">
        <v>3973</v>
      </c>
      <c r="D1039" s="4">
        <f t="shared" si="1"/>
        <v>2025</v>
      </c>
      <c r="E1039" s="4" t="s">
        <v>551</v>
      </c>
      <c r="F1039" s="4">
        <v>46.0</v>
      </c>
      <c r="G1039" s="4" t="str">
        <f t="shared" si="2"/>
        <v>46-55</v>
      </c>
      <c r="H1039" s="4" t="str">
        <f t="array" ref="H1039">XLOOKUP(E1039,Customer_Dim!A:A,Customer_Dim!D:D)</f>
        <v>Female</v>
      </c>
      <c r="I1039" s="4" t="str">
        <f t="array" ref="I1039">XLOOKUP(E1039,Customer_Dim!A:A,Customer_Dim!H:H)</f>
        <v>Gold</v>
      </c>
      <c r="J1039" s="4" t="str">
        <f t="array" ref="J1039">XLOOKUP(E1039,Customer_Dim!A:A,Customer_Dim!E:E)</f>
        <v>Floydton</v>
      </c>
      <c r="K1039" s="4" t="str">
        <f t="array" ref="K1039">XLOOKUP(E1039,Customer_Dim!A:A,Customer_Dim!F:F)</f>
        <v>New Jersey</v>
      </c>
      <c r="L1039" s="4" t="str">
        <f t="array" ref="L1039">XLOOKUP(Q1039,Store_Dim!A:A,Store_Dim!C:C)</f>
        <v>South</v>
      </c>
      <c r="M1039" s="4" t="s">
        <v>1709</v>
      </c>
      <c r="N1039" s="4" t="str">
        <f t="array" ref="N1039">XLOOKUP(M1039,Product_Dim!A:A,Product_Dim!C:C)</f>
        <v>Electronics</v>
      </c>
      <c r="O1039" s="4" t="str">
        <f t="array" ref="O1039">XLOOKUP(M1039,Product_Dim!A:A,Product_Dim!D:D)</f>
        <v>Computer</v>
      </c>
      <c r="P1039" s="4" t="s">
        <v>1711</v>
      </c>
      <c r="Q1039" s="4" t="s">
        <v>1921</v>
      </c>
      <c r="R1039" s="4" t="str">
        <f t="array" ref="R1039">XLOOKUP(Q1039,Store_Dim!A:A,Store_Dim!B:B)</f>
        <v>Moore, Padilla and Butler</v>
      </c>
      <c r="S1039" s="4" t="str">
        <f t="array" ref="S1039">XLOOKUP(Q1039,Store_Dim!A:A,Store_Dim!E:E)</f>
        <v>Flagship</v>
      </c>
      <c r="T1039" s="4">
        <v>2.0</v>
      </c>
      <c r="U1039" s="13">
        <v>257.78</v>
      </c>
      <c r="V1039" s="14">
        <v>0.05</v>
      </c>
      <c r="W1039" s="15">
        <v>266.0</v>
      </c>
      <c r="X1039" s="4" t="s">
        <v>1959</v>
      </c>
      <c r="Y1039" s="16">
        <v>489.7819999999999</v>
      </c>
      <c r="Z1039" s="4" t="str">
        <f t="array" ref="Z1039">XLOOKUP(M1039,Product_Dim!A:A,Product_Dim!B:B)</f>
        <v>USB External Hard Drive</v>
      </c>
    </row>
    <row r="1040" ht="14.25" customHeight="1">
      <c r="A1040" s="4" t="s">
        <v>2999</v>
      </c>
      <c r="B1040" s="5">
        <v>45400.0</v>
      </c>
      <c r="C1040" s="12" t="s">
        <v>3978</v>
      </c>
      <c r="D1040" s="4">
        <f t="shared" si="1"/>
        <v>2024</v>
      </c>
      <c r="E1040" s="4" t="s">
        <v>214</v>
      </c>
      <c r="F1040" s="4">
        <v>55.0</v>
      </c>
      <c r="G1040" s="4" t="str">
        <f t="shared" si="2"/>
        <v>46-55</v>
      </c>
      <c r="H1040" s="4" t="str">
        <f t="array" ref="H1040">XLOOKUP(E1040,Customer_Dim!A:A,Customer_Dim!D:D)</f>
        <v>Male</v>
      </c>
      <c r="I1040" s="4" t="str">
        <f t="array" ref="I1040">XLOOKUP(E1040,Customer_Dim!A:A,Customer_Dim!H:H)</f>
        <v>Bronze</v>
      </c>
      <c r="J1040" s="4" t="str">
        <f t="array" ref="J1040">XLOOKUP(E1040,Customer_Dim!A:A,Customer_Dim!E:E)</f>
        <v>South Timtown</v>
      </c>
      <c r="K1040" s="4" t="str">
        <f t="array" ref="K1040">XLOOKUP(E1040,Customer_Dim!A:A,Customer_Dim!F:F)</f>
        <v>Minnesota</v>
      </c>
      <c r="L1040" s="4" t="str">
        <f t="array" ref="L1040">XLOOKUP(Q1040,Store_Dim!A:A,Store_Dim!C:C)</f>
        <v>South</v>
      </c>
      <c r="M1040" s="4" t="s">
        <v>1741</v>
      </c>
      <c r="N1040" s="4" t="str">
        <f t="array" ref="N1040">XLOOKUP(M1040,Product_Dim!A:A,Product_Dim!C:C)</f>
        <v>Clothing</v>
      </c>
      <c r="O1040" s="4" t="str">
        <f t="array" ref="O1040">XLOOKUP(M1040,Product_Dim!A:A,Product_Dim!D:D)</f>
        <v>Bottoms</v>
      </c>
      <c r="P1040" s="4" t="s">
        <v>1743</v>
      </c>
      <c r="Q1040" s="4" t="s">
        <v>1914</v>
      </c>
      <c r="R1040" s="4" t="str">
        <f t="array" ref="R1040">XLOOKUP(Q1040,Store_Dim!A:A,Store_Dim!B:B)</f>
        <v>Martinez-Mullins</v>
      </c>
      <c r="S1040" s="4" t="str">
        <f t="array" ref="S1040">XLOOKUP(Q1040,Store_Dim!A:A,Store_Dim!E:E)</f>
        <v>Online</v>
      </c>
      <c r="T1040" s="4">
        <v>2.0</v>
      </c>
      <c r="U1040" s="13">
        <v>314.29</v>
      </c>
      <c r="V1040" s="14">
        <v>0.19</v>
      </c>
      <c r="W1040" s="15">
        <v>125.0</v>
      </c>
      <c r="X1040" s="4" t="s">
        <v>1964</v>
      </c>
      <c r="Y1040" s="16">
        <v>509.1498000000001</v>
      </c>
      <c r="Z1040" s="4" t="str">
        <f t="array" ref="Z1040">XLOOKUP(M1040,Product_Dim!A:A,Product_Dim!B:B)</f>
        <v>Men's Track Pants</v>
      </c>
    </row>
    <row r="1041" ht="14.25" customHeight="1">
      <c r="A1041" s="4" t="s">
        <v>3000</v>
      </c>
      <c r="B1041" s="5">
        <v>45520.0</v>
      </c>
      <c r="C1041" s="12" t="s">
        <v>3975</v>
      </c>
      <c r="D1041" s="4">
        <f t="shared" si="1"/>
        <v>2024</v>
      </c>
      <c r="E1041" s="4" t="s">
        <v>539</v>
      </c>
      <c r="F1041" s="4">
        <v>60.0</v>
      </c>
      <c r="G1041" s="4" t="str">
        <f t="shared" si="2"/>
        <v>56-65</v>
      </c>
      <c r="H1041" s="4" t="str">
        <f t="array" ref="H1041">XLOOKUP(E1041,Customer_Dim!A:A,Customer_Dim!D:D)</f>
        <v>Female</v>
      </c>
      <c r="I1041" s="4" t="str">
        <f t="array" ref="I1041">XLOOKUP(E1041,Customer_Dim!A:A,Customer_Dim!H:H)</f>
        <v>Gold</v>
      </c>
      <c r="J1041" s="4" t="str">
        <f t="array" ref="J1041">XLOOKUP(E1041,Customer_Dim!A:A,Customer_Dim!E:E)</f>
        <v>Estradaside</v>
      </c>
      <c r="K1041" s="4" t="str">
        <f t="array" ref="K1041">XLOOKUP(E1041,Customer_Dim!A:A,Customer_Dim!F:F)</f>
        <v>Iowa</v>
      </c>
      <c r="L1041" s="4" t="str">
        <f t="array" ref="L1041">XLOOKUP(Q1041,Store_Dim!A:A,Store_Dim!C:C)</f>
        <v>South</v>
      </c>
      <c r="M1041" s="4" t="s">
        <v>1799</v>
      </c>
      <c r="N1041" s="4" t="str">
        <f t="array" ref="N1041">XLOOKUP(M1041,Product_Dim!A:A,Product_Dim!C:C)</f>
        <v>Sports</v>
      </c>
      <c r="O1041" s="4" t="str">
        <f t="array" ref="O1041">XLOOKUP(M1041,Product_Dim!A:A,Product_Dim!D:D)</f>
        <v>Fitness</v>
      </c>
      <c r="P1041" s="4" t="s">
        <v>1801</v>
      </c>
      <c r="Q1041" s="4" t="s">
        <v>1934</v>
      </c>
      <c r="R1041" s="4" t="str">
        <f t="array" ref="R1041">XLOOKUP(Q1041,Store_Dim!A:A,Store_Dim!B:B)</f>
        <v>Mcdonald Inc</v>
      </c>
      <c r="S1041" s="4" t="str">
        <f t="array" ref="S1041">XLOOKUP(Q1041,Store_Dim!A:A,Store_Dim!E:E)</f>
        <v>Outlet</v>
      </c>
      <c r="T1041" s="4">
        <v>3.0</v>
      </c>
      <c r="U1041" s="13">
        <v>336.09</v>
      </c>
      <c r="V1041" s="14">
        <v>0.01</v>
      </c>
      <c r="W1041" s="15">
        <v>300.0</v>
      </c>
      <c r="X1041" s="4" t="s">
        <v>1961</v>
      </c>
      <c r="Y1041" s="16">
        <v>998.1872999999999</v>
      </c>
      <c r="Z1041" s="4" t="str">
        <f t="array" ref="Z1041">XLOOKUP(M1041,Product_Dim!A:A,Product_Dim!B:B)</f>
        <v>Professional Jump Rope</v>
      </c>
    </row>
    <row r="1042" ht="14.25" customHeight="1">
      <c r="A1042" s="4" t="s">
        <v>3001</v>
      </c>
      <c r="B1042" s="5">
        <v>45861.0</v>
      </c>
      <c r="C1042" s="12" t="s">
        <v>3968</v>
      </c>
      <c r="D1042" s="4">
        <f t="shared" si="1"/>
        <v>2025</v>
      </c>
      <c r="E1042" s="4" t="s">
        <v>38</v>
      </c>
      <c r="F1042" s="4">
        <v>29.0</v>
      </c>
      <c r="G1042" s="4" t="str">
        <f t="shared" si="2"/>
        <v>26-35</v>
      </c>
      <c r="H1042" s="4" t="str">
        <f t="array" ref="H1042">XLOOKUP(E1042,Customer_Dim!A:A,Customer_Dim!D:D)</f>
        <v>Female</v>
      </c>
      <c r="I1042" s="4" t="str">
        <f t="array" ref="I1042">XLOOKUP(E1042,Customer_Dim!A:A,Customer_Dim!H:H)</f>
        <v>Platinum</v>
      </c>
      <c r="J1042" s="4" t="str">
        <f t="array" ref="J1042">XLOOKUP(E1042,Customer_Dim!A:A,Customer_Dim!E:E)</f>
        <v>Kylebury</v>
      </c>
      <c r="K1042" s="4" t="str">
        <f t="array" ref="K1042">XLOOKUP(E1042,Customer_Dim!A:A,Customer_Dim!F:F)</f>
        <v>Alabama</v>
      </c>
      <c r="L1042" s="4" t="str">
        <f t="array" ref="L1042">XLOOKUP(Q1042,Store_Dim!A:A,Store_Dim!C:C)</f>
        <v>North</v>
      </c>
      <c r="M1042" s="4" t="s">
        <v>1808</v>
      </c>
      <c r="N1042" s="4" t="str">
        <f t="array" ref="N1042">XLOOKUP(M1042,Product_Dim!A:A,Product_Dim!C:C)</f>
        <v>Clothing</v>
      </c>
      <c r="O1042" s="4" t="str">
        <f t="array" ref="O1042">XLOOKUP(M1042,Product_Dim!A:A,Product_Dim!D:D)</f>
        <v>Footwear</v>
      </c>
      <c r="P1042" s="4" t="s">
        <v>1810</v>
      </c>
      <c r="Q1042" s="4" t="s">
        <v>1942</v>
      </c>
      <c r="R1042" s="4" t="str">
        <f t="array" ref="R1042">XLOOKUP(Q1042,Store_Dim!A:A,Store_Dim!B:B)</f>
        <v>Holloway Ltd</v>
      </c>
      <c r="S1042" s="4" t="str">
        <f t="array" ref="S1042">XLOOKUP(Q1042,Store_Dim!A:A,Store_Dim!E:E)</f>
        <v>Flagship</v>
      </c>
      <c r="T1042" s="4">
        <v>3.0</v>
      </c>
      <c r="U1042" s="13">
        <v>202.07</v>
      </c>
      <c r="V1042" s="14">
        <v>0.23</v>
      </c>
      <c r="W1042" s="15">
        <v>82.0</v>
      </c>
      <c r="X1042" s="4" t="s">
        <v>1961</v>
      </c>
      <c r="Y1042" s="16">
        <v>466.7817000000001</v>
      </c>
      <c r="Z1042" s="4" t="str">
        <f t="array" ref="Z1042">XLOOKUP(M1042,Product_Dim!A:A,Product_Dim!B:B)</f>
        <v>Women's Ankle Boots</v>
      </c>
    </row>
    <row r="1043" ht="14.25" customHeight="1">
      <c r="A1043" s="4" t="s">
        <v>3002</v>
      </c>
      <c r="B1043" s="5">
        <v>45781.0</v>
      </c>
      <c r="C1043" s="12" t="s">
        <v>3973</v>
      </c>
      <c r="D1043" s="4">
        <f t="shared" si="1"/>
        <v>2025</v>
      </c>
      <c r="E1043" s="4" t="s">
        <v>1001</v>
      </c>
      <c r="F1043" s="4">
        <v>20.0</v>
      </c>
      <c r="G1043" s="4" t="str">
        <f t="shared" si="2"/>
        <v>18-25</v>
      </c>
      <c r="H1043" s="4" t="str">
        <f t="array" ref="H1043">XLOOKUP(E1043,Customer_Dim!A:A,Customer_Dim!D:D)</f>
        <v>Male</v>
      </c>
      <c r="I1043" s="4" t="str">
        <f t="array" ref="I1043">XLOOKUP(E1043,Customer_Dim!A:A,Customer_Dim!H:H)</f>
        <v>Silver</v>
      </c>
      <c r="J1043" s="4" t="str">
        <f t="array" ref="J1043">XLOOKUP(E1043,Customer_Dim!A:A,Customer_Dim!E:E)</f>
        <v>Joelside</v>
      </c>
      <c r="K1043" s="4" t="str">
        <f t="array" ref="K1043">XLOOKUP(E1043,Customer_Dim!A:A,Customer_Dim!F:F)</f>
        <v>Vermont</v>
      </c>
      <c r="L1043" s="4" t="str">
        <f t="array" ref="L1043">XLOOKUP(Q1043,Store_Dim!A:A,Store_Dim!C:C)</f>
        <v>West</v>
      </c>
      <c r="M1043" s="4" t="s">
        <v>1625</v>
      </c>
      <c r="N1043" s="4" t="str">
        <f t="array" ref="N1043">XLOOKUP(M1043,Product_Dim!A:A,Product_Dim!C:C)</f>
        <v>Sports</v>
      </c>
      <c r="O1043" s="4" t="str">
        <f t="array" ref="O1043">XLOOKUP(M1043,Product_Dim!A:A,Product_Dim!D:D)</f>
        <v>Accessories</v>
      </c>
      <c r="P1043" s="4" t="s">
        <v>1627</v>
      </c>
      <c r="Q1043" s="4" t="s">
        <v>1917</v>
      </c>
      <c r="R1043" s="4" t="str">
        <f t="array" ref="R1043">XLOOKUP(Q1043,Store_Dim!A:A,Store_Dim!B:B)</f>
        <v>Bean, Jones and Park</v>
      </c>
      <c r="S1043" s="4" t="str">
        <f t="array" ref="S1043">XLOOKUP(Q1043,Store_Dim!A:A,Store_Dim!E:E)</f>
        <v>Online</v>
      </c>
      <c r="T1043" s="4">
        <v>2.0</v>
      </c>
      <c r="U1043" s="13">
        <v>485.25</v>
      </c>
      <c r="V1043" s="14">
        <v>0.28</v>
      </c>
      <c r="W1043" s="15">
        <v>367.0</v>
      </c>
      <c r="X1043" s="4" t="s">
        <v>1959</v>
      </c>
      <c r="Y1043" s="16">
        <v>698.76</v>
      </c>
      <c r="Z1043" s="4" t="str">
        <f t="array" ref="Z1043">XLOOKUP(M1043,Product_Dim!A:A,Product_Dim!B:B)</f>
        <v>Soccer Training Cone Set</v>
      </c>
    </row>
    <row r="1044" ht="14.25" customHeight="1">
      <c r="A1044" s="4" t="s">
        <v>3003</v>
      </c>
      <c r="B1044" s="5">
        <v>45906.0</v>
      </c>
      <c r="C1044" s="12" t="s">
        <v>3976</v>
      </c>
      <c r="D1044" s="4">
        <f t="shared" si="1"/>
        <v>2025</v>
      </c>
      <c r="E1044" s="4" t="s">
        <v>587</v>
      </c>
      <c r="F1044" s="4">
        <v>44.0</v>
      </c>
      <c r="G1044" s="4" t="str">
        <f t="shared" si="2"/>
        <v>36-45</v>
      </c>
      <c r="H1044" s="4" t="str">
        <f t="array" ref="H1044">XLOOKUP(E1044,Customer_Dim!A:A,Customer_Dim!D:D)</f>
        <v>Female</v>
      </c>
      <c r="I1044" s="4" t="str">
        <f t="array" ref="I1044">XLOOKUP(E1044,Customer_Dim!A:A,Customer_Dim!H:H)</f>
        <v>Platinum</v>
      </c>
      <c r="J1044" s="4" t="str">
        <f t="array" ref="J1044">XLOOKUP(E1044,Customer_Dim!A:A,Customer_Dim!E:E)</f>
        <v>Morrisburgh</v>
      </c>
      <c r="K1044" s="4" t="str">
        <f t="array" ref="K1044">XLOOKUP(E1044,Customer_Dim!A:A,Customer_Dim!F:F)</f>
        <v>Indiana</v>
      </c>
      <c r="L1044" s="4" t="str">
        <f t="array" ref="L1044">XLOOKUP(Q1044,Store_Dim!A:A,Store_Dim!C:C)</f>
        <v>East</v>
      </c>
      <c r="M1044" s="4" t="s">
        <v>1808</v>
      </c>
      <c r="N1044" s="4" t="str">
        <f t="array" ref="N1044">XLOOKUP(M1044,Product_Dim!A:A,Product_Dim!C:C)</f>
        <v>Clothing</v>
      </c>
      <c r="O1044" s="4" t="str">
        <f t="array" ref="O1044">XLOOKUP(M1044,Product_Dim!A:A,Product_Dim!D:D)</f>
        <v>Footwear</v>
      </c>
      <c r="P1044" s="4" t="s">
        <v>1810</v>
      </c>
      <c r="Q1044" s="4" t="s">
        <v>1924</v>
      </c>
      <c r="R1044" s="4" t="str">
        <f t="array" ref="R1044">XLOOKUP(Q1044,Store_Dim!A:A,Store_Dim!B:B)</f>
        <v>Hill, Wagner and Ballard</v>
      </c>
      <c r="S1044" s="4" t="str">
        <f t="array" ref="S1044">XLOOKUP(Q1044,Store_Dim!A:A,Store_Dim!E:E)</f>
        <v>Online</v>
      </c>
      <c r="T1044" s="4">
        <v>4.0</v>
      </c>
      <c r="U1044" s="13">
        <v>552.38</v>
      </c>
      <c r="V1044" s="14">
        <v>0.1</v>
      </c>
      <c r="W1044" s="15">
        <v>82.0</v>
      </c>
      <c r="X1044" s="4" t="s">
        <v>1961</v>
      </c>
      <c r="Y1044" s="16">
        <v>1988.568</v>
      </c>
      <c r="Z1044" s="4" t="str">
        <f t="array" ref="Z1044">XLOOKUP(M1044,Product_Dim!A:A,Product_Dim!B:B)</f>
        <v>Women's Ankle Boots</v>
      </c>
    </row>
    <row r="1045" ht="14.25" customHeight="1">
      <c r="A1045" s="4" t="s">
        <v>3004</v>
      </c>
      <c r="B1045" s="5">
        <v>45251.0</v>
      </c>
      <c r="C1045" s="12" t="s">
        <v>3971</v>
      </c>
      <c r="D1045" s="4">
        <f t="shared" si="1"/>
        <v>2023</v>
      </c>
      <c r="E1045" s="4" t="s">
        <v>394</v>
      </c>
      <c r="F1045" s="4">
        <v>62.0</v>
      </c>
      <c r="G1045" s="4" t="str">
        <f t="shared" si="2"/>
        <v>56-65</v>
      </c>
      <c r="H1045" s="4" t="str">
        <f t="array" ref="H1045">XLOOKUP(E1045,Customer_Dim!A:A,Customer_Dim!D:D)</f>
        <v>Female</v>
      </c>
      <c r="I1045" s="4" t="str">
        <f t="array" ref="I1045">XLOOKUP(E1045,Customer_Dim!A:A,Customer_Dim!H:H)</f>
        <v>Platinum</v>
      </c>
      <c r="J1045" s="4" t="str">
        <f t="array" ref="J1045">XLOOKUP(E1045,Customer_Dim!A:A,Customer_Dim!E:E)</f>
        <v>North Justin</v>
      </c>
      <c r="K1045" s="4" t="str">
        <f t="array" ref="K1045">XLOOKUP(E1045,Customer_Dim!A:A,Customer_Dim!F:F)</f>
        <v>North Dakota</v>
      </c>
      <c r="L1045" s="4" t="str">
        <f t="array" ref="L1045">XLOOKUP(Q1045,Store_Dim!A:A,Store_Dim!C:C)</f>
        <v>North</v>
      </c>
      <c r="M1045" s="4" t="s">
        <v>1756</v>
      </c>
      <c r="N1045" s="4" t="str">
        <f t="array" ref="N1045">XLOOKUP(M1045,Product_Dim!A:A,Product_Dim!C:C)</f>
        <v>Clothing</v>
      </c>
      <c r="O1045" s="4" t="str">
        <f t="array" ref="O1045">XLOOKUP(M1045,Product_Dim!A:A,Product_Dim!D:D)</f>
        <v>Accessories</v>
      </c>
      <c r="P1045" s="4" t="s">
        <v>1758</v>
      </c>
      <c r="Q1045" s="4" t="s">
        <v>1942</v>
      </c>
      <c r="R1045" s="4" t="str">
        <f t="array" ref="R1045">XLOOKUP(Q1045,Store_Dim!A:A,Store_Dim!B:B)</f>
        <v>Holloway Ltd</v>
      </c>
      <c r="S1045" s="4" t="str">
        <f t="array" ref="S1045">XLOOKUP(Q1045,Store_Dim!A:A,Store_Dim!E:E)</f>
        <v>Flagship</v>
      </c>
      <c r="T1045" s="4">
        <v>4.0</v>
      </c>
      <c r="U1045" s="13">
        <v>377.26</v>
      </c>
      <c r="V1045" s="14">
        <v>0.22</v>
      </c>
      <c r="W1045" s="15">
        <v>485.0</v>
      </c>
      <c r="X1045" s="4" t="s">
        <v>1964</v>
      </c>
      <c r="Y1045" s="16">
        <v>1177.0512</v>
      </c>
      <c r="Z1045" s="4" t="str">
        <f t="array" ref="Z1045">XLOOKUP(M1045,Product_Dim!A:A,Product_Dim!B:B)</f>
        <v>Womens Cotton Scarf</v>
      </c>
    </row>
    <row r="1046" ht="14.25" customHeight="1">
      <c r="A1046" s="4" t="s">
        <v>3005</v>
      </c>
      <c r="B1046" s="5">
        <v>45257.0</v>
      </c>
      <c r="C1046" s="12" t="s">
        <v>3971</v>
      </c>
      <c r="D1046" s="4">
        <f t="shared" si="1"/>
        <v>2023</v>
      </c>
      <c r="E1046" s="4" t="s">
        <v>218</v>
      </c>
      <c r="F1046" s="4">
        <v>37.0</v>
      </c>
      <c r="G1046" s="4" t="str">
        <f t="shared" si="2"/>
        <v>36-45</v>
      </c>
      <c r="H1046" s="4" t="str">
        <f t="array" ref="H1046">XLOOKUP(E1046,Customer_Dim!A:A,Customer_Dim!D:D)</f>
        <v>Female</v>
      </c>
      <c r="I1046" s="4" t="str">
        <f t="array" ref="I1046">XLOOKUP(E1046,Customer_Dim!A:A,Customer_Dim!H:H)</f>
        <v>Gold</v>
      </c>
      <c r="J1046" s="4" t="str">
        <f t="array" ref="J1046">XLOOKUP(E1046,Customer_Dim!A:A,Customer_Dim!E:E)</f>
        <v>East Andrea</v>
      </c>
      <c r="K1046" s="4" t="str">
        <f t="array" ref="K1046">XLOOKUP(E1046,Customer_Dim!A:A,Customer_Dim!F:F)</f>
        <v>Michigan</v>
      </c>
      <c r="L1046" s="4" t="str">
        <f t="array" ref="L1046">XLOOKUP(Q1046,Store_Dim!A:A,Store_Dim!C:C)</f>
        <v>East</v>
      </c>
      <c r="M1046" s="4" t="s">
        <v>1721</v>
      </c>
      <c r="N1046" s="4" t="str">
        <f t="array" ref="N1046">XLOOKUP(M1046,Product_Dim!A:A,Product_Dim!C:C)</f>
        <v>Beauty</v>
      </c>
      <c r="O1046" s="4" t="str">
        <f t="array" ref="O1046">XLOOKUP(M1046,Product_Dim!A:A,Product_Dim!D:D)</f>
        <v>Makeup</v>
      </c>
      <c r="P1046" s="4" t="s">
        <v>1724</v>
      </c>
      <c r="Q1046" s="4" t="s">
        <v>1948</v>
      </c>
      <c r="R1046" s="4" t="str">
        <f t="array" ref="R1046">XLOOKUP(Q1046,Store_Dim!A:A,Store_Dim!B:B)</f>
        <v>Mann-Austin</v>
      </c>
      <c r="S1046" s="4" t="str">
        <f t="array" ref="S1046">XLOOKUP(Q1046,Store_Dim!A:A,Store_Dim!E:E)</f>
        <v>Online</v>
      </c>
      <c r="T1046" s="4">
        <v>4.0</v>
      </c>
      <c r="U1046" s="13">
        <v>189.07</v>
      </c>
      <c r="V1046" s="14">
        <v>0.1</v>
      </c>
      <c r="W1046" s="15">
        <v>431.0</v>
      </c>
      <c r="X1046" s="4" t="s">
        <v>1964</v>
      </c>
      <c r="Y1046" s="16">
        <v>680.652</v>
      </c>
      <c r="Z1046" s="4" t="str">
        <f t="array" ref="Z1046">XLOOKUP(M1046,Product_Dim!A:A,Product_Dim!B:B)</f>
        <v>Makeup Brush Set</v>
      </c>
    </row>
    <row r="1047" ht="14.25" customHeight="1">
      <c r="A1047" s="4" t="s">
        <v>3006</v>
      </c>
      <c r="B1047" s="5">
        <v>45818.0</v>
      </c>
      <c r="C1047" s="12" t="s">
        <v>3970</v>
      </c>
      <c r="D1047" s="4">
        <f t="shared" si="1"/>
        <v>2025</v>
      </c>
      <c r="E1047" s="4" t="s">
        <v>25</v>
      </c>
      <c r="F1047" s="17">
        <v>41.57684529828109</v>
      </c>
      <c r="G1047" s="4" t="str">
        <f t="shared" si="2"/>
        <v>36-45</v>
      </c>
      <c r="H1047" s="4" t="str">
        <f t="array" ref="H1047">XLOOKUP(E1047,Customer_Dim!A:A,Customer_Dim!D:D)</f>
        <v>Female</v>
      </c>
      <c r="I1047" s="4" t="str">
        <f t="array" ref="I1047">XLOOKUP(E1047,Customer_Dim!A:A,Customer_Dim!H:H)</f>
        <v>Platinum</v>
      </c>
      <c r="J1047" s="4" t="str">
        <f t="array" ref="J1047">XLOOKUP(E1047,Customer_Dim!A:A,Customer_Dim!E:E)</f>
        <v>East Valerieview</v>
      </c>
      <c r="K1047" s="4" t="str">
        <f t="array" ref="K1047">XLOOKUP(E1047,Customer_Dim!A:A,Customer_Dim!F:F)</f>
        <v>Oregon</v>
      </c>
      <c r="L1047" s="4" t="str">
        <f t="array" ref="L1047">XLOOKUP(Q1047,Store_Dim!A:A,Store_Dim!C:C)</f>
        <v>South</v>
      </c>
      <c r="M1047" s="4" t="s">
        <v>1667</v>
      </c>
      <c r="N1047" s="4" t="str">
        <f t="array" ref="N1047">XLOOKUP(M1047,Product_Dim!A:A,Product_Dim!C:C)</f>
        <v>Home</v>
      </c>
      <c r="O1047" s="4" t="str">
        <f t="array" ref="O1047">XLOOKUP(M1047,Product_Dim!A:A,Product_Dim!D:D)</f>
        <v>Kitchen</v>
      </c>
      <c r="P1047" s="4" t="s">
        <v>1669</v>
      </c>
      <c r="Q1047" s="4" t="s">
        <v>1904</v>
      </c>
      <c r="R1047" s="4" t="str">
        <f t="array" ref="R1047">XLOOKUP(Q1047,Store_Dim!A:A,Store_Dim!B:B)</f>
        <v>Alexander Group</v>
      </c>
      <c r="S1047" s="4" t="str">
        <f t="array" ref="S1047">XLOOKUP(Q1047,Store_Dim!A:A,Store_Dim!E:E)</f>
        <v>Online</v>
      </c>
      <c r="T1047" s="4">
        <v>3.0</v>
      </c>
      <c r="U1047" s="13">
        <v>272.27</v>
      </c>
      <c r="V1047" s="14">
        <v>0.01</v>
      </c>
      <c r="W1047" s="15">
        <v>57.0</v>
      </c>
      <c r="X1047" s="4" t="s">
        <v>1959</v>
      </c>
      <c r="Y1047" s="16">
        <v>808.6419</v>
      </c>
      <c r="Z1047" s="4" t="str">
        <f t="array" ref="Z1047">XLOOKUP(M1047,Product_Dim!A:A,Product_Dim!B:B)</f>
        <v>Stainless Steel Cutlery Set</v>
      </c>
    </row>
    <row r="1048" ht="14.25" customHeight="1">
      <c r="A1048" s="4" t="s">
        <v>3007</v>
      </c>
      <c r="B1048" s="5">
        <v>45806.0</v>
      </c>
      <c r="C1048" s="12" t="s">
        <v>3973</v>
      </c>
      <c r="D1048" s="4">
        <f t="shared" si="1"/>
        <v>2025</v>
      </c>
      <c r="E1048" s="4" t="s">
        <v>865</v>
      </c>
      <c r="F1048" s="4">
        <v>25.0</v>
      </c>
      <c r="G1048" s="4" t="str">
        <f t="shared" si="2"/>
        <v>18-25</v>
      </c>
      <c r="H1048" s="4" t="str">
        <f t="array" ref="H1048">XLOOKUP(E1048,Customer_Dim!A:A,Customer_Dim!D:D)</f>
        <v>Male</v>
      </c>
      <c r="I1048" s="4" t="str">
        <f t="array" ref="I1048">XLOOKUP(E1048,Customer_Dim!A:A,Customer_Dim!H:H)</f>
        <v>Gold</v>
      </c>
      <c r="J1048" s="4" t="str">
        <f t="array" ref="J1048">XLOOKUP(E1048,Customer_Dim!A:A,Customer_Dim!E:E)</f>
        <v>Grahamfurt</v>
      </c>
      <c r="K1048" s="4" t="str">
        <f t="array" ref="K1048">XLOOKUP(E1048,Customer_Dim!A:A,Customer_Dim!F:F)</f>
        <v>Wyoming</v>
      </c>
      <c r="L1048" s="4" t="str">
        <f t="array" ref="L1048">XLOOKUP(Q1048,Store_Dim!A:A,Store_Dim!C:C)</f>
        <v>South</v>
      </c>
      <c r="M1048" s="4" t="s">
        <v>1859</v>
      </c>
      <c r="N1048" s="4" t="str">
        <f t="array" ref="N1048">XLOOKUP(M1048,Product_Dim!A:A,Product_Dim!C:C)</f>
        <v>Home</v>
      </c>
      <c r="O1048" s="4" t="str">
        <f t="array" ref="O1048">XLOOKUP(M1048,Product_Dim!A:A,Product_Dim!D:D)</f>
        <v>Appliances</v>
      </c>
      <c r="P1048" s="4" t="s">
        <v>1861</v>
      </c>
      <c r="Q1048" s="4" t="s">
        <v>1927</v>
      </c>
      <c r="R1048" s="4" t="str">
        <f t="array" ref="R1048">XLOOKUP(Q1048,Store_Dim!A:A,Store_Dim!B:B)</f>
        <v>Aguirre-Keller</v>
      </c>
      <c r="S1048" s="4" t="str">
        <f t="array" ref="S1048">XLOOKUP(Q1048,Store_Dim!A:A,Store_Dim!E:E)</f>
        <v>Online</v>
      </c>
      <c r="T1048" s="4">
        <v>1.0</v>
      </c>
      <c r="U1048" s="13">
        <v>209.39</v>
      </c>
      <c r="V1048" s="14">
        <v>0.28</v>
      </c>
      <c r="W1048" s="15">
        <v>191.0</v>
      </c>
      <c r="X1048" s="4" t="s">
        <v>1961</v>
      </c>
      <c r="Y1048" s="16">
        <v>150.7608</v>
      </c>
      <c r="Z1048" s="4" t="str">
        <f t="array" ref="Z1048">XLOOKUP(M1048,Product_Dim!A:A,Product_Dim!B:B)</f>
        <v>Microwave Oven</v>
      </c>
    </row>
    <row r="1049" ht="14.25" customHeight="1">
      <c r="A1049" s="4" t="s">
        <v>3008</v>
      </c>
      <c r="B1049" s="5">
        <v>45288.0</v>
      </c>
      <c r="C1049" s="12" t="s">
        <v>3969</v>
      </c>
      <c r="D1049" s="4">
        <f t="shared" si="1"/>
        <v>2023</v>
      </c>
      <c r="E1049" s="4" t="s">
        <v>218</v>
      </c>
      <c r="F1049" s="4">
        <v>37.0</v>
      </c>
      <c r="G1049" s="4" t="str">
        <f t="shared" si="2"/>
        <v>36-45</v>
      </c>
      <c r="H1049" s="4" t="str">
        <f t="array" ref="H1049">XLOOKUP(E1049,Customer_Dim!A:A,Customer_Dim!D:D)</f>
        <v>Female</v>
      </c>
      <c r="I1049" s="4" t="str">
        <f t="array" ref="I1049">XLOOKUP(E1049,Customer_Dim!A:A,Customer_Dim!H:H)</f>
        <v>Gold</v>
      </c>
      <c r="J1049" s="4" t="str">
        <f t="array" ref="J1049">XLOOKUP(E1049,Customer_Dim!A:A,Customer_Dim!E:E)</f>
        <v>East Andrea</v>
      </c>
      <c r="K1049" s="4" t="str">
        <f t="array" ref="K1049">XLOOKUP(E1049,Customer_Dim!A:A,Customer_Dim!F:F)</f>
        <v>Michigan</v>
      </c>
      <c r="L1049" s="4" t="str">
        <f t="array" ref="L1049">XLOOKUP(Q1049,Store_Dim!A:A,Store_Dim!C:C)</f>
        <v>South</v>
      </c>
      <c r="M1049" s="4" t="s">
        <v>1823</v>
      </c>
      <c r="N1049" s="4" t="str">
        <f t="array" ref="N1049">XLOOKUP(M1049,Product_Dim!A:A,Product_Dim!C:C)</f>
        <v>Home</v>
      </c>
      <c r="O1049" s="4" t="str">
        <f t="array" ref="O1049">XLOOKUP(M1049,Product_Dim!A:A,Product_Dim!D:D)</f>
        <v>Kitchen</v>
      </c>
      <c r="P1049" s="4" t="s">
        <v>1825</v>
      </c>
      <c r="Q1049" s="4" t="s">
        <v>1921</v>
      </c>
      <c r="R1049" s="4" t="str">
        <f t="array" ref="R1049">XLOOKUP(Q1049,Store_Dim!A:A,Store_Dim!B:B)</f>
        <v>Moore, Padilla and Butler</v>
      </c>
      <c r="S1049" s="4" t="str">
        <f t="array" ref="S1049">XLOOKUP(Q1049,Store_Dim!A:A,Store_Dim!E:E)</f>
        <v>Flagship</v>
      </c>
      <c r="T1049" s="4">
        <v>1.0</v>
      </c>
      <c r="U1049" s="13">
        <v>813.87</v>
      </c>
      <c r="V1049" s="14">
        <v>0.23</v>
      </c>
      <c r="W1049" s="15">
        <v>58.0</v>
      </c>
      <c r="X1049" s="4" t="s">
        <v>1959</v>
      </c>
      <c r="Y1049" s="16">
        <v>626.6799</v>
      </c>
      <c r="Z1049" s="4" t="str">
        <f t="array" ref="Z1049">XLOOKUP(M1049,Product_Dim!A:A,Product_Dim!B:B)</f>
        <v>Wall-Mounted Spice Rack</v>
      </c>
    </row>
    <row r="1050" ht="14.25" customHeight="1">
      <c r="A1050" s="4" t="s">
        <v>3009</v>
      </c>
      <c r="B1050" s="5">
        <v>45783.0</v>
      </c>
      <c r="C1050" s="12" t="s">
        <v>3973</v>
      </c>
      <c r="D1050" s="4">
        <f t="shared" si="1"/>
        <v>2025</v>
      </c>
      <c r="E1050" s="4" t="s">
        <v>844</v>
      </c>
      <c r="F1050" s="4">
        <v>42.0</v>
      </c>
      <c r="G1050" s="4" t="str">
        <f t="shared" si="2"/>
        <v>36-45</v>
      </c>
      <c r="H1050" s="4" t="str">
        <f t="array" ref="H1050">XLOOKUP(E1050,Customer_Dim!A:A,Customer_Dim!D:D)</f>
        <v>Male</v>
      </c>
      <c r="I1050" s="4" t="str">
        <f t="array" ref="I1050">XLOOKUP(E1050,Customer_Dim!A:A,Customer_Dim!H:H)</f>
        <v>Silver</v>
      </c>
      <c r="J1050" s="4" t="str">
        <f t="array" ref="J1050">XLOOKUP(E1050,Customer_Dim!A:A,Customer_Dim!E:E)</f>
        <v>Karenmouth</v>
      </c>
      <c r="K1050" s="4" t="str">
        <f t="array" ref="K1050">XLOOKUP(E1050,Customer_Dim!A:A,Customer_Dim!F:F)</f>
        <v>Massachusetts</v>
      </c>
      <c r="L1050" s="4" t="str">
        <f t="array" ref="L1050">XLOOKUP(Q1050,Store_Dim!A:A,Store_Dim!C:C)</f>
        <v>East</v>
      </c>
      <c r="M1050" s="4" t="s">
        <v>1661</v>
      </c>
      <c r="N1050" s="4" t="str">
        <f t="array" ref="N1050">XLOOKUP(M1050,Product_Dim!A:A,Product_Dim!C:C)</f>
        <v>Sports</v>
      </c>
      <c r="O1050" s="4" t="str">
        <f t="array" ref="O1050">XLOOKUP(M1050,Product_Dim!A:A,Product_Dim!D:D)</f>
        <v>Accessories</v>
      </c>
      <c r="P1050" s="4" t="s">
        <v>1663</v>
      </c>
      <c r="Q1050" s="4" t="s">
        <v>1887</v>
      </c>
      <c r="R1050" s="4" t="str">
        <f t="array" ref="R1050">XLOOKUP(Q1050,Store_Dim!A:A,Store_Dim!B:B)</f>
        <v>Rivera-Warner</v>
      </c>
      <c r="S1050" s="4" t="str">
        <f t="array" ref="S1050">XLOOKUP(Q1050,Store_Dim!A:A,Store_Dim!E:E)</f>
        <v>Flagship</v>
      </c>
      <c r="T1050" s="4">
        <v>1.0</v>
      </c>
      <c r="U1050" s="13">
        <v>143.7</v>
      </c>
      <c r="V1050" s="14">
        <v>0.19</v>
      </c>
      <c r="W1050" s="15">
        <v>137.0</v>
      </c>
      <c r="X1050" s="4" t="s">
        <v>1961</v>
      </c>
      <c r="Y1050" s="16">
        <v>116.397</v>
      </c>
      <c r="Z1050" s="4" t="str">
        <f t="array" ref="Z1050">XLOOKUP(M1050,Product_Dim!A:A,Product_Dim!B:B)</f>
        <v>Sports Stopwatch Timer</v>
      </c>
    </row>
    <row r="1051" ht="14.25" customHeight="1">
      <c r="A1051" s="4" t="s">
        <v>3010</v>
      </c>
      <c r="B1051" s="5">
        <v>45385.0</v>
      </c>
      <c r="C1051" s="12" t="s">
        <v>3978</v>
      </c>
      <c r="D1051" s="4">
        <f t="shared" si="1"/>
        <v>2024</v>
      </c>
      <c r="E1051" s="4" t="s">
        <v>1470</v>
      </c>
      <c r="F1051" s="4">
        <v>21.0</v>
      </c>
      <c r="G1051" s="4" t="str">
        <f t="shared" si="2"/>
        <v>18-25</v>
      </c>
      <c r="H1051" s="4" t="str">
        <f t="array" ref="H1051">XLOOKUP(E1051,Customer_Dim!A:A,Customer_Dim!D:D)</f>
        <v>Female</v>
      </c>
      <c r="I1051" s="4" t="str">
        <f t="array" ref="I1051">XLOOKUP(E1051,Customer_Dim!A:A,Customer_Dim!H:H)</f>
        <v>Gold</v>
      </c>
      <c r="J1051" s="4" t="str">
        <f t="array" ref="J1051">XLOOKUP(E1051,Customer_Dim!A:A,Customer_Dim!E:E)</f>
        <v>Kanebury</v>
      </c>
      <c r="K1051" s="4" t="str">
        <f t="array" ref="K1051">XLOOKUP(E1051,Customer_Dim!A:A,Customer_Dim!F:F)</f>
        <v>New Hampshire</v>
      </c>
      <c r="L1051" s="4" t="str">
        <f t="array" ref="L1051">XLOOKUP(Q1051,Store_Dim!A:A,Store_Dim!C:C)</f>
        <v>North</v>
      </c>
      <c r="M1051" s="4" t="s">
        <v>1718</v>
      </c>
      <c r="N1051" s="4" t="str">
        <f t="array" ref="N1051">XLOOKUP(M1051,Product_Dim!A:A,Product_Dim!C:C)</f>
        <v>Clothing</v>
      </c>
      <c r="O1051" s="4" t="str">
        <f t="array" ref="O1051">XLOOKUP(M1051,Product_Dim!A:A,Product_Dim!D:D)</f>
        <v>Outerwear</v>
      </c>
      <c r="P1051" s="4" t="s">
        <v>1720</v>
      </c>
      <c r="Q1051" s="4" t="s">
        <v>1892</v>
      </c>
      <c r="R1051" s="4" t="str">
        <f t="array" ref="R1051">XLOOKUP(Q1051,Store_Dim!A:A,Store_Dim!B:B)</f>
        <v>Martinez, Adkins and Johnson</v>
      </c>
      <c r="S1051" s="4" t="str">
        <f t="array" ref="S1051">XLOOKUP(Q1051,Store_Dim!A:A,Store_Dim!E:E)</f>
        <v>Flagship</v>
      </c>
      <c r="T1051" s="4">
        <v>4.0</v>
      </c>
      <c r="U1051" s="13">
        <v>837.34</v>
      </c>
      <c r="V1051" s="14">
        <v>0.05</v>
      </c>
      <c r="W1051" s="15">
        <v>296.0</v>
      </c>
      <c r="X1051" s="4" t="s">
        <v>1961</v>
      </c>
      <c r="Y1051" s="16">
        <v>3181.892</v>
      </c>
      <c r="Z1051" s="4" t="str">
        <f t="array" ref="Z1051">XLOOKUP(M1051,Product_Dim!A:A,Product_Dim!B:B)</f>
        <v>Men's Winter Jacket</v>
      </c>
    </row>
    <row r="1052" ht="14.25" customHeight="1">
      <c r="A1052" s="4" t="s">
        <v>3011</v>
      </c>
      <c r="B1052" s="5">
        <v>45878.0</v>
      </c>
      <c r="C1052" s="12" t="s">
        <v>3975</v>
      </c>
      <c r="D1052" s="4">
        <f t="shared" si="1"/>
        <v>2025</v>
      </c>
      <c r="E1052" s="4" t="s">
        <v>433</v>
      </c>
      <c r="F1052" s="4">
        <v>44.0</v>
      </c>
      <c r="G1052" s="4" t="str">
        <f t="shared" si="2"/>
        <v>36-45</v>
      </c>
      <c r="H1052" s="4" t="str">
        <f t="array" ref="H1052">XLOOKUP(E1052,Customer_Dim!A:A,Customer_Dim!D:D)</f>
        <v>Female</v>
      </c>
      <c r="I1052" s="4" t="str">
        <f t="array" ref="I1052">XLOOKUP(E1052,Customer_Dim!A:A,Customer_Dim!H:H)</f>
        <v>Platinum</v>
      </c>
      <c r="J1052" s="4" t="str">
        <f t="array" ref="J1052">XLOOKUP(E1052,Customer_Dim!A:A,Customer_Dim!E:E)</f>
        <v>lake tylerfort</v>
      </c>
      <c r="K1052" s="4" t="str">
        <f t="array" ref="K1052">XLOOKUP(E1052,Customer_Dim!A:A,Customer_Dim!F:F)</f>
        <v>Pennsylvania</v>
      </c>
      <c r="L1052" s="4" t="str">
        <f t="array" ref="L1052">XLOOKUP(Q1052,Store_Dim!A:A,Store_Dim!C:C)</f>
        <v>East</v>
      </c>
      <c r="M1052" s="4" t="s">
        <v>1617</v>
      </c>
      <c r="N1052" s="4" t="str">
        <f t="array" ref="N1052">XLOOKUP(M1052,Product_Dim!A:A,Product_Dim!C:C)</f>
        <v>Electronics</v>
      </c>
      <c r="O1052" s="4" t="str">
        <f t="array" ref="O1052">XLOOKUP(M1052,Product_Dim!A:A,Product_Dim!D:D)</f>
        <v>Appliances</v>
      </c>
      <c r="P1052" s="4" t="s">
        <v>1620</v>
      </c>
      <c r="Q1052" s="4" t="s">
        <v>1948</v>
      </c>
      <c r="R1052" s="4" t="str">
        <f t="array" ref="R1052">XLOOKUP(Q1052,Store_Dim!A:A,Store_Dim!B:B)</f>
        <v>Mann-Austin</v>
      </c>
      <c r="S1052" s="4" t="str">
        <f t="array" ref="S1052">XLOOKUP(Q1052,Store_Dim!A:A,Store_Dim!E:E)</f>
        <v>Online</v>
      </c>
      <c r="T1052" s="4">
        <v>1.0</v>
      </c>
      <c r="U1052" s="13">
        <v>151.66</v>
      </c>
      <c r="V1052" s="14">
        <v>0.16</v>
      </c>
      <c r="W1052" s="15">
        <v>301.0</v>
      </c>
      <c r="X1052" s="4" t="s">
        <v>1964</v>
      </c>
      <c r="Y1052" s="16">
        <v>127.3944</v>
      </c>
      <c r="Z1052" s="4" t="str">
        <f t="array" ref="Z1052">XLOOKUP(M1052,Product_Dim!A:A,Product_Dim!B:B)</f>
        <v>4K Home Projector</v>
      </c>
    </row>
    <row r="1053" ht="14.25" customHeight="1">
      <c r="A1053" s="4" t="s">
        <v>3012</v>
      </c>
      <c r="B1053" s="5">
        <v>45720.0</v>
      </c>
      <c r="C1053" s="12" t="s">
        <v>3977</v>
      </c>
      <c r="D1053" s="4">
        <f t="shared" si="1"/>
        <v>2025</v>
      </c>
      <c r="E1053" s="4" t="s">
        <v>25</v>
      </c>
      <c r="F1053" s="17">
        <v>41.57684529828109</v>
      </c>
      <c r="G1053" s="4" t="str">
        <f t="shared" si="2"/>
        <v>36-45</v>
      </c>
      <c r="H1053" s="4" t="str">
        <f t="array" ref="H1053">XLOOKUP(E1053,Customer_Dim!A:A,Customer_Dim!D:D)</f>
        <v>Female</v>
      </c>
      <c r="I1053" s="4" t="str">
        <f t="array" ref="I1053">XLOOKUP(E1053,Customer_Dim!A:A,Customer_Dim!H:H)</f>
        <v>Platinum</v>
      </c>
      <c r="J1053" s="4" t="str">
        <f t="array" ref="J1053">XLOOKUP(E1053,Customer_Dim!A:A,Customer_Dim!E:E)</f>
        <v>East Valerieview</v>
      </c>
      <c r="K1053" s="4" t="str">
        <f t="array" ref="K1053">XLOOKUP(E1053,Customer_Dim!A:A,Customer_Dim!F:F)</f>
        <v>Oregon</v>
      </c>
      <c r="L1053" s="4" t="str">
        <f t="array" ref="L1053">XLOOKUP(Q1053,Store_Dim!A:A,Store_Dim!C:C)</f>
        <v>West</v>
      </c>
      <c r="M1053" s="4" t="s">
        <v>1712</v>
      </c>
      <c r="N1053" s="4" t="str">
        <f t="array" ref="N1053">XLOOKUP(M1053,Product_Dim!A:A,Product_Dim!C:C)</f>
        <v>Sports</v>
      </c>
      <c r="O1053" s="4" t="str">
        <f t="array" ref="O1053">XLOOKUP(M1053,Product_Dim!A:A,Product_Dim!D:D)</f>
        <v>Fitness</v>
      </c>
      <c r="P1053" s="4" t="s">
        <v>1714</v>
      </c>
      <c r="Q1053" s="4" t="s">
        <v>1917</v>
      </c>
      <c r="R1053" s="4" t="str">
        <f t="array" ref="R1053">XLOOKUP(Q1053,Store_Dim!A:A,Store_Dim!B:B)</f>
        <v>Bean, Jones and Park</v>
      </c>
      <c r="S1053" s="4" t="str">
        <f t="array" ref="S1053">XLOOKUP(Q1053,Store_Dim!A:A,Store_Dim!E:E)</f>
        <v>Online</v>
      </c>
      <c r="T1053" s="4">
        <v>3.0</v>
      </c>
      <c r="U1053" s="13">
        <v>961.4</v>
      </c>
      <c r="V1053" s="14">
        <v>0.02</v>
      </c>
      <c r="W1053" s="15">
        <v>316.0</v>
      </c>
      <c r="X1053" s="4" t="s">
        <v>1961</v>
      </c>
      <c r="Y1053" s="16">
        <v>2826.516</v>
      </c>
      <c r="Z1053" s="4" t="str">
        <f t="array" ref="Z1053">XLOOKUP(M1053,Product_Dim!A:A,Product_Dim!B:B)</f>
        <v>Adjustable Jump Rope</v>
      </c>
    </row>
    <row r="1054" ht="14.25" customHeight="1">
      <c r="A1054" s="4" t="s">
        <v>3013</v>
      </c>
      <c r="B1054" s="5">
        <v>45503.0</v>
      </c>
      <c r="C1054" s="12" t="s">
        <v>3968</v>
      </c>
      <c r="D1054" s="4">
        <f t="shared" si="1"/>
        <v>2024</v>
      </c>
      <c r="E1054" s="4" t="s">
        <v>1181</v>
      </c>
      <c r="F1054" s="4">
        <v>45.0</v>
      </c>
      <c r="G1054" s="4" t="str">
        <f t="shared" si="2"/>
        <v>36-45</v>
      </c>
      <c r="H1054" s="4" t="str">
        <f t="array" ref="H1054">XLOOKUP(E1054,Customer_Dim!A:A,Customer_Dim!D:D)</f>
        <v>Male</v>
      </c>
      <c r="I1054" s="4" t="str">
        <f t="array" ref="I1054">XLOOKUP(E1054,Customer_Dim!A:A,Customer_Dim!H:H)</f>
        <v>Silver</v>
      </c>
      <c r="J1054" s="4" t="str">
        <f t="array" ref="J1054">XLOOKUP(E1054,Customer_Dim!A:A,Customer_Dim!E:E)</f>
        <v>Millston</v>
      </c>
      <c r="K1054" s="4" t="str">
        <f t="array" ref="K1054">XLOOKUP(E1054,Customer_Dim!A:A,Customer_Dim!F:F)</f>
        <v>Indiana</v>
      </c>
      <c r="L1054" s="4" t="str">
        <f t="array" ref="L1054">XLOOKUP(Q1054,Store_Dim!A:A,Store_Dim!C:C)</f>
        <v>East</v>
      </c>
      <c r="M1054" s="4" t="s">
        <v>1805</v>
      </c>
      <c r="N1054" s="4" t="str">
        <f t="array" ref="N1054">XLOOKUP(M1054,Product_Dim!A:A,Product_Dim!C:C)</f>
        <v>Electronics</v>
      </c>
      <c r="O1054" s="4" t="str">
        <f t="array" ref="O1054">XLOOKUP(M1054,Product_Dim!A:A,Product_Dim!D:D)</f>
        <v>Audio</v>
      </c>
      <c r="P1054" s="4" t="s">
        <v>1807</v>
      </c>
      <c r="Q1054" s="4" t="s">
        <v>1945</v>
      </c>
      <c r="R1054" s="4" t="str">
        <f t="array" ref="R1054">XLOOKUP(Q1054,Store_Dim!A:A,Store_Dim!B:B)</f>
        <v>Guerrero-Schmitt</v>
      </c>
      <c r="S1054" s="4" t="str">
        <f t="array" ref="S1054">XLOOKUP(Q1054,Store_Dim!A:A,Store_Dim!E:E)</f>
        <v>Flagship</v>
      </c>
      <c r="T1054" s="4">
        <v>4.0</v>
      </c>
      <c r="U1054" s="13">
        <v>475.98</v>
      </c>
      <c r="V1054" s="14">
        <v>0.19</v>
      </c>
      <c r="W1054" s="15">
        <v>159.0</v>
      </c>
      <c r="X1054" s="4" t="s">
        <v>1961</v>
      </c>
      <c r="Y1054" s="16">
        <v>1542.1752</v>
      </c>
      <c r="Z1054" s="4" t="str">
        <f t="array" ref="Z1054">XLOOKUP(M1054,Product_Dim!A:A,Product_Dim!B:B)</f>
        <v>Bluetooth Car Audio System</v>
      </c>
    </row>
    <row r="1055" ht="14.25" customHeight="1">
      <c r="A1055" s="4" t="s">
        <v>3014</v>
      </c>
      <c r="B1055" s="5">
        <v>45551.0</v>
      </c>
      <c r="C1055" s="12" t="s">
        <v>3976</v>
      </c>
      <c r="D1055" s="4">
        <f t="shared" si="1"/>
        <v>2024</v>
      </c>
      <c r="E1055" s="4" t="s">
        <v>1211</v>
      </c>
      <c r="F1055" s="4">
        <v>23.0</v>
      </c>
      <c r="G1055" s="4" t="str">
        <f t="shared" si="2"/>
        <v>18-25</v>
      </c>
      <c r="H1055" s="4" t="str">
        <f t="array" ref="H1055">XLOOKUP(E1055,Customer_Dim!A:A,Customer_Dim!D:D)</f>
        <v>Male</v>
      </c>
      <c r="I1055" s="4" t="str">
        <f t="array" ref="I1055">XLOOKUP(E1055,Customer_Dim!A:A,Customer_Dim!H:H)</f>
        <v>Gold</v>
      </c>
      <c r="J1055" s="4" t="str">
        <f t="array" ref="J1055">XLOOKUP(E1055,Customer_Dim!A:A,Customer_Dim!E:E)</f>
        <v>South Cassandrachester</v>
      </c>
      <c r="K1055" s="4" t="str">
        <f t="array" ref="K1055">XLOOKUP(E1055,Customer_Dim!A:A,Customer_Dim!F:F)</f>
        <v>Rhode Island</v>
      </c>
      <c r="L1055" s="4" t="str">
        <f t="array" ref="L1055">XLOOKUP(Q1055,Store_Dim!A:A,Store_Dim!C:C)</f>
        <v>North</v>
      </c>
      <c r="M1055" s="4" t="s">
        <v>1693</v>
      </c>
      <c r="N1055" s="4" t="str">
        <f t="array" ref="N1055">XLOOKUP(M1055,Product_Dim!A:A,Product_Dim!C:C)</f>
        <v>Sports</v>
      </c>
      <c r="O1055" s="4" t="str">
        <f t="array" ref="O1055">XLOOKUP(M1055,Product_Dim!A:A,Product_Dim!D:D)</f>
        <v>Outdoor</v>
      </c>
      <c r="P1055" s="4" t="s">
        <v>1695</v>
      </c>
      <c r="Q1055" s="4" t="s">
        <v>1936</v>
      </c>
      <c r="R1055" s="4" t="str">
        <f t="array" ref="R1055">XLOOKUP(Q1055,Store_Dim!A:A,Store_Dim!B:B)</f>
        <v>Shelton PLC</v>
      </c>
      <c r="S1055" s="4" t="str">
        <f t="array" ref="S1055">XLOOKUP(Q1055,Store_Dim!A:A,Store_Dim!E:E)</f>
        <v>Flagship</v>
      </c>
      <c r="T1055" s="4">
        <v>4.0</v>
      </c>
      <c r="U1055" s="13">
        <v>132.89</v>
      </c>
      <c r="V1055" s="14">
        <v>0.12</v>
      </c>
      <c r="W1055" s="15">
        <v>394.0</v>
      </c>
      <c r="X1055" s="4" t="s">
        <v>1959</v>
      </c>
      <c r="Y1055" s="16">
        <v>467.7728</v>
      </c>
      <c r="Z1055" s="4" t="str">
        <f t="array" ref="Z1055">XLOOKUP(M1055,Product_Dim!A:A,Product_Dim!B:B)</f>
        <v>Sports Water Hydration Pack</v>
      </c>
    </row>
    <row r="1056" ht="14.25" customHeight="1">
      <c r="A1056" s="4" t="s">
        <v>3015</v>
      </c>
      <c r="B1056" s="5">
        <v>45850.0</v>
      </c>
      <c r="C1056" s="12" t="s">
        <v>3968</v>
      </c>
      <c r="D1056" s="4">
        <f t="shared" si="1"/>
        <v>2025</v>
      </c>
      <c r="E1056" s="4" t="s">
        <v>1379</v>
      </c>
      <c r="F1056" s="4">
        <v>47.0</v>
      </c>
      <c r="G1056" s="4" t="str">
        <f t="shared" si="2"/>
        <v>46-55</v>
      </c>
      <c r="H1056" s="4" t="str">
        <f t="array" ref="H1056">XLOOKUP(E1056,Customer_Dim!A:A,Customer_Dim!D:D)</f>
        <v>Female</v>
      </c>
      <c r="I1056" s="4" t="str">
        <f t="array" ref="I1056">XLOOKUP(E1056,Customer_Dim!A:A,Customer_Dim!H:H)</f>
        <v>Platinum</v>
      </c>
      <c r="J1056" s="4" t="str">
        <f t="array" ref="J1056">XLOOKUP(E1056,Customer_Dim!A:A,Customer_Dim!E:E)</f>
        <v>East Davidmouth</v>
      </c>
      <c r="K1056" s="4" t="str">
        <f t="array" ref="K1056">XLOOKUP(E1056,Customer_Dim!A:A,Customer_Dim!F:F)</f>
        <v>New Hampshire</v>
      </c>
      <c r="L1056" s="4" t="str">
        <f t="array" ref="L1056">XLOOKUP(Q1056,Store_Dim!A:A,Store_Dim!C:C)</f>
        <v>North</v>
      </c>
      <c r="M1056" s="4" t="s">
        <v>1683</v>
      </c>
      <c r="N1056" s="4" t="str">
        <f t="array" ref="N1056">XLOOKUP(M1056,Product_Dim!A:A,Product_Dim!C:C)</f>
        <v>Home</v>
      </c>
      <c r="O1056" s="4" t="str">
        <f t="array" ref="O1056">XLOOKUP(M1056,Product_Dim!A:A,Product_Dim!D:D)</f>
        <v>Lighting</v>
      </c>
      <c r="P1056" s="4" t="s">
        <v>1685</v>
      </c>
      <c r="Q1056" s="4" t="s">
        <v>1929</v>
      </c>
      <c r="R1056" s="4" t="str">
        <f t="array" ref="R1056">XLOOKUP(Q1056,Store_Dim!A:A,Store_Dim!B:B)</f>
        <v>Thomas, Bridges and Harris</v>
      </c>
      <c r="S1056" s="4" t="str">
        <f t="array" ref="S1056">XLOOKUP(Q1056,Store_Dim!A:A,Store_Dim!E:E)</f>
        <v>Online</v>
      </c>
      <c r="T1056" s="4">
        <v>3.0</v>
      </c>
      <c r="U1056" s="13">
        <v>471.31</v>
      </c>
      <c r="V1056" s="14">
        <v>0.0</v>
      </c>
      <c r="W1056" s="15">
        <v>329.0</v>
      </c>
      <c r="X1056" s="4" t="s">
        <v>1961</v>
      </c>
      <c r="Y1056" s="16">
        <v>1413.93</v>
      </c>
      <c r="Z1056" s="4" t="str">
        <f t="array" ref="Z1056">XLOOKUP(M1056,Product_Dim!A:A,Product_Dim!B:B)</f>
        <v>Bedroom Table Lamp</v>
      </c>
    </row>
    <row r="1057" ht="14.25" customHeight="1">
      <c r="A1057" s="4" t="s">
        <v>3016</v>
      </c>
      <c r="B1057" s="5">
        <v>45441.0</v>
      </c>
      <c r="C1057" s="12" t="s">
        <v>3973</v>
      </c>
      <c r="D1057" s="4">
        <f t="shared" si="1"/>
        <v>2024</v>
      </c>
      <c r="E1057" s="4" t="s">
        <v>8</v>
      </c>
      <c r="F1057" s="17">
        <v>41.57684529828109</v>
      </c>
      <c r="G1057" s="4" t="str">
        <f t="shared" si="2"/>
        <v>36-45</v>
      </c>
      <c r="H1057" s="4" t="str">
        <f t="array" ref="H1057">XLOOKUP(E1057,Customer_Dim!A:A,Customer_Dim!D:D)</f>
        <v>Female</v>
      </c>
      <c r="I1057" s="4" t="str">
        <f t="array" ref="I1057">XLOOKUP(E1057,Customer_Dim!A:A,Customer_Dim!H:H)</f>
        <v>Platinum</v>
      </c>
      <c r="J1057" s="4" t="str">
        <f t="array" ref="J1057">XLOOKUP(E1057,Customer_Dim!A:A,Customer_Dim!E:E)</f>
        <v>Grayland</v>
      </c>
      <c r="K1057" s="4" t="str">
        <f t="array" ref="K1057">XLOOKUP(E1057,Customer_Dim!A:A,Customer_Dim!F:F)</f>
        <v>Washington</v>
      </c>
      <c r="L1057" s="4" t="str">
        <f t="array" ref="L1057">XLOOKUP(Q1057,Store_Dim!A:A,Store_Dim!C:C)</f>
        <v>South</v>
      </c>
      <c r="M1057" s="4" t="s">
        <v>1811</v>
      </c>
      <c r="N1057" s="4" t="str">
        <f t="array" ref="N1057">XLOOKUP(M1057,Product_Dim!A:A,Product_Dim!C:C)</f>
        <v>Electronics</v>
      </c>
      <c r="O1057" s="4" t="str">
        <f t="array" ref="O1057">XLOOKUP(M1057,Product_Dim!A:A,Product_Dim!D:D)</f>
        <v>Computer</v>
      </c>
      <c r="P1057" s="4" t="s">
        <v>1813</v>
      </c>
      <c r="Q1057" s="4" t="s">
        <v>1934</v>
      </c>
      <c r="R1057" s="4" t="str">
        <f t="array" ref="R1057">XLOOKUP(Q1057,Store_Dim!A:A,Store_Dim!B:B)</f>
        <v>Mcdonald Inc</v>
      </c>
      <c r="S1057" s="4" t="str">
        <f t="array" ref="S1057">XLOOKUP(Q1057,Store_Dim!A:A,Store_Dim!E:E)</f>
        <v>Outlet</v>
      </c>
      <c r="T1057" s="4">
        <v>2.0</v>
      </c>
      <c r="U1057" s="13">
        <v>720.32</v>
      </c>
      <c r="V1057" s="14">
        <v>0.26</v>
      </c>
      <c r="W1057" s="15">
        <v>320.0</v>
      </c>
      <c r="X1057" s="4" t="s">
        <v>1959</v>
      </c>
      <c r="Y1057" s="16">
        <v>1066.0736</v>
      </c>
      <c r="Z1057" s="4" t="str">
        <f t="array" ref="Z1057">XLOOKUP(M1057,Product_Dim!A:A,Product_Dim!B:B)</f>
        <v>Wireless Mouse</v>
      </c>
    </row>
    <row r="1058" ht="14.25" customHeight="1">
      <c r="A1058" s="4" t="s">
        <v>3017</v>
      </c>
      <c r="B1058" s="5">
        <v>45431.0</v>
      </c>
      <c r="C1058" s="12" t="s">
        <v>3973</v>
      </c>
      <c r="D1058" s="4">
        <f t="shared" si="1"/>
        <v>2024</v>
      </c>
      <c r="E1058" s="4" t="s">
        <v>291</v>
      </c>
      <c r="F1058" s="4">
        <v>61.0</v>
      </c>
      <c r="G1058" s="4" t="str">
        <f t="shared" si="2"/>
        <v>56-65</v>
      </c>
      <c r="H1058" s="4" t="str">
        <f t="array" ref="H1058">XLOOKUP(E1058,Customer_Dim!A:A,Customer_Dim!D:D)</f>
        <v>Female</v>
      </c>
      <c r="I1058" s="4" t="str">
        <f t="array" ref="I1058">XLOOKUP(E1058,Customer_Dim!A:A,Customer_Dim!H:H)</f>
        <v>Gold</v>
      </c>
      <c r="J1058" s="4" t="str">
        <f t="array" ref="J1058">XLOOKUP(E1058,Customer_Dim!A:A,Customer_Dim!E:E)</f>
        <v>Lake Barryfurt</v>
      </c>
      <c r="K1058" s="4" t="str">
        <f t="array" ref="K1058">XLOOKUP(E1058,Customer_Dim!A:A,Customer_Dim!F:F)</f>
        <v>California</v>
      </c>
      <c r="L1058" s="4" t="str">
        <f t="array" ref="L1058">XLOOKUP(Q1058,Store_Dim!A:A,Store_Dim!C:C)</f>
        <v>East</v>
      </c>
      <c r="M1058" s="4" t="s">
        <v>1780</v>
      </c>
      <c r="N1058" s="4" t="str">
        <f t="array" ref="N1058">XLOOKUP(M1058,Product_Dim!A:A,Product_Dim!C:C)</f>
        <v>Beauty</v>
      </c>
      <c r="O1058" s="4" t="str">
        <f t="array" ref="O1058">XLOOKUP(M1058,Product_Dim!A:A,Product_Dim!D:D)</f>
        <v>Haircare</v>
      </c>
      <c r="P1058" s="4" t="s">
        <v>1782</v>
      </c>
      <c r="Q1058" s="4" t="s">
        <v>1945</v>
      </c>
      <c r="R1058" s="4" t="str">
        <f t="array" ref="R1058">XLOOKUP(Q1058,Store_Dim!A:A,Store_Dim!B:B)</f>
        <v>Guerrero-Schmitt</v>
      </c>
      <c r="S1058" s="4" t="str">
        <f t="array" ref="S1058">XLOOKUP(Q1058,Store_Dim!A:A,Store_Dim!E:E)</f>
        <v>Flagship</v>
      </c>
      <c r="T1058" s="4">
        <v>4.0</v>
      </c>
      <c r="U1058" s="13">
        <v>99.92</v>
      </c>
      <c r="V1058" s="14">
        <v>0.11</v>
      </c>
      <c r="W1058" s="15">
        <v>177.0</v>
      </c>
      <c r="X1058" s="4" t="s">
        <v>1964</v>
      </c>
      <c r="Y1058" s="16">
        <v>355.7152</v>
      </c>
      <c r="Z1058" s="4" t="str">
        <f t="array" ref="Z1058">XLOOKUP(M1058,Product_Dim!A:A,Product_Dim!B:B)</f>
        <v>Women's Hair Dryer Brush</v>
      </c>
    </row>
    <row r="1059" ht="14.25" customHeight="1">
      <c r="A1059" s="4" t="s">
        <v>3018</v>
      </c>
      <c r="B1059" s="5">
        <v>45873.0</v>
      </c>
      <c r="C1059" s="12" t="s">
        <v>3975</v>
      </c>
      <c r="D1059" s="4">
        <f t="shared" si="1"/>
        <v>2025</v>
      </c>
      <c r="E1059" s="4" t="s">
        <v>263</v>
      </c>
      <c r="F1059" s="4">
        <v>58.0</v>
      </c>
      <c r="G1059" s="4" t="str">
        <f t="shared" si="2"/>
        <v>56-65</v>
      </c>
      <c r="H1059" s="4" t="str">
        <f t="array" ref="H1059">XLOOKUP(E1059,Customer_Dim!A:A,Customer_Dim!D:D)</f>
        <v>Male</v>
      </c>
      <c r="I1059" s="4" t="str">
        <f t="array" ref="I1059">XLOOKUP(E1059,Customer_Dim!A:A,Customer_Dim!H:H)</f>
        <v>Silver</v>
      </c>
      <c r="J1059" s="4" t="str">
        <f t="array" ref="J1059">XLOOKUP(E1059,Customer_Dim!A:A,Customer_Dim!E:E)</f>
        <v>Brendaburgh</v>
      </c>
      <c r="K1059" s="4" t="str">
        <f t="array" ref="K1059">XLOOKUP(E1059,Customer_Dim!A:A,Customer_Dim!F:F)</f>
        <v>Florida</v>
      </c>
      <c r="L1059" s="4" t="str">
        <f t="array" ref="L1059">XLOOKUP(Q1059,Store_Dim!A:A,Store_Dim!C:C)</f>
        <v>North</v>
      </c>
      <c r="M1059" s="4" t="s">
        <v>1599</v>
      </c>
      <c r="N1059" s="4" t="str">
        <f t="array" ref="N1059">XLOOKUP(M1059,Product_Dim!A:A,Product_Dim!C:C)</f>
        <v>Home</v>
      </c>
      <c r="O1059" s="4" t="str">
        <f t="array" ref="O1059">XLOOKUP(M1059,Product_Dim!A:A,Product_Dim!D:D)</f>
        <v>Kitchen</v>
      </c>
      <c r="P1059" s="4" t="s">
        <v>1602</v>
      </c>
      <c r="Q1059" s="4" t="s">
        <v>1901</v>
      </c>
      <c r="R1059" s="4" t="str">
        <f t="array" ref="R1059">XLOOKUP(Q1059,Store_Dim!A:A,Store_Dim!B:B)</f>
        <v>Johnson-Wright</v>
      </c>
      <c r="S1059" s="4" t="str">
        <f t="array" ref="S1059">XLOOKUP(Q1059,Store_Dim!A:A,Store_Dim!E:E)</f>
        <v>Outlet</v>
      </c>
      <c r="T1059" s="4">
        <v>3.0</v>
      </c>
      <c r="U1059" s="13">
        <v>900.63</v>
      </c>
      <c r="V1059" s="14">
        <v>0.11</v>
      </c>
      <c r="W1059" s="15">
        <v>308.0</v>
      </c>
      <c r="X1059" s="4" t="s">
        <v>1964</v>
      </c>
      <c r="Y1059" s="16">
        <v>2404.6821</v>
      </c>
      <c r="Z1059" s="4" t="str">
        <f t="array" ref="Z1059">XLOOKUP(M1059,Product_Dim!A:A,Product_Dim!B:B)</f>
        <v>Ceramic Kitchen Bowl Set</v>
      </c>
    </row>
    <row r="1060" ht="14.25" customHeight="1">
      <c r="A1060" s="4" t="s">
        <v>3019</v>
      </c>
      <c r="B1060" s="5">
        <v>45629.0</v>
      </c>
      <c r="C1060" s="12" t="s">
        <v>3969</v>
      </c>
      <c r="D1060" s="4">
        <f t="shared" si="1"/>
        <v>2024</v>
      </c>
      <c r="E1060" s="4" t="s">
        <v>1392</v>
      </c>
      <c r="F1060" s="4">
        <v>42.0</v>
      </c>
      <c r="G1060" s="4" t="str">
        <f t="shared" si="2"/>
        <v>36-45</v>
      </c>
      <c r="H1060" s="4" t="str">
        <f t="array" ref="H1060">XLOOKUP(E1060,Customer_Dim!A:A,Customer_Dim!D:D)</f>
        <v>Female</v>
      </c>
      <c r="I1060" s="4" t="str">
        <f t="array" ref="I1060">XLOOKUP(E1060,Customer_Dim!A:A,Customer_Dim!H:H)</f>
        <v>Bronze</v>
      </c>
      <c r="J1060" s="4" t="str">
        <f t="array" ref="J1060">XLOOKUP(E1060,Customer_Dim!A:A,Customer_Dim!E:E)</f>
        <v>North Maryfort</v>
      </c>
      <c r="K1060" s="4" t="str">
        <f t="array" ref="K1060">XLOOKUP(E1060,Customer_Dim!A:A,Customer_Dim!F:F)</f>
        <v>Oregon</v>
      </c>
      <c r="L1060" s="4" t="str">
        <f t="array" ref="L1060">XLOOKUP(Q1060,Store_Dim!A:A,Store_Dim!C:C)</f>
        <v>West</v>
      </c>
      <c r="M1060" s="4" t="s">
        <v>1718</v>
      </c>
      <c r="N1060" s="4" t="str">
        <f t="array" ref="N1060">XLOOKUP(M1060,Product_Dim!A:A,Product_Dim!C:C)</f>
        <v>Clothing</v>
      </c>
      <c r="O1060" s="4" t="str">
        <f t="array" ref="O1060">XLOOKUP(M1060,Product_Dim!A:A,Product_Dim!D:D)</f>
        <v>Outerwear</v>
      </c>
      <c r="P1060" s="4" t="s">
        <v>1720</v>
      </c>
      <c r="Q1060" s="4" t="s">
        <v>1917</v>
      </c>
      <c r="R1060" s="4" t="str">
        <f t="array" ref="R1060">XLOOKUP(Q1060,Store_Dim!A:A,Store_Dim!B:B)</f>
        <v>Bean, Jones and Park</v>
      </c>
      <c r="S1060" s="4" t="str">
        <f t="array" ref="S1060">XLOOKUP(Q1060,Store_Dim!A:A,Store_Dim!E:E)</f>
        <v>Online</v>
      </c>
      <c r="T1060" s="4">
        <v>1.0</v>
      </c>
      <c r="U1060" s="13">
        <v>681.72</v>
      </c>
      <c r="V1060" s="14">
        <v>0.11</v>
      </c>
      <c r="W1060" s="15">
        <v>296.0</v>
      </c>
      <c r="X1060" s="4" t="s">
        <v>1961</v>
      </c>
      <c r="Y1060" s="16">
        <v>606.7308</v>
      </c>
      <c r="Z1060" s="4" t="str">
        <f t="array" ref="Z1060">XLOOKUP(M1060,Product_Dim!A:A,Product_Dim!B:B)</f>
        <v>Men's Winter Jacket</v>
      </c>
    </row>
    <row r="1061" ht="14.25" customHeight="1">
      <c r="A1061" s="4" t="s">
        <v>3020</v>
      </c>
      <c r="B1061" s="5">
        <v>45222.0</v>
      </c>
      <c r="C1061" s="12" t="s">
        <v>3979</v>
      </c>
      <c r="D1061" s="4">
        <f t="shared" si="1"/>
        <v>2023</v>
      </c>
      <c r="E1061" s="4" t="s">
        <v>65</v>
      </c>
      <c r="F1061" s="4">
        <v>64.0</v>
      </c>
      <c r="G1061" s="4" t="str">
        <f t="shared" si="2"/>
        <v>56-65</v>
      </c>
      <c r="H1061" s="4" t="str">
        <f t="array" ref="H1061">XLOOKUP(E1061,Customer_Dim!A:A,Customer_Dim!D:D)</f>
        <v>Male</v>
      </c>
      <c r="I1061" s="4" t="str">
        <f t="array" ref="I1061">XLOOKUP(E1061,Customer_Dim!A:A,Customer_Dim!H:H)</f>
        <v>Platinum</v>
      </c>
      <c r="J1061" s="4" t="str">
        <f t="array" ref="J1061">XLOOKUP(E1061,Customer_Dim!A:A,Customer_Dim!E:E)</f>
        <v>Melissashire</v>
      </c>
      <c r="K1061" s="4" t="str">
        <f t="array" ref="K1061">XLOOKUP(E1061,Customer_Dim!A:A,Customer_Dim!F:F)</f>
        <v>Pennsylvania</v>
      </c>
      <c r="L1061" s="4" t="str">
        <f t="array" ref="L1061">XLOOKUP(Q1061,Store_Dim!A:A,Store_Dim!C:C)</f>
        <v>East</v>
      </c>
      <c r="M1061" s="4" t="s">
        <v>1817</v>
      </c>
      <c r="N1061" s="4" t="str">
        <f t="array" ref="N1061">XLOOKUP(M1061,Product_Dim!A:A,Product_Dim!C:C)</f>
        <v>Home</v>
      </c>
      <c r="O1061" s="4" t="str">
        <f t="array" ref="O1061">XLOOKUP(M1061,Product_Dim!A:A,Product_Dim!D:D)</f>
        <v>Decor</v>
      </c>
      <c r="P1061" s="4" t="s">
        <v>1819</v>
      </c>
      <c r="Q1061" s="4" t="s">
        <v>1932</v>
      </c>
      <c r="R1061" s="4" t="str">
        <f t="array" ref="R1061">XLOOKUP(Q1061,Store_Dim!A:A,Store_Dim!B:B)</f>
        <v>Gardner, Humphrey and Contreras</v>
      </c>
      <c r="S1061" s="4" t="str">
        <f t="array" ref="S1061">XLOOKUP(Q1061,Store_Dim!A:A,Store_Dim!E:E)</f>
        <v>Flagship</v>
      </c>
      <c r="T1061" s="4">
        <v>2.0</v>
      </c>
      <c r="U1061" s="13">
        <v>838.22</v>
      </c>
      <c r="V1061" s="14">
        <v>0.3</v>
      </c>
      <c r="W1061" s="15">
        <v>400.0</v>
      </c>
      <c r="X1061" s="4" t="s">
        <v>1959</v>
      </c>
      <c r="Y1061" s="16">
        <v>1173.508</v>
      </c>
      <c r="Z1061" s="4" t="str">
        <f t="array" ref="Z1061">XLOOKUP(M1061,Product_Dim!A:A,Product_Dim!B:B)</f>
        <v>Essential Oil Diffuser</v>
      </c>
    </row>
    <row r="1062" ht="14.25" customHeight="1">
      <c r="A1062" s="4" t="s">
        <v>3021</v>
      </c>
      <c r="B1062" s="5">
        <v>45797.0</v>
      </c>
      <c r="C1062" s="12" t="s">
        <v>3973</v>
      </c>
      <c r="D1062" s="4">
        <f t="shared" si="1"/>
        <v>2025</v>
      </c>
      <c r="E1062" s="4" t="s">
        <v>657</v>
      </c>
      <c r="F1062" s="4">
        <v>46.0</v>
      </c>
      <c r="G1062" s="4" t="str">
        <f t="shared" si="2"/>
        <v>46-55</v>
      </c>
      <c r="H1062" s="4" t="str">
        <f t="array" ref="H1062">XLOOKUP(E1062,Customer_Dim!A:A,Customer_Dim!D:D)</f>
        <v>Male</v>
      </c>
      <c r="I1062" s="4" t="str">
        <f t="array" ref="I1062">XLOOKUP(E1062,Customer_Dim!A:A,Customer_Dim!H:H)</f>
        <v>Gold</v>
      </c>
      <c r="J1062" s="4" t="str">
        <f t="array" ref="J1062">XLOOKUP(E1062,Customer_Dim!A:A,Customer_Dim!E:E)</f>
        <v>Sarahmouth</v>
      </c>
      <c r="K1062" s="4" t="str">
        <f t="array" ref="K1062">XLOOKUP(E1062,Customer_Dim!A:A,Customer_Dim!F:F)</f>
        <v>Pennsylvania</v>
      </c>
      <c r="L1062" s="4" t="str">
        <f t="array" ref="L1062">XLOOKUP(Q1062,Store_Dim!A:A,Store_Dim!C:C)</f>
        <v>North</v>
      </c>
      <c r="M1062" s="4" t="s">
        <v>1844</v>
      </c>
      <c r="N1062" s="4" t="str">
        <f t="array" ref="N1062">XLOOKUP(M1062,Product_Dim!A:A,Product_Dim!C:C)</f>
        <v>Home</v>
      </c>
      <c r="O1062" s="4" t="str">
        <f t="array" ref="O1062">XLOOKUP(M1062,Product_Dim!A:A,Product_Dim!D:D)</f>
        <v>Lighting</v>
      </c>
      <c r="P1062" s="4" t="s">
        <v>1846</v>
      </c>
      <c r="Q1062" s="4" t="s">
        <v>1929</v>
      </c>
      <c r="R1062" s="4" t="str">
        <f t="array" ref="R1062">XLOOKUP(Q1062,Store_Dim!A:A,Store_Dim!B:B)</f>
        <v>Thomas, Bridges and Harris</v>
      </c>
      <c r="S1062" s="4" t="str">
        <f t="array" ref="S1062">XLOOKUP(Q1062,Store_Dim!A:A,Store_Dim!E:E)</f>
        <v>Online</v>
      </c>
      <c r="T1062" s="4">
        <v>2.0</v>
      </c>
      <c r="U1062" s="13">
        <v>816.22</v>
      </c>
      <c r="V1062" s="14">
        <v>0.27</v>
      </c>
      <c r="W1062" s="15">
        <v>220.0</v>
      </c>
      <c r="X1062" s="4" t="s">
        <v>1959</v>
      </c>
      <c r="Y1062" s="16">
        <v>1191.6812</v>
      </c>
      <c r="Z1062" s="4" t="str">
        <f t="array" ref="Z1062">XLOOKUP(M1062,Product_Dim!A:A,Product_Dim!B:B)</f>
        <v>LED Bedside Lamp</v>
      </c>
    </row>
    <row r="1063" ht="14.25" customHeight="1">
      <c r="A1063" s="4" t="s">
        <v>3022</v>
      </c>
      <c r="B1063" s="5">
        <v>45554.0</v>
      </c>
      <c r="C1063" s="12" t="s">
        <v>3976</v>
      </c>
      <c r="D1063" s="4">
        <f t="shared" si="1"/>
        <v>2024</v>
      </c>
      <c r="E1063" s="4" t="s">
        <v>1211</v>
      </c>
      <c r="F1063" s="4">
        <v>23.0</v>
      </c>
      <c r="G1063" s="4" t="str">
        <f t="shared" si="2"/>
        <v>18-25</v>
      </c>
      <c r="H1063" s="4" t="str">
        <f t="array" ref="H1063">XLOOKUP(E1063,Customer_Dim!A:A,Customer_Dim!D:D)</f>
        <v>Male</v>
      </c>
      <c r="I1063" s="4" t="str">
        <f t="array" ref="I1063">XLOOKUP(E1063,Customer_Dim!A:A,Customer_Dim!H:H)</f>
        <v>Gold</v>
      </c>
      <c r="J1063" s="4" t="str">
        <f t="array" ref="J1063">XLOOKUP(E1063,Customer_Dim!A:A,Customer_Dim!E:E)</f>
        <v>South Cassandrachester</v>
      </c>
      <c r="K1063" s="4" t="str">
        <f t="array" ref="K1063">XLOOKUP(E1063,Customer_Dim!A:A,Customer_Dim!F:F)</f>
        <v>Rhode Island</v>
      </c>
      <c r="L1063" s="4" t="str">
        <f t="array" ref="L1063">XLOOKUP(Q1063,Store_Dim!A:A,Store_Dim!C:C)</f>
        <v>South</v>
      </c>
      <c r="M1063" s="4" t="s">
        <v>1765</v>
      </c>
      <c r="N1063" s="4" t="str">
        <f t="array" ref="N1063">XLOOKUP(M1063,Product_Dim!A:A,Product_Dim!C:C)</f>
        <v>Sports</v>
      </c>
      <c r="O1063" s="4" t="str">
        <f t="array" ref="O1063">XLOOKUP(M1063,Product_Dim!A:A,Product_Dim!D:D)</f>
        <v>Equipment</v>
      </c>
      <c r="P1063" s="4" t="s">
        <v>1767</v>
      </c>
      <c r="Q1063" s="4" t="s">
        <v>1914</v>
      </c>
      <c r="R1063" s="4" t="str">
        <f t="array" ref="R1063">XLOOKUP(Q1063,Store_Dim!A:A,Store_Dim!B:B)</f>
        <v>Martinez-Mullins</v>
      </c>
      <c r="S1063" s="4" t="str">
        <f t="array" ref="S1063">XLOOKUP(Q1063,Store_Dim!A:A,Store_Dim!E:E)</f>
        <v>Online</v>
      </c>
      <c r="T1063" s="4">
        <v>2.0</v>
      </c>
      <c r="U1063" s="13">
        <v>654.12</v>
      </c>
      <c r="V1063" s="14">
        <v>0.27</v>
      </c>
      <c r="W1063" s="15">
        <v>465.0</v>
      </c>
      <c r="X1063" s="4" t="s">
        <v>1961</v>
      </c>
      <c r="Y1063" s="16">
        <v>955.0151999999999</v>
      </c>
      <c r="Z1063" s="4" t="str">
        <f t="array" ref="Z1063">XLOOKUP(M1063,Product_Dim!A:A,Product_Dim!B:B)</f>
        <v>Tennis Ball 3-Pack</v>
      </c>
    </row>
    <row r="1064" ht="14.25" customHeight="1">
      <c r="A1064" s="4" t="s">
        <v>3023</v>
      </c>
      <c r="B1064" s="5">
        <v>45385.0</v>
      </c>
      <c r="C1064" s="12" t="s">
        <v>3978</v>
      </c>
      <c r="D1064" s="4">
        <f t="shared" si="1"/>
        <v>2024</v>
      </c>
      <c r="E1064" s="4" t="s">
        <v>388</v>
      </c>
      <c r="F1064" s="4">
        <v>50.0</v>
      </c>
      <c r="G1064" s="4" t="str">
        <f t="shared" si="2"/>
        <v>46-55</v>
      </c>
      <c r="H1064" s="4" t="str">
        <f t="array" ref="H1064">XLOOKUP(E1064,Customer_Dim!A:A,Customer_Dim!D:D)</f>
        <v>Female</v>
      </c>
      <c r="I1064" s="4" t="str">
        <f t="array" ref="I1064">XLOOKUP(E1064,Customer_Dim!A:A,Customer_Dim!H:H)</f>
        <v>Gold</v>
      </c>
      <c r="J1064" s="4" t="str">
        <f t="array" ref="J1064">XLOOKUP(E1064,Customer_Dim!A:A,Customer_Dim!E:E)</f>
        <v>Port Victoria</v>
      </c>
      <c r="K1064" s="4" t="str">
        <f t="array" ref="K1064">XLOOKUP(E1064,Customer_Dim!A:A,Customer_Dim!F:F)</f>
        <v>Florida</v>
      </c>
      <c r="L1064" s="4" t="str">
        <f t="array" ref="L1064">XLOOKUP(Q1064,Store_Dim!A:A,Store_Dim!C:C)</f>
        <v>East</v>
      </c>
      <c r="M1064" s="4" t="s">
        <v>1802</v>
      </c>
      <c r="N1064" s="4" t="str">
        <f t="array" ref="N1064">XLOOKUP(M1064,Product_Dim!A:A,Product_Dim!C:C)</f>
        <v>Sports</v>
      </c>
      <c r="O1064" s="4" t="str">
        <f t="array" ref="O1064">XLOOKUP(M1064,Product_Dim!A:A,Product_Dim!D:D)</f>
        <v>Team Sports</v>
      </c>
      <c r="P1064" s="4" t="s">
        <v>1804</v>
      </c>
      <c r="Q1064" s="4" t="s">
        <v>1932</v>
      </c>
      <c r="R1064" s="4" t="str">
        <f t="array" ref="R1064">XLOOKUP(Q1064,Store_Dim!A:A,Store_Dim!B:B)</f>
        <v>Gardner, Humphrey and Contreras</v>
      </c>
      <c r="S1064" s="4" t="str">
        <f t="array" ref="S1064">XLOOKUP(Q1064,Store_Dim!A:A,Store_Dim!E:E)</f>
        <v>Flagship</v>
      </c>
      <c r="T1064" s="4">
        <v>4.0</v>
      </c>
      <c r="U1064" s="13">
        <v>528.22</v>
      </c>
      <c r="V1064" s="14">
        <v>0.2</v>
      </c>
      <c r="W1064" s="15">
        <v>359.0</v>
      </c>
      <c r="X1064" s="4" t="s">
        <v>1961</v>
      </c>
      <c r="Y1064" s="16">
        <v>1690.304</v>
      </c>
      <c r="Z1064" s="4" t="str">
        <f t="array" ref="Z1064">XLOOKUP(M1064,Product_Dim!A:A,Product_Dim!B:B)</f>
        <v>Shin Guards – Adult</v>
      </c>
    </row>
    <row r="1065" ht="14.25" customHeight="1">
      <c r="A1065" s="4" t="s">
        <v>3024</v>
      </c>
      <c r="B1065" s="5">
        <v>45704.0</v>
      </c>
      <c r="C1065" s="12" t="s">
        <v>3974</v>
      </c>
      <c r="D1065" s="4">
        <f t="shared" si="1"/>
        <v>2025</v>
      </c>
      <c r="E1065" s="4" t="s">
        <v>738</v>
      </c>
      <c r="F1065" s="4">
        <v>38.0</v>
      </c>
      <c r="G1065" s="4" t="str">
        <f t="shared" si="2"/>
        <v>36-45</v>
      </c>
      <c r="H1065" s="4" t="str">
        <f t="array" ref="H1065">XLOOKUP(E1065,Customer_Dim!A:A,Customer_Dim!D:D)</f>
        <v>Male</v>
      </c>
      <c r="I1065" s="4" t="str">
        <f t="array" ref="I1065">XLOOKUP(E1065,Customer_Dim!A:A,Customer_Dim!H:H)</f>
        <v>Platinum</v>
      </c>
      <c r="J1065" s="4" t="str">
        <f t="array" ref="J1065">XLOOKUP(E1065,Customer_Dim!A:A,Customer_Dim!E:E)</f>
        <v>Maybury</v>
      </c>
      <c r="K1065" s="4" t="str">
        <f t="array" ref="K1065">XLOOKUP(E1065,Customer_Dim!A:A,Customer_Dim!F:F)</f>
        <v>Georgia</v>
      </c>
      <c r="L1065" s="4" t="str">
        <f t="array" ref="L1065">XLOOKUP(Q1065,Store_Dim!A:A,Store_Dim!C:C)</f>
        <v>South</v>
      </c>
      <c r="M1065" s="4" t="s">
        <v>1680</v>
      </c>
      <c r="N1065" s="4" t="str">
        <f t="array" ref="N1065">XLOOKUP(M1065,Product_Dim!A:A,Product_Dim!C:C)</f>
        <v>Electronics</v>
      </c>
      <c r="O1065" s="4" t="str">
        <f t="array" ref="O1065">XLOOKUP(M1065,Product_Dim!A:A,Product_Dim!D:D)</f>
        <v>Computer</v>
      </c>
      <c r="P1065" s="4" t="s">
        <v>1682</v>
      </c>
      <c r="Q1065" s="4" t="s">
        <v>1914</v>
      </c>
      <c r="R1065" s="4" t="str">
        <f t="array" ref="R1065">XLOOKUP(Q1065,Store_Dim!A:A,Store_Dim!B:B)</f>
        <v>Martinez-Mullins</v>
      </c>
      <c r="S1065" s="4" t="str">
        <f t="array" ref="S1065">XLOOKUP(Q1065,Store_Dim!A:A,Store_Dim!E:E)</f>
        <v>Online</v>
      </c>
      <c r="T1065" s="4">
        <v>4.0</v>
      </c>
      <c r="U1065" s="13">
        <v>36.72</v>
      </c>
      <c r="V1065" s="14">
        <v>0.07</v>
      </c>
      <c r="W1065" s="15">
        <v>86.0</v>
      </c>
      <c r="X1065" s="4" t="s">
        <v>1964</v>
      </c>
      <c r="Y1065" s="16">
        <v>136.5984</v>
      </c>
      <c r="Z1065" s="4" t="str">
        <f t="array" ref="Z1065">XLOOKUP(M1065,Product_Dim!A:A,Product_Dim!B:B)</f>
        <v>Gaming Mechanical Keyboard</v>
      </c>
    </row>
    <row r="1066" ht="14.25" customHeight="1">
      <c r="A1066" s="4" t="s">
        <v>3025</v>
      </c>
      <c r="B1066" s="5">
        <v>45545.0</v>
      </c>
      <c r="C1066" s="12" t="s">
        <v>3976</v>
      </c>
      <c r="D1066" s="4">
        <f t="shared" si="1"/>
        <v>2024</v>
      </c>
      <c r="E1066" s="4" t="s">
        <v>1181</v>
      </c>
      <c r="F1066" s="4">
        <v>45.0</v>
      </c>
      <c r="G1066" s="4" t="str">
        <f t="shared" si="2"/>
        <v>36-45</v>
      </c>
      <c r="H1066" s="4" t="str">
        <f t="array" ref="H1066">XLOOKUP(E1066,Customer_Dim!A:A,Customer_Dim!D:D)</f>
        <v>Male</v>
      </c>
      <c r="I1066" s="4" t="str">
        <f t="array" ref="I1066">XLOOKUP(E1066,Customer_Dim!A:A,Customer_Dim!H:H)</f>
        <v>Silver</v>
      </c>
      <c r="J1066" s="4" t="str">
        <f t="array" ref="J1066">XLOOKUP(E1066,Customer_Dim!A:A,Customer_Dim!E:E)</f>
        <v>Millston</v>
      </c>
      <c r="K1066" s="4" t="str">
        <f t="array" ref="K1066">XLOOKUP(E1066,Customer_Dim!A:A,Customer_Dim!F:F)</f>
        <v>Indiana</v>
      </c>
      <c r="L1066" s="4" t="str">
        <f t="array" ref="L1066">XLOOKUP(Q1066,Store_Dim!A:A,Store_Dim!C:C)</f>
        <v>East</v>
      </c>
      <c r="M1066" s="4" t="s">
        <v>1817</v>
      </c>
      <c r="N1066" s="4" t="str">
        <f t="array" ref="N1066">XLOOKUP(M1066,Product_Dim!A:A,Product_Dim!C:C)</f>
        <v>Home</v>
      </c>
      <c r="O1066" s="4" t="str">
        <f t="array" ref="O1066">XLOOKUP(M1066,Product_Dim!A:A,Product_Dim!D:D)</f>
        <v>Decor</v>
      </c>
      <c r="P1066" s="4" t="s">
        <v>1819</v>
      </c>
      <c r="Q1066" s="4" t="s">
        <v>1948</v>
      </c>
      <c r="R1066" s="4" t="str">
        <f t="array" ref="R1066">XLOOKUP(Q1066,Store_Dim!A:A,Store_Dim!B:B)</f>
        <v>Mann-Austin</v>
      </c>
      <c r="S1066" s="4" t="str">
        <f t="array" ref="S1066">XLOOKUP(Q1066,Store_Dim!A:A,Store_Dim!E:E)</f>
        <v>Online</v>
      </c>
      <c r="T1066" s="4">
        <v>2.0</v>
      </c>
      <c r="U1066" s="13">
        <v>705.97</v>
      </c>
      <c r="V1066" s="14">
        <v>0.1</v>
      </c>
      <c r="W1066" s="15">
        <v>400.0</v>
      </c>
      <c r="X1066" s="4" t="s">
        <v>1961</v>
      </c>
      <c r="Y1066" s="16">
        <v>1270.746</v>
      </c>
      <c r="Z1066" s="4" t="str">
        <f t="array" ref="Z1066">XLOOKUP(M1066,Product_Dim!A:A,Product_Dim!B:B)</f>
        <v>Essential Oil Diffuser</v>
      </c>
    </row>
    <row r="1067" ht="14.25" customHeight="1">
      <c r="A1067" s="4" t="s">
        <v>3026</v>
      </c>
      <c r="B1067" s="5">
        <v>45736.0</v>
      </c>
      <c r="C1067" s="12" t="s">
        <v>3977</v>
      </c>
      <c r="D1067" s="4">
        <f t="shared" si="1"/>
        <v>2025</v>
      </c>
      <c r="E1067" s="4" t="s">
        <v>117</v>
      </c>
      <c r="F1067" s="4">
        <v>52.0</v>
      </c>
      <c r="G1067" s="4" t="str">
        <f t="shared" si="2"/>
        <v>46-55</v>
      </c>
      <c r="H1067" s="4" t="str">
        <f t="array" ref="H1067">XLOOKUP(E1067,Customer_Dim!A:A,Customer_Dim!D:D)</f>
        <v>Female</v>
      </c>
      <c r="I1067" s="4" t="str">
        <f t="array" ref="I1067">XLOOKUP(E1067,Customer_Dim!A:A,Customer_Dim!H:H)</f>
        <v>Silver</v>
      </c>
      <c r="J1067" s="4" t="str">
        <f t="array" ref="J1067">XLOOKUP(E1067,Customer_Dim!A:A,Customer_Dim!E:E)</f>
        <v>Molinabury</v>
      </c>
      <c r="K1067" s="4" t="str">
        <f t="array" ref="K1067">XLOOKUP(E1067,Customer_Dim!A:A,Customer_Dim!F:F)</f>
        <v>Oregon</v>
      </c>
      <c r="L1067" s="4" t="str">
        <f t="array" ref="L1067">XLOOKUP(Q1067,Store_Dim!A:A,Store_Dim!C:C)</f>
        <v>North</v>
      </c>
      <c r="M1067" s="4" t="s">
        <v>1700</v>
      </c>
      <c r="N1067" s="4" t="str">
        <f t="array" ref="N1067">XLOOKUP(M1067,Product_Dim!A:A,Product_Dim!C:C)</f>
        <v>Electronics</v>
      </c>
      <c r="O1067" s="4" t="str">
        <f t="array" ref="O1067">XLOOKUP(M1067,Product_Dim!A:A,Product_Dim!D:D)</f>
        <v>Audio</v>
      </c>
      <c r="P1067" s="4" t="s">
        <v>1702</v>
      </c>
      <c r="Q1067" s="4" t="s">
        <v>1892</v>
      </c>
      <c r="R1067" s="4" t="str">
        <f t="array" ref="R1067">XLOOKUP(Q1067,Store_Dim!A:A,Store_Dim!B:B)</f>
        <v>Martinez, Adkins and Johnson</v>
      </c>
      <c r="S1067" s="4" t="str">
        <f t="array" ref="S1067">XLOOKUP(Q1067,Store_Dim!A:A,Store_Dim!E:E)</f>
        <v>Flagship</v>
      </c>
      <c r="T1067" s="4">
        <v>2.0</v>
      </c>
      <c r="U1067" s="13">
        <v>994.29</v>
      </c>
      <c r="V1067" s="14">
        <v>0.01</v>
      </c>
      <c r="W1067" s="15">
        <v>378.0</v>
      </c>
      <c r="X1067" s="4" t="s">
        <v>1961</v>
      </c>
      <c r="Y1067" s="16">
        <v>1968.6942</v>
      </c>
      <c r="Z1067" s="4" t="str">
        <f t="array" ref="Z1067">XLOOKUP(M1067,Product_Dim!A:A,Product_Dim!B:B)</f>
        <v>Noise-Canceling Headphones</v>
      </c>
    </row>
    <row r="1068" ht="14.25" customHeight="1">
      <c r="A1068" s="4" t="s">
        <v>3027</v>
      </c>
      <c r="B1068" s="5">
        <v>45608.0</v>
      </c>
      <c r="C1068" s="12" t="s">
        <v>3971</v>
      </c>
      <c r="D1068" s="4">
        <f t="shared" si="1"/>
        <v>2024</v>
      </c>
      <c r="E1068" s="4" t="s">
        <v>1331</v>
      </c>
      <c r="F1068" s="4">
        <v>45.0</v>
      </c>
      <c r="G1068" s="4" t="str">
        <f t="shared" si="2"/>
        <v>36-45</v>
      </c>
      <c r="H1068" s="4" t="str">
        <f t="array" ref="H1068">XLOOKUP(E1068,Customer_Dim!A:A,Customer_Dim!D:D)</f>
        <v>Female</v>
      </c>
      <c r="I1068" s="4" t="str">
        <f t="array" ref="I1068">XLOOKUP(E1068,Customer_Dim!A:A,Customer_Dim!H:H)</f>
        <v>Platinum</v>
      </c>
      <c r="J1068" s="4" t="str">
        <f t="array" ref="J1068">XLOOKUP(E1068,Customer_Dim!A:A,Customer_Dim!E:E)</f>
        <v>East Amy</v>
      </c>
      <c r="K1068" s="4" t="str">
        <f t="array" ref="K1068">XLOOKUP(E1068,Customer_Dim!A:A,Customer_Dim!F:F)</f>
        <v>Washington</v>
      </c>
      <c r="L1068" s="4" t="str">
        <f t="array" ref="L1068">XLOOKUP(Q1068,Store_Dim!A:A,Store_Dim!C:C)</f>
        <v>East</v>
      </c>
      <c r="M1068" s="4" t="s">
        <v>1859</v>
      </c>
      <c r="N1068" s="4" t="str">
        <f t="array" ref="N1068">XLOOKUP(M1068,Product_Dim!A:A,Product_Dim!C:C)</f>
        <v>Home</v>
      </c>
      <c r="O1068" s="4" t="str">
        <f t="array" ref="O1068">XLOOKUP(M1068,Product_Dim!A:A,Product_Dim!D:D)</f>
        <v>Appliances</v>
      </c>
      <c r="P1068" s="4" t="s">
        <v>1861</v>
      </c>
      <c r="Q1068" s="4" t="s">
        <v>1945</v>
      </c>
      <c r="R1068" s="4" t="str">
        <f t="array" ref="R1068">XLOOKUP(Q1068,Store_Dim!A:A,Store_Dim!B:B)</f>
        <v>Guerrero-Schmitt</v>
      </c>
      <c r="S1068" s="4" t="str">
        <f t="array" ref="S1068">XLOOKUP(Q1068,Store_Dim!A:A,Store_Dim!E:E)</f>
        <v>Flagship</v>
      </c>
      <c r="T1068" s="4">
        <v>1.0</v>
      </c>
      <c r="U1068" s="13">
        <v>909.04</v>
      </c>
      <c r="V1068" s="14">
        <v>0.11</v>
      </c>
      <c r="W1068" s="15">
        <v>191.0</v>
      </c>
      <c r="X1068" s="4" t="s">
        <v>1959</v>
      </c>
      <c r="Y1068" s="16">
        <v>809.0456</v>
      </c>
      <c r="Z1068" s="4" t="str">
        <f t="array" ref="Z1068">XLOOKUP(M1068,Product_Dim!A:A,Product_Dim!B:B)</f>
        <v>Microwave Oven</v>
      </c>
    </row>
    <row r="1069" ht="14.25" customHeight="1">
      <c r="A1069" s="4" t="s">
        <v>3028</v>
      </c>
      <c r="B1069" s="5">
        <v>45334.0</v>
      </c>
      <c r="C1069" s="12" t="s">
        <v>3974</v>
      </c>
      <c r="D1069" s="4">
        <f t="shared" si="1"/>
        <v>2024</v>
      </c>
      <c r="E1069" s="4" t="s">
        <v>1118</v>
      </c>
      <c r="F1069" s="4">
        <v>31.0</v>
      </c>
      <c r="G1069" s="4" t="str">
        <f t="shared" si="2"/>
        <v>26-35</v>
      </c>
      <c r="H1069" s="4" t="str">
        <f t="array" ref="H1069">XLOOKUP(E1069,Customer_Dim!A:A,Customer_Dim!D:D)</f>
        <v>Male</v>
      </c>
      <c r="I1069" s="4" t="str">
        <f t="array" ref="I1069">XLOOKUP(E1069,Customer_Dim!A:A,Customer_Dim!H:H)</f>
        <v>Bronze</v>
      </c>
      <c r="J1069" s="4" t="str">
        <f t="array" ref="J1069">XLOOKUP(E1069,Customer_Dim!A:A,Customer_Dim!E:E)</f>
        <v>New Angiefurt</v>
      </c>
      <c r="K1069" s="4" t="str">
        <f t="array" ref="K1069">XLOOKUP(E1069,Customer_Dim!A:A,Customer_Dim!F:F)</f>
        <v>Alaska</v>
      </c>
      <c r="L1069" s="4" t="str">
        <f t="array" ref="L1069">XLOOKUP(Q1069,Store_Dim!A:A,Store_Dim!C:C)</f>
        <v>South</v>
      </c>
      <c r="M1069" s="4" t="s">
        <v>1680</v>
      </c>
      <c r="N1069" s="4" t="str">
        <f t="array" ref="N1069">XLOOKUP(M1069,Product_Dim!A:A,Product_Dim!C:C)</f>
        <v>Electronics</v>
      </c>
      <c r="O1069" s="4" t="str">
        <f t="array" ref="O1069">XLOOKUP(M1069,Product_Dim!A:A,Product_Dim!D:D)</f>
        <v>Computer</v>
      </c>
      <c r="P1069" s="4" t="s">
        <v>1682</v>
      </c>
      <c r="Q1069" s="4" t="s">
        <v>1927</v>
      </c>
      <c r="R1069" s="4" t="str">
        <f t="array" ref="R1069">XLOOKUP(Q1069,Store_Dim!A:A,Store_Dim!B:B)</f>
        <v>Aguirre-Keller</v>
      </c>
      <c r="S1069" s="4" t="str">
        <f t="array" ref="S1069">XLOOKUP(Q1069,Store_Dim!A:A,Store_Dim!E:E)</f>
        <v>Online</v>
      </c>
      <c r="T1069" s="4">
        <v>1.0</v>
      </c>
      <c r="U1069" s="13">
        <v>164.73</v>
      </c>
      <c r="V1069" s="14">
        <v>0.12</v>
      </c>
      <c r="W1069" s="15">
        <v>86.0</v>
      </c>
      <c r="X1069" s="4" t="s">
        <v>1961</v>
      </c>
      <c r="Y1069" s="16">
        <v>144.9624</v>
      </c>
      <c r="Z1069" s="4" t="str">
        <f t="array" ref="Z1069">XLOOKUP(M1069,Product_Dim!A:A,Product_Dim!B:B)</f>
        <v>Gaming Mechanical Keyboard</v>
      </c>
    </row>
    <row r="1070" ht="14.25" customHeight="1">
      <c r="A1070" s="4" t="s">
        <v>3029</v>
      </c>
      <c r="B1070" s="5">
        <v>45690.0</v>
      </c>
      <c r="C1070" s="12" t="s">
        <v>3974</v>
      </c>
      <c r="D1070" s="4">
        <f t="shared" si="1"/>
        <v>2025</v>
      </c>
      <c r="E1070" s="4" t="s">
        <v>246</v>
      </c>
      <c r="F1070" s="4">
        <v>50.0</v>
      </c>
      <c r="G1070" s="4" t="str">
        <f t="shared" si="2"/>
        <v>46-55</v>
      </c>
      <c r="H1070" s="4" t="str">
        <f t="array" ref="H1070">XLOOKUP(E1070,Customer_Dim!A:A,Customer_Dim!D:D)</f>
        <v>Male</v>
      </c>
      <c r="I1070" s="4" t="str">
        <f t="array" ref="I1070">XLOOKUP(E1070,Customer_Dim!A:A,Customer_Dim!H:H)</f>
        <v>Bronze</v>
      </c>
      <c r="J1070" s="4" t="str">
        <f t="array" ref="J1070">XLOOKUP(E1070,Customer_Dim!A:A,Customer_Dim!E:E)</f>
        <v>Stevensonton</v>
      </c>
      <c r="K1070" s="4" t="str">
        <f t="array" ref="K1070">XLOOKUP(E1070,Customer_Dim!A:A,Customer_Dim!F:F)</f>
        <v>New Mexico</v>
      </c>
      <c r="L1070" s="4" t="str">
        <f t="array" ref="L1070">XLOOKUP(Q1070,Store_Dim!A:A,Store_Dim!C:C)</f>
        <v>South</v>
      </c>
      <c r="M1070" s="4" t="s">
        <v>1689</v>
      </c>
      <c r="N1070" s="4" t="str">
        <f t="array" ref="N1070">XLOOKUP(M1070,Product_Dim!A:A,Product_Dim!C:C)</f>
        <v>Clothing</v>
      </c>
      <c r="O1070" s="4" t="str">
        <f t="array" ref="O1070">XLOOKUP(M1070,Product_Dim!A:A,Product_Dim!D:D)</f>
        <v>Footwear</v>
      </c>
      <c r="P1070" s="4" t="s">
        <v>1692</v>
      </c>
      <c r="Q1070" s="4" t="s">
        <v>1914</v>
      </c>
      <c r="R1070" s="4" t="str">
        <f t="array" ref="R1070">XLOOKUP(Q1070,Store_Dim!A:A,Store_Dim!B:B)</f>
        <v>Martinez-Mullins</v>
      </c>
      <c r="S1070" s="4" t="str">
        <f t="array" ref="S1070">XLOOKUP(Q1070,Store_Dim!A:A,Store_Dim!E:E)</f>
        <v>Online</v>
      </c>
      <c r="T1070" s="4">
        <v>2.0</v>
      </c>
      <c r="U1070" s="13">
        <v>606.35</v>
      </c>
      <c r="V1070" s="14">
        <v>0.16</v>
      </c>
      <c r="W1070" s="15">
        <v>214.0</v>
      </c>
      <c r="X1070" s="4" t="s">
        <v>1964</v>
      </c>
      <c r="Y1070" s="16">
        <v>1018.668</v>
      </c>
      <c r="Z1070" s="4" t="str">
        <f t="array" ref="Z1070">XLOOKUP(M1070,Product_Dim!A:A,Product_Dim!B:B)</f>
        <v>Men's Casual Sneakers</v>
      </c>
    </row>
    <row r="1071" ht="14.25" customHeight="1">
      <c r="A1071" s="4" t="s">
        <v>3030</v>
      </c>
      <c r="B1071" s="5">
        <v>45481.0</v>
      </c>
      <c r="C1071" s="12" t="s">
        <v>3968</v>
      </c>
      <c r="D1071" s="4">
        <f t="shared" si="1"/>
        <v>2024</v>
      </c>
      <c r="E1071" s="4" t="s">
        <v>563</v>
      </c>
      <c r="F1071" s="4">
        <v>21.0</v>
      </c>
      <c r="G1071" s="4" t="str">
        <f t="shared" si="2"/>
        <v>18-25</v>
      </c>
      <c r="H1071" s="4" t="str">
        <f t="array" ref="H1071">XLOOKUP(E1071,Customer_Dim!A:A,Customer_Dim!D:D)</f>
        <v>Male</v>
      </c>
      <c r="I1071" s="4" t="str">
        <f t="array" ref="I1071">XLOOKUP(E1071,Customer_Dim!A:A,Customer_Dim!H:H)</f>
        <v>Bronze</v>
      </c>
      <c r="J1071" s="4" t="str">
        <f t="array" ref="J1071">XLOOKUP(E1071,Customer_Dim!A:A,Customer_Dim!E:E)</f>
        <v>North Matthew</v>
      </c>
      <c r="K1071" s="4" t="str">
        <f t="array" ref="K1071">XLOOKUP(E1071,Customer_Dim!A:A,Customer_Dim!F:F)</f>
        <v>Illinois</v>
      </c>
      <c r="L1071" s="4" t="str">
        <f t="array" ref="L1071">XLOOKUP(Q1071,Store_Dim!A:A,Store_Dim!C:C)</f>
        <v>South</v>
      </c>
      <c r="M1071" s="4" t="s">
        <v>1877</v>
      </c>
      <c r="N1071" s="4" t="str">
        <f t="array" ref="N1071">XLOOKUP(M1071,Product_Dim!A:A,Product_Dim!C:C)</f>
        <v>Electronics</v>
      </c>
      <c r="O1071" s="4" t="str">
        <f t="array" ref="O1071">XLOOKUP(M1071,Product_Dim!A:A,Product_Dim!D:D)</f>
        <v>Audio</v>
      </c>
      <c r="P1071" s="4" t="s">
        <v>1879</v>
      </c>
      <c r="Q1071" s="4" t="s">
        <v>1904</v>
      </c>
      <c r="R1071" s="4" t="str">
        <f t="array" ref="R1071">XLOOKUP(Q1071,Store_Dim!A:A,Store_Dim!B:B)</f>
        <v>Alexander Group</v>
      </c>
      <c r="S1071" s="4" t="str">
        <f t="array" ref="S1071">XLOOKUP(Q1071,Store_Dim!A:A,Store_Dim!E:E)</f>
        <v>Online</v>
      </c>
      <c r="T1071" s="4">
        <v>3.0</v>
      </c>
      <c r="U1071" s="13">
        <v>904.19</v>
      </c>
      <c r="V1071" s="14">
        <v>0.09</v>
      </c>
      <c r="W1071" s="15">
        <v>73.0</v>
      </c>
      <c r="X1071" s="4" t="s">
        <v>1959</v>
      </c>
      <c r="Y1071" s="16">
        <v>2468.4387</v>
      </c>
      <c r="Z1071" s="4" t="str">
        <f t="array" ref="Z1071">XLOOKUP(M1071,Product_Dim!A:A,Product_Dim!B:B)</f>
        <v>Portable Bluetooth Speaker</v>
      </c>
    </row>
    <row r="1072" ht="14.25" customHeight="1">
      <c r="A1072" s="4" t="s">
        <v>3031</v>
      </c>
      <c r="B1072" s="5">
        <v>45576.0</v>
      </c>
      <c r="C1072" s="12" t="s">
        <v>3979</v>
      </c>
      <c r="D1072" s="4">
        <f t="shared" si="1"/>
        <v>2024</v>
      </c>
      <c r="E1072" s="4" t="s">
        <v>527</v>
      </c>
      <c r="F1072" s="4">
        <v>25.0</v>
      </c>
      <c r="G1072" s="4" t="str">
        <f t="shared" si="2"/>
        <v>18-25</v>
      </c>
      <c r="H1072" s="4" t="str">
        <f t="array" ref="H1072">XLOOKUP(E1072,Customer_Dim!A:A,Customer_Dim!D:D)</f>
        <v>Female</v>
      </c>
      <c r="I1072" s="4" t="str">
        <f t="array" ref="I1072">XLOOKUP(E1072,Customer_Dim!A:A,Customer_Dim!H:H)</f>
        <v>Gold</v>
      </c>
      <c r="J1072" s="4" t="str">
        <f t="array" ref="J1072">XLOOKUP(E1072,Customer_Dim!A:A,Customer_Dim!E:E)</f>
        <v>Lake Stevenfort</v>
      </c>
      <c r="K1072" s="4" t="str">
        <f t="array" ref="K1072">XLOOKUP(E1072,Customer_Dim!A:A,Customer_Dim!F:F)</f>
        <v>Oregon</v>
      </c>
      <c r="L1072" s="4" t="str">
        <f t="array" ref="L1072">XLOOKUP(Q1072,Store_Dim!A:A,Store_Dim!C:C)</f>
        <v>South</v>
      </c>
      <c r="M1072" s="4" t="s">
        <v>1732</v>
      </c>
      <c r="N1072" s="4" t="str">
        <f t="array" ref="N1072">XLOOKUP(M1072,Product_Dim!A:A,Product_Dim!C:C)</f>
        <v>Sports</v>
      </c>
      <c r="O1072" s="4" t="str">
        <f t="array" ref="O1072">XLOOKUP(M1072,Product_Dim!A:A,Product_Dim!D:D)</f>
        <v>Fitness</v>
      </c>
      <c r="P1072" s="4" t="s">
        <v>1734</v>
      </c>
      <c r="Q1072" s="4" t="s">
        <v>1896</v>
      </c>
      <c r="R1072" s="4" t="str">
        <f t="array" ref="R1072">XLOOKUP(Q1072,Store_Dim!A:A,Store_Dim!B:B)</f>
        <v>Black-Horn</v>
      </c>
      <c r="S1072" s="4" t="str">
        <f t="array" ref="S1072">XLOOKUP(Q1072,Store_Dim!A:A,Store_Dim!E:E)</f>
        <v>Outlet</v>
      </c>
      <c r="T1072" s="4">
        <v>4.0</v>
      </c>
      <c r="U1072" s="13">
        <v>694.61</v>
      </c>
      <c r="V1072" s="14">
        <v>0.18</v>
      </c>
      <c r="W1072" s="15">
        <v>260.0</v>
      </c>
      <c r="X1072" s="4" t="s">
        <v>1964</v>
      </c>
      <c r="Y1072" s="16">
        <v>2278.3208</v>
      </c>
      <c r="Z1072" s="4" t="str">
        <f t="array" ref="Z1072">XLOOKUP(M1072,Product_Dim!A:A,Product_Dim!B:B)</f>
        <v>Boxing Hand Wraps</v>
      </c>
    </row>
    <row r="1073" ht="14.25" customHeight="1">
      <c r="A1073" s="4" t="s">
        <v>3032</v>
      </c>
      <c r="B1073" s="5">
        <v>45215.0</v>
      </c>
      <c r="C1073" s="12" t="s">
        <v>3979</v>
      </c>
      <c r="D1073" s="4">
        <f t="shared" si="1"/>
        <v>2023</v>
      </c>
      <c r="E1073" s="4" t="s">
        <v>750</v>
      </c>
      <c r="F1073" s="4">
        <v>46.0</v>
      </c>
      <c r="G1073" s="4" t="str">
        <f t="shared" si="2"/>
        <v>46-55</v>
      </c>
      <c r="H1073" s="4" t="str">
        <f t="array" ref="H1073">XLOOKUP(E1073,Customer_Dim!A:A,Customer_Dim!D:D)</f>
        <v>Female</v>
      </c>
      <c r="I1073" s="4" t="str">
        <f t="array" ref="I1073">XLOOKUP(E1073,Customer_Dim!A:A,Customer_Dim!H:H)</f>
        <v>Platinum</v>
      </c>
      <c r="J1073" s="4" t="str">
        <f t="array" ref="J1073">XLOOKUP(E1073,Customer_Dim!A:A,Customer_Dim!E:E)</f>
        <v>Bethanyton</v>
      </c>
      <c r="K1073" s="4" t="str">
        <f t="array" ref="K1073">XLOOKUP(E1073,Customer_Dim!A:A,Customer_Dim!F:F)</f>
        <v>Utah</v>
      </c>
      <c r="L1073" s="4" t="str">
        <f t="array" ref="L1073">XLOOKUP(Q1073,Store_Dim!A:A,Store_Dim!C:C)</f>
        <v>South</v>
      </c>
      <c r="M1073" s="4" t="s">
        <v>1850</v>
      </c>
      <c r="N1073" s="4" t="str">
        <f t="array" ref="N1073">XLOOKUP(M1073,Product_Dim!A:A,Product_Dim!C:C)</f>
        <v>Beauty</v>
      </c>
      <c r="O1073" s="4" t="str">
        <f t="array" ref="O1073">XLOOKUP(M1073,Product_Dim!A:A,Product_Dim!D:D)</f>
        <v>Makeup</v>
      </c>
      <c r="P1073" s="4" t="s">
        <v>1852</v>
      </c>
      <c r="Q1073" s="4" t="s">
        <v>1896</v>
      </c>
      <c r="R1073" s="4" t="str">
        <f t="array" ref="R1073">XLOOKUP(Q1073,Store_Dim!A:A,Store_Dim!B:B)</f>
        <v>Black-Horn</v>
      </c>
      <c r="S1073" s="4" t="str">
        <f t="array" ref="S1073">XLOOKUP(Q1073,Store_Dim!A:A,Store_Dim!E:E)</f>
        <v>Outlet</v>
      </c>
      <c r="T1073" s="4">
        <v>4.0</v>
      </c>
      <c r="U1073" s="13">
        <v>753.83</v>
      </c>
      <c r="V1073" s="14">
        <v>0.24</v>
      </c>
      <c r="W1073" s="15">
        <v>457.0</v>
      </c>
      <c r="X1073" s="4" t="s">
        <v>1959</v>
      </c>
      <c r="Y1073" s="16">
        <v>2291.6432</v>
      </c>
      <c r="Z1073" s="4" t="str">
        <f t="array" ref="Z1073">XLOOKUP(M1073,Product_Dim!A:A,Product_Dim!B:B)</f>
        <v>Face Foundation Kit</v>
      </c>
    </row>
    <row r="1074" ht="14.25" customHeight="1">
      <c r="A1074" s="4" t="s">
        <v>3033</v>
      </c>
      <c r="B1074" s="5">
        <v>45653.0</v>
      </c>
      <c r="C1074" s="12" t="s">
        <v>3969</v>
      </c>
      <c r="D1074" s="4">
        <f t="shared" si="1"/>
        <v>2024</v>
      </c>
      <c r="E1074" s="4" t="s">
        <v>666</v>
      </c>
      <c r="F1074" s="4">
        <v>45.0</v>
      </c>
      <c r="G1074" s="4" t="str">
        <f t="shared" si="2"/>
        <v>36-45</v>
      </c>
      <c r="H1074" s="4" t="str">
        <f t="array" ref="H1074">XLOOKUP(E1074,Customer_Dim!A:A,Customer_Dim!D:D)</f>
        <v>Female</v>
      </c>
      <c r="I1074" s="4" t="str">
        <f t="array" ref="I1074">XLOOKUP(E1074,Customer_Dim!A:A,Customer_Dim!H:H)</f>
        <v>Platinum</v>
      </c>
      <c r="J1074" s="4" t="str">
        <f t="array" ref="J1074">XLOOKUP(E1074,Customer_Dim!A:A,Customer_Dim!E:E)</f>
        <v>Christopherland</v>
      </c>
      <c r="K1074" s="4" t="str">
        <f t="array" ref="K1074">XLOOKUP(E1074,Customer_Dim!A:A,Customer_Dim!F:F)</f>
        <v>Minnesota</v>
      </c>
      <c r="L1074" s="4" t="str">
        <f t="array" ref="L1074">XLOOKUP(Q1074,Store_Dim!A:A,Store_Dim!C:C)</f>
        <v>West</v>
      </c>
      <c r="M1074" s="4" t="s">
        <v>1638</v>
      </c>
      <c r="N1074" s="4" t="str">
        <f t="array" ref="N1074">XLOOKUP(M1074,Product_Dim!A:A,Product_Dim!C:C)</f>
        <v>Home</v>
      </c>
      <c r="O1074" s="4" t="str">
        <f t="array" ref="O1074">XLOOKUP(M1074,Product_Dim!A:A,Product_Dim!D:D)</f>
        <v>Storage</v>
      </c>
      <c r="P1074" s="4" t="s">
        <v>1641</v>
      </c>
      <c r="Q1074" s="4" t="s">
        <v>1917</v>
      </c>
      <c r="R1074" s="4" t="str">
        <f t="array" ref="R1074">XLOOKUP(Q1074,Store_Dim!A:A,Store_Dim!B:B)</f>
        <v>Bean, Jones and Park</v>
      </c>
      <c r="S1074" s="4" t="str">
        <f t="array" ref="S1074">XLOOKUP(Q1074,Store_Dim!A:A,Store_Dim!E:E)</f>
        <v>Online</v>
      </c>
      <c r="T1074" s="4">
        <v>1.0</v>
      </c>
      <c r="U1074" s="13">
        <v>66.22</v>
      </c>
      <c r="V1074" s="14">
        <v>0.02</v>
      </c>
      <c r="W1074" s="15">
        <v>76.0</v>
      </c>
      <c r="X1074" s="4" t="s">
        <v>1959</v>
      </c>
      <c r="Y1074" s="16">
        <v>64.8956</v>
      </c>
      <c r="Z1074" s="4" t="str">
        <f t="array" ref="Z1074">XLOOKUP(M1074,Product_Dim!A:A,Product_Dim!B:B)</f>
        <v>Multi-Purpose Storage Box</v>
      </c>
    </row>
    <row r="1075" ht="14.25" customHeight="1">
      <c r="A1075" s="4" t="s">
        <v>3034</v>
      </c>
      <c r="B1075" s="5">
        <v>45241.0</v>
      </c>
      <c r="C1075" s="12" t="s">
        <v>3971</v>
      </c>
      <c r="D1075" s="4">
        <f t="shared" si="1"/>
        <v>2023</v>
      </c>
      <c r="E1075" s="4" t="s">
        <v>1082</v>
      </c>
      <c r="F1075" s="4">
        <v>40.0</v>
      </c>
      <c r="G1075" s="4" t="str">
        <f t="shared" si="2"/>
        <v>36-45</v>
      </c>
      <c r="H1075" s="4" t="str">
        <f t="array" ref="H1075">XLOOKUP(E1075,Customer_Dim!A:A,Customer_Dim!D:D)</f>
        <v>Female</v>
      </c>
      <c r="I1075" s="4" t="str">
        <f t="array" ref="I1075">XLOOKUP(E1075,Customer_Dim!A:A,Customer_Dim!H:H)</f>
        <v>Bronze</v>
      </c>
      <c r="J1075" s="4" t="str">
        <f t="array" ref="J1075">XLOOKUP(E1075,Customer_Dim!A:A,Customer_Dim!E:E)</f>
        <v>Ryanport</v>
      </c>
      <c r="K1075" s="4" t="str">
        <f t="array" ref="K1075">XLOOKUP(E1075,Customer_Dim!A:A,Customer_Dim!F:F)</f>
        <v>North Carolina</v>
      </c>
      <c r="L1075" s="4" t="str">
        <f t="array" ref="L1075">XLOOKUP(Q1075,Store_Dim!A:A,Store_Dim!C:C)</f>
        <v>South</v>
      </c>
      <c r="M1075" s="4" t="s">
        <v>1774</v>
      </c>
      <c r="N1075" s="4" t="str">
        <f t="array" ref="N1075">XLOOKUP(M1075,Product_Dim!A:A,Product_Dim!C:C)</f>
        <v>Beauty</v>
      </c>
      <c r="O1075" s="4" t="str">
        <f t="array" ref="O1075">XLOOKUP(M1075,Product_Dim!A:A,Product_Dim!D:D)</f>
        <v>Makeup</v>
      </c>
      <c r="P1075" s="4" t="s">
        <v>1776</v>
      </c>
      <c r="Q1075" s="4" t="s">
        <v>1934</v>
      </c>
      <c r="R1075" s="4" t="str">
        <f t="array" ref="R1075">XLOOKUP(Q1075,Store_Dim!A:A,Store_Dim!B:B)</f>
        <v>Mcdonald Inc</v>
      </c>
      <c r="S1075" s="4" t="str">
        <f t="array" ref="S1075">XLOOKUP(Q1075,Store_Dim!A:A,Store_Dim!E:E)</f>
        <v>Outlet</v>
      </c>
      <c r="T1075" s="4">
        <v>2.0</v>
      </c>
      <c r="U1075" s="13">
        <v>891.8</v>
      </c>
      <c r="V1075" s="14">
        <v>0.29</v>
      </c>
      <c r="W1075" s="15">
        <v>118.0</v>
      </c>
      <c r="X1075" s="4" t="s">
        <v>1964</v>
      </c>
      <c r="Y1075" s="16">
        <v>1266.356</v>
      </c>
      <c r="Z1075" s="4" t="str">
        <f t="array" ref="Z1075">XLOOKUP(M1075,Product_Dim!A:A,Product_Dim!B:B)</f>
        <v>Matte Lipstick Set</v>
      </c>
    </row>
    <row r="1076" ht="14.25" customHeight="1">
      <c r="A1076" s="4" t="s">
        <v>3035</v>
      </c>
      <c r="B1076" s="5">
        <v>45428.0</v>
      </c>
      <c r="C1076" s="12" t="s">
        <v>3973</v>
      </c>
      <c r="D1076" s="4">
        <f t="shared" si="1"/>
        <v>2024</v>
      </c>
      <c r="E1076" s="4" t="s">
        <v>1160</v>
      </c>
      <c r="F1076" s="4">
        <v>23.0</v>
      </c>
      <c r="G1076" s="4" t="str">
        <f t="shared" si="2"/>
        <v>18-25</v>
      </c>
      <c r="H1076" s="4" t="str">
        <f t="array" ref="H1076">XLOOKUP(E1076,Customer_Dim!A:A,Customer_Dim!D:D)</f>
        <v>Male</v>
      </c>
      <c r="I1076" s="4" t="str">
        <f t="array" ref="I1076">XLOOKUP(E1076,Customer_Dim!A:A,Customer_Dim!H:H)</f>
        <v>Bronze</v>
      </c>
      <c r="J1076" s="4" t="str">
        <f t="array" ref="J1076">XLOOKUP(E1076,Customer_Dim!A:A,Customer_Dim!E:E)</f>
        <v>Murphytown</v>
      </c>
      <c r="K1076" s="4" t="str">
        <f t="array" ref="K1076">XLOOKUP(E1076,Customer_Dim!A:A,Customer_Dim!F:F)</f>
        <v>Ohio</v>
      </c>
      <c r="L1076" s="4" t="str">
        <f t="array" ref="L1076">XLOOKUP(Q1076,Store_Dim!A:A,Store_Dim!C:C)</f>
        <v>South</v>
      </c>
      <c r="M1076" s="4" t="s">
        <v>1808</v>
      </c>
      <c r="N1076" s="4" t="str">
        <f t="array" ref="N1076">XLOOKUP(M1076,Product_Dim!A:A,Product_Dim!C:C)</f>
        <v>Clothing</v>
      </c>
      <c r="O1076" s="4" t="str">
        <f t="array" ref="O1076">XLOOKUP(M1076,Product_Dim!A:A,Product_Dim!D:D)</f>
        <v>Footwear</v>
      </c>
      <c r="P1076" s="4" t="s">
        <v>1810</v>
      </c>
      <c r="Q1076" s="4" t="s">
        <v>1921</v>
      </c>
      <c r="R1076" s="4" t="str">
        <f t="array" ref="R1076">XLOOKUP(Q1076,Store_Dim!A:A,Store_Dim!B:B)</f>
        <v>Moore, Padilla and Butler</v>
      </c>
      <c r="S1076" s="4" t="str">
        <f t="array" ref="S1076">XLOOKUP(Q1076,Store_Dim!A:A,Store_Dim!E:E)</f>
        <v>Flagship</v>
      </c>
      <c r="T1076" s="4">
        <v>4.0</v>
      </c>
      <c r="U1076" s="13">
        <v>255.48</v>
      </c>
      <c r="V1076" s="14">
        <v>0.03</v>
      </c>
      <c r="W1076" s="15">
        <v>82.0</v>
      </c>
      <c r="X1076" s="4" t="s">
        <v>1964</v>
      </c>
      <c r="Y1076" s="16">
        <v>991.2624</v>
      </c>
      <c r="Z1076" s="4" t="str">
        <f t="array" ref="Z1076">XLOOKUP(M1076,Product_Dim!A:A,Product_Dim!B:B)</f>
        <v>Women's Ankle Boots</v>
      </c>
    </row>
    <row r="1077" ht="14.25" customHeight="1">
      <c r="A1077" s="4" t="s">
        <v>3036</v>
      </c>
      <c r="B1077" s="5">
        <v>45593.0</v>
      </c>
      <c r="C1077" s="12" t="s">
        <v>3979</v>
      </c>
      <c r="D1077" s="4">
        <f t="shared" si="1"/>
        <v>2024</v>
      </c>
      <c r="E1077" s="4" t="s">
        <v>974</v>
      </c>
      <c r="F1077" s="4">
        <v>50.0</v>
      </c>
      <c r="G1077" s="4" t="str">
        <f t="shared" si="2"/>
        <v>46-55</v>
      </c>
      <c r="H1077" s="4" t="str">
        <f t="array" ref="H1077">XLOOKUP(E1077,Customer_Dim!A:A,Customer_Dim!D:D)</f>
        <v>Male</v>
      </c>
      <c r="I1077" s="4" t="str">
        <f t="array" ref="I1077">XLOOKUP(E1077,Customer_Dim!A:A,Customer_Dim!H:H)</f>
        <v>Gold</v>
      </c>
      <c r="J1077" s="4" t="str">
        <f t="array" ref="J1077">XLOOKUP(E1077,Customer_Dim!A:A,Customer_Dim!E:E)</f>
        <v>West Bruceburgh</v>
      </c>
      <c r="K1077" s="4" t="str">
        <f t="array" ref="K1077">XLOOKUP(E1077,Customer_Dim!A:A,Customer_Dim!F:F)</f>
        <v>Virginia</v>
      </c>
      <c r="L1077" s="4" t="str">
        <f t="array" ref="L1077">XLOOKUP(Q1077,Store_Dim!A:A,Store_Dim!C:C)</f>
        <v>North</v>
      </c>
      <c r="M1077" s="4" t="s">
        <v>1835</v>
      </c>
      <c r="N1077" s="4" t="str">
        <f t="array" ref="N1077">XLOOKUP(M1077,Product_Dim!A:A,Product_Dim!C:C)</f>
        <v>Home</v>
      </c>
      <c r="O1077" s="4" t="str">
        <f t="array" ref="O1077">XLOOKUP(M1077,Product_Dim!A:A,Product_Dim!D:D)</f>
        <v>Furniture</v>
      </c>
      <c r="P1077" s="4" t="s">
        <v>1837</v>
      </c>
      <c r="Q1077" s="4" t="s">
        <v>1942</v>
      </c>
      <c r="R1077" s="4" t="str">
        <f t="array" ref="R1077">XLOOKUP(Q1077,Store_Dim!A:A,Store_Dim!B:B)</f>
        <v>Holloway Ltd</v>
      </c>
      <c r="S1077" s="4" t="str">
        <f t="array" ref="S1077">XLOOKUP(Q1077,Store_Dim!A:A,Store_Dim!E:E)</f>
        <v>Flagship</v>
      </c>
      <c r="T1077" s="4">
        <v>4.0</v>
      </c>
      <c r="U1077" s="13">
        <v>604.87</v>
      </c>
      <c r="V1077" s="14">
        <v>0.28</v>
      </c>
      <c r="W1077" s="15">
        <v>208.0</v>
      </c>
      <c r="X1077" s="4" t="s">
        <v>1961</v>
      </c>
      <c r="Y1077" s="16">
        <v>1742.0256</v>
      </c>
      <c r="Z1077" s="4" t="str">
        <f t="array" ref="Z1077">XLOOKUP(M1077,Product_Dim!A:A,Product_Dim!B:B)</f>
        <v>Wooden Bookshelf</v>
      </c>
    </row>
    <row r="1078" ht="14.25" customHeight="1">
      <c r="A1078" s="4" t="s">
        <v>3037</v>
      </c>
      <c r="B1078" s="5">
        <v>45370.0</v>
      </c>
      <c r="C1078" s="12" t="s">
        <v>3977</v>
      </c>
      <c r="D1078" s="4">
        <f t="shared" si="1"/>
        <v>2024</v>
      </c>
      <c r="E1078" s="4" t="s">
        <v>191</v>
      </c>
      <c r="F1078" s="4">
        <v>54.0</v>
      </c>
      <c r="G1078" s="4" t="str">
        <f t="shared" si="2"/>
        <v>46-55</v>
      </c>
      <c r="H1078" s="4" t="str">
        <f t="array" ref="H1078">XLOOKUP(E1078,Customer_Dim!A:A,Customer_Dim!D:D)</f>
        <v>Male</v>
      </c>
      <c r="I1078" s="4" t="str">
        <f t="array" ref="I1078">XLOOKUP(E1078,Customer_Dim!A:A,Customer_Dim!H:H)</f>
        <v>Gold</v>
      </c>
      <c r="J1078" s="4" t="str">
        <f t="array" ref="J1078">XLOOKUP(E1078,Customer_Dim!A:A,Customer_Dim!E:E)</f>
        <v>North Johnview</v>
      </c>
      <c r="K1078" s="4" t="str">
        <f t="array" ref="K1078">XLOOKUP(E1078,Customer_Dim!A:A,Customer_Dim!F:F)</f>
        <v>Arizona</v>
      </c>
      <c r="L1078" s="4" t="str">
        <f t="array" ref="L1078">XLOOKUP(Q1078,Store_Dim!A:A,Store_Dim!C:C)</f>
        <v>North</v>
      </c>
      <c r="M1078" s="4" t="s">
        <v>1677</v>
      </c>
      <c r="N1078" s="4" t="str">
        <f t="array" ref="N1078">XLOOKUP(M1078,Product_Dim!A:A,Product_Dim!C:C)</f>
        <v>Home</v>
      </c>
      <c r="O1078" s="4" t="str">
        <f t="array" ref="O1078">XLOOKUP(M1078,Product_Dim!A:A,Product_Dim!D:D)</f>
        <v>Decor</v>
      </c>
      <c r="P1078" s="4" t="s">
        <v>1679</v>
      </c>
      <c r="Q1078" s="4" t="s">
        <v>1942</v>
      </c>
      <c r="R1078" s="4" t="str">
        <f t="array" ref="R1078">XLOOKUP(Q1078,Store_Dim!A:A,Store_Dim!B:B)</f>
        <v>Holloway Ltd</v>
      </c>
      <c r="S1078" s="4" t="str">
        <f t="array" ref="S1078">XLOOKUP(Q1078,Store_Dim!A:A,Store_Dim!E:E)</f>
        <v>Flagship</v>
      </c>
      <c r="T1078" s="4">
        <v>3.0</v>
      </c>
      <c r="U1078" s="13">
        <v>623.82</v>
      </c>
      <c r="V1078" s="14">
        <v>0.13</v>
      </c>
      <c r="W1078" s="15">
        <v>305.0</v>
      </c>
      <c r="X1078" s="4" t="s">
        <v>1964</v>
      </c>
      <c r="Y1078" s="16">
        <v>1628.1702</v>
      </c>
      <c r="Z1078" s="4" t="str">
        <f t="array" ref="Z1078">XLOOKUP(M1078,Product_Dim!A:A,Product_Dim!B:B)</f>
        <v>Modern Wall Clock</v>
      </c>
    </row>
    <row r="1079" ht="14.25" customHeight="1">
      <c r="A1079" s="4" t="s">
        <v>3038</v>
      </c>
      <c r="B1079" s="5">
        <v>45882.0</v>
      </c>
      <c r="C1079" s="12" t="s">
        <v>3975</v>
      </c>
      <c r="D1079" s="4">
        <f t="shared" si="1"/>
        <v>2025</v>
      </c>
      <c r="E1079" s="4" t="s">
        <v>489</v>
      </c>
      <c r="F1079" s="4">
        <v>43.0</v>
      </c>
      <c r="G1079" s="4" t="str">
        <f t="shared" si="2"/>
        <v>36-45</v>
      </c>
      <c r="H1079" s="4" t="str">
        <f t="array" ref="H1079">XLOOKUP(E1079,Customer_Dim!A:A,Customer_Dim!D:D)</f>
        <v>Male</v>
      </c>
      <c r="I1079" s="4" t="str">
        <f t="array" ref="I1079">XLOOKUP(E1079,Customer_Dim!A:A,Customer_Dim!H:H)</f>
        <v>Gold</v>
      </c>
      <c r="J1079" s="4" t="str">
        <f t="array" ref="J1079">XLOOKUP(E1079,Customer_Dim!A:A,Customer_Dim!E:E)</f>
        <v>Lake Michael</v>
      </c>
      <c r="K1079" s="4" t="str">
        <f t="array" ref="K1079">XLOOKUP(E1079,Customer_Dim!A:A,Customer_Dim!F:F)</f>
        <v>Virginia</v>
      </c>
      <c r="L1079" s="4" t="str">
        <f t="array" ref="L1079">XLOOKUP(Q1079,Store_Dim!A:A,Store_Dim!C:C)</f>
        <v>West</v>
      </c>
      <c r="M1079" s="4" t="s">
        <v>1796</v>
      </c>
      <c r="N1079" s="4" t="str">
        <f t="array" ref="N1079">XLOOKUP(M1079,Product_Dim!A:A,Product_Dim!C:C)</f>
        <v>Beauty</v>
      </c>
      <c r="O1079" s="4" t="str">
        <f t="array" ref="O1079">XLOOKUP(M1079,Product_Dim!A:A,Product_Dim!D:D)</f>
        <v>Haircare</v>
      </c>
      <c r="P1079" s="4" t="s">
        <v>1798</v>
      </c>
      <c r="Q1079" s="4" t="s">
        <v>1939</v>
      </c>
      <c r="R1079" s="4" t="str">
        <f t="array" ref="R1079">XLOOKUP(Q1079,Store_Dim!A:A,Store_Dim!B:B)</f>
        <v>Frederick-Wright</v>
      </c>
      <c r="S1079" s="4" t="str">
        <f t="array" ref="S1079">XLOOKUP(Q1079,Store_Dim!A:A,Store_Dim!E:E)</f>
        <v>Flagship</v>
      </c>
      <c r="T1079" s="4">
        <v>3.0</v>
      </c>
      <c r="U1079" s="13">
        <v>575.24</v>
      </c>
      <c r="V1079" s="14">
        <v>0.12</v>
      </c>
      <c r="W1079" s="15">
        <v>383.0</v>
      </c>
      <c r="X1079" s="4" t="s">
        <v>1964</v>
      </c>
      <c r="Y1079" s="16">
        <v>1518.6336</v>
      </c>
      <c r="Z1079" s="4" t="str">
        <f t="array" ref="Z1079">XLOOKUP(M1079,Product_Dim!A:A,Product_Dim!B:B)</f>
        <v>Hair Repair Oil Treatment</v>
      </c>
    </row>
    <row r="1080" ht="14.25" customHeight="1">
      <c r="A1080" s="4" t="s">
        <v>3039</v>
      </c>
      <c r="B1080" s="5">
        <v>45878.0</v>
      </c>
      <c r="C1080" s="12" t="s">
        <v>3975</v>
      </c>
      <c r="D1080" s="4">
        <f t="shared" si="1"/>
        <v>2025</v>
      </c>
      <c r="E1080" s="4" t="s">
        <v>1310</v>
      </c>
      <c r="F1080" s="4">
        <v>35.0</v>
      </c>
      <c r="G1080" s="4" t="str">
        <f t="shared" si="2"/>
        <v>26-35</v>
      </c>
      <c r="H1080" s="4" t="str">
        <f t="array" ref="H1080">XLOOKUP(E1080,Customer_Dim!A:A,Customer_Dim!D:D)</f>
        <v>Female</v>
      </c>
      <c r="I1080" s="4" t="str">
        <f t="array" ref="I1080">XLOOKUP(E1080,Customer_Dim!A:A,Customer_Dim!H:H)</f>
        <v>Gold</v>
      </c>
      <c r="J1080" s="4" t="str">
        <f t="array" ref="J1080">XLOOKUP(E1080,Customer_Dim!A:A,Customer_Dim!E:E)</f>
        <v>East Patriciafort</v>
      </c>
      <c r="K1080" s="4" t="str">
        <f t="array" ref="K1080">XLOOKUP(E1080,Customer_Dim!A:A,Customer_Dim!F:F)</f>
        <v>Missouri</v>
      </c>
      <c r="L1080" s="4" t="str">
        <f t="array" ref="L1080">XLOOKUP(Q1080,Store_Dim!A:A,Store_Dim!C:C)</f>
        <v>South</v>
      </c>
      <c r="M1080" s="4" t="s">
        <v>1572</v>
      </c>
      <c r="N1080" s="4" t="str">
        <f t="array" ref="N1080">XLOOKUP(M1080,Product_Dim!A:A,Product_Dim!C:C)</f>
        <v>Clothing</v>
      </c>
      <c r="O1080" s="4" t="str">
        <f t="array" ref="O1080">XLOOKUP(M1080,Product_Dim!A:A,Product_Dim!D:D)</f>
        <v>Bottoms</v>
      </c>
      <c r="P1080" s="4" t="s">
        <v>1575</v>
      </c>
      <c r="Q1080" s="4" t="s">
        <v>1927</v>
      </c>
      <c r="R1080" s="4" t="str">
        <f t="array" ref="R1080">XLOOKUP(Q1080,Store_Dim!A:A,Store_Dim!B:B)</f>
        <v>Aguirre-Keller</v>
      </c>
      <c r="S1080" s="4" t="str">
        <f t="array" ref="S1080">XLOOKUP(Q1080,Store_Dim!A:A,Store_Dim!E:E)</f>
        <v>Online</v>
      </c>
      <c r="T1080" s="4">
        <v>1.0</v>
      </c>
      <c r="U1080" s="13">
        <v>769.4</v>
      </c>
      <c r="V1080" s="14">
        <v>0.16</v>
      </c>
      <c r="W1080" s="15">
        <v>487.0</v>
      </c>
      <c r="X1080" s="4" t="s">
        <v>1959</v>
      </c>
      <c r="Y1080" s="16">
        <v>646.2959999999999</v>
      </c>
      <c r="Z1080" s="4" t="str">
        <f t="array" ref="Z1080">XLOOKUP(M1080,Product_Dim!A:A,Product_Dim!B:B)</f>
        <v>Women's Yoga Pants</v>
      </c>
    </row>
    <row r="1081" ht="14.25" customHeight="1">
      <c r="A1081" s="4" t="s">
        <v>3040</v>
      </c>
      <c r="B1081" s="5">
        <v>45420.0</v>
      </c>
      <c r="C1081" s="12" t="s">
        <v>3973</v>
      </c>
      <c r="D1081" s="4">
        <f t="shared" si="1"/>
        <v>2024</v>
      </c>
      <c r="E1081" s="4" t="s">
        <v>1058</v>
      </c>
      <c r="F1081" s="4">
        <v>62.0</v>
      </c>
      <c r="G1081" s="4" t="str">
        <f t="shared" si="2"/>
        <v>56-65</v>
      </c>
      <c r="H1081" s="4" t="str">
        <f t="array" ref="H1081">XLOOKUP(E1081,Customer_Dim!A:A,Customer_Dim!D:D)</f>
        <v>Female</v>
      </c>
      <c r="I1081" s="4" t="str">
        <f t="array" ref="I1081">XLOOKUP(E1081,Customer_Dim!A:A,Customer_Dim!H:H)</f>
        <v>Bronze</v>
      </c>
      <c r="J1081" s="4" t="str">
        <f t="array" ref="J1081">XLOOKUP(E1081,Customer_Dim!A:A,Customer_Dim!E:E)</f>
        <v>Tiffanyshire</v>
      </c>
      <c r="K1081" s="4" t="str">
        <f t="array" ref="K1081">XLOOKUP(E1081,Customer_Dim!A:A,Customer_Dim!F:F)</f>
        <v>Minnesota</v>
      </c>
      <c r="L1081" s="4" t="str">
        <f t="array" ref="L1081">XLOOKUP(Q1081,Store_Dim!A:A,Store_Dim!C:C)</f>
        <v>North</v>
      </c>
      <c r="M1081" s="4" t="s">
        <v>1572</v>
      </c>
      <c r="N1081" s="4" t="str">
        <f t="array" ref="N1081">XLOOKUP(M1081,Product_Dim!A:A,Product_Dim!C:C)</f>
        <v>Clothing</v>
      </c>
      <c r="O1081" s="4" t="str">
        <f t="array" ref="O1081">XLOOKUP(M1081,Product_Dim!A:A,Product_Dim!D:D)</f>
        <v>Bottoms</v>
      </c>
      <c r="P1081" s="4" t="s">
        <v>1575</v>
      </c>
      <c r="Q1081" s="4" t="s">
        <v>1942</v>
      </c>
      <c r="R1081" s="4" t="str">
        <f t="array" ref="R1081">XLOOKUP(Q1081,Store_Dim!A:A,Store_Dim!B:B)</f>
        <v>Holloway Ltd</v>
      </c>
      <c r="S1081" s="4" t="str">
        <f t="array" ref="S1081">XLOOKUP(Q1081,Store_Dim!A:A,Store_Dim!E:E)</f>
        <v>Flagship</v>
      </c>
      <c r="T1081" s="4">
        <v>1.0</v>
      </c>
      <c r="U1081" s="13">
        <v>227.28</v>
      </c>
      <c r="V1081" s="14">
        <v>0.13</v>
      </c>
      <c r="W1081" s="15">
        <v>487.0</v>
      </c>
      <c r="X1081" s="4" t="s">
        <v>1964</v>
      </c>
      <c r="Y1081" s="16">
        <v>197.7336</v>
      </c>
      <c r="Z1081" s="4" t="str">
        <f t="array" ref="Z1081">XLOOKUP(M1081,Product_Dim!A:A,Product_Dim!B:B)</f>
        <v>Women's Yoga Pants</v>
      </c>
    </row>
    <row r="1082" ht="14.25" customHeight="1">
      <c r="A1082" s="4" t="s">
        <v>3041</v>
      </c>
      <c r="B1082" s="5">
        <v>45361.0</v>
      </c>
      <c r="C1082" s="12" t="s">
        <v>3977</v>
      </c>
      <c r="D1082" s="4">
        <f t="shared" si="1"/>
        <v>2024</v>
      </c>
      <c r="E1082" s="4" t="s">
        <v>211</v>
      </c>
      <c r="F1082" s="4">
        <v>23.0</v>
      </c>
      <c r="G1082" s="4" t="str">
        <f t="shared" si="2"/>
        <v>18-25</v>
      </c>
      <c r="H1082" s="4" t="str">
        <f t="array" ref="H1082">XLOOKUP(E1082,Customer_Dim!A:A,Customer_Dim!D:D)</f>
        <v>Female</v>
      </c>
      <c r="I1082" s="4" t="str">
        <f t="array" ref="I1082">XLOOKUP(E1082,Customer_Dim!A:A,Customer_Dim!H:H)</f>
        <v>Gold</v>
      </c>
      <c r="J1082" s="4" t="str">
        <f t="array" ref="J1082">XLOOKUP(E1082,Customer_Dim!A:A,Customer_Dim!E:E)</f>
        <v>New Julia</v>
      </c>
      <c r="K1082" s="4" t="str">
        <f t="array" ref="K1082">XLOOKUP(E1082,Customer_Dim!A:A,Customer_Dim!F:F)</f>
        <v>West Virginia</v>
      </c>
      <c r="L1082" s="4" t="str">
        <f t="array" ref="L1082">XLOOKUP(Q1082,Store_Dim!A:A,Store_Dim!C:C)</f>
        <v>North</v>
      </c>
      <c r="M1082" s="4" t="s">
        <v>1565</v>
      </c>
      <c r="N1082" s="4" t="str">
        <f t="array" ref="N1082">XLOOKUP(M1082,Product_Dim!A:A,Product_Dim!C:C)</f>
        <v>Clothing</v>
      </c>
      <c r="O1082" s="4" t="str">
        <f t="array" ref="O1082">XLOOKUP(M1082,Product_Dim!A:A,Product_Dim!D:D)</f>
        <v>Outerwear</v>
      </c>
      <c r="P1082" s="4" t="s">
        <v>1568</v>
      </c>
      <c r="Q1082" s="4" t="s">
        <v>1942</v>
      </c>
      <c r="R1082" s="4" t="str">
        <f t="array" ref="R1082">XLOOKUP(Q1082,Store_Dim!A:A,Store_Dim!B:B)</f>
        <v>Holloway Ltd</v>
      </c>
      <c r="S1082" s="4" t="str">
        <f t="array" ref="S1082">XLOOKUP(Q1082,Store_Dim!A:A,Store_Dim!E:E)</f>
        <v>Flagship</v>
      </c>
      <c r="T1082" s="4">
        <v>4.0</v>
      </c>
      <c r="U1082" s="13">
        <v>127.58</v>
      </c>
      <c r="V1082" s="14">
        <v>0.15</v>
      </c>
      <c r="W1082" s="15">
        <v>352.0</v>
      </c>
      <c r="X1082" s="4" t="s">
        <v>1959</v>
      </c>
      <c r="Y1082" s="16">
        <v>433.772</v>
      </c>
      <c r="Z1082" s="4" t="str">
        <f t="array" ref="Z1082">XLOOKUP(M1082,Product_Dim!A:A,Product_Dim!B:B)</f>
        <v>Women's Casual Hoodie</v>
      </c>
    </row>
    <row r="1083" ht="14.25" customHeight="1">
      <c r="A1083" s="4" t="s">
        <v>3042</v>
      </c>
      <c r="B1083" s="5">
        <v>45702.0</v>
      </c>
      <c r="C1083" s="12" t="s">
        <v>3974</v>
      </c>
      <c r="D1083" s="4">
        <f t="shared" si="1"/>
        <v>2025</v>
      </c>
      <c r="E1083" s="4" t="s">
        <v>1322</v>
      </c>
      <c r="F1083" s="4">
        <v>60.0</v>
      </c>
      <c r="G1083" s="4" t="str">
        <f t="shared" si="2"/>
        <v>56-65</v>
      </c>
      <c r="H1083" s="4" t="str">
        <f t="array" ref="H1083">XLOOKUP(E1083,Customer_Dim!A:A,Customer_Dim!D:D)</f>
        <v>Female</v>
      </c>
      <c r="I1083" s="4" t="str">
        <f t="array" ref="I1083">XLOOKUP(E1083,Customer_Dim!A:A,Customer_Dim!H:H)</f>
        <v>Silver</v>
      </c>
      <c r="J1083" s="4" t="str">
        <f t="array" ref="J1083">XLOOKUP(E1083,Customer_Dim!A:A,Customer_Dim!E:E)</f>
        <v>West Mario</v>
      </c>
      <c r="K1083" s="4" t="str">
        <f t="array" ref="K1083">XLOOKUP(E1083,Customer_Dim!A:A,Customer_Dim!F:F)</f>
        <v>New Hampshire</v>
      </c>
      <c r="L1083" s="4" t="str">
        <f t="array" ref="L1083">XLOOKUP(Q1083,Store_Dim!A:A,Store_Dim!C:C)</f>
        <v>North</v>
      </c>
      <c r="M1083" s="4" t="s">
        <v>1712</v>
      </c>
      <c r="N1083" s="4" t="str">
        <f t="array" ref="N1083">XLOOKUP(M1083,Product_Dim!A:A,Product_Dim!C:C)</f>
        <v>Sports</v>
      </c>
      <c r="O1083" s="4" t="str">
        <f t="array" ref="O1083">XLOOKUP(M1083,Product_Dim!A:A,Product_Dim!D:D)</f>
        <v>Fitness</v>
      </c>
      <c r="P1083" s="4" t="s">
        <v>1714</v>
      </c>
      <c r="Q1083" s="4" t="s">
        <v>1901</v>
      </c>
      <c r="R1083" s="4" t="str">
        <f t="array" ref="R1083">XLOOKUP(Q1083,Store_Dim!A:A,Store_Dim!B:B)</f>
        <v>Johnson-Wright</v>
      </c>
      <c r="S1083" s="4" t="str">
        <f t="array" ref="S1083">XLOOKUP(Q1083,Store_Dim!A:A,Store_Dim!E:E)</f>
        <v>Outlet</v>
      </c>
      <c r="T1083" s="4">
        <v>1.0</v>
      </c>
      <c r="U1083" s="13">
        <v>793.21</v>
      </c>
      <c r="V1083" s="14">
        <v>0.09</v>
      </c>
      <c r="W1083" s="15">
        <v>316.0</v>
      </c>
      <c r="X1083" s="4" t="s">
        <v>1959</v>
      </c>
      <c r="Y1083" s="16">
        <v>721.8211</v>
      </c>
      <c r="Z1083" s="4" t="str">
        <f t="array" ref="Z1083">XLOOKUP(M1083,Product_Dim!A:A,Product_Dim!B:B)</f>
        <v>Adjustable Jump Rope</v>
      </c>
    </row>
    <row r="1084" ht="14.25" customHeight="1">
      <c r="A1084" s="4" t="s">
        <v>3043</v>
      </c>
      <c r="B1084" s="5">
        <v>45871.0</v>
      </c>
      <c r="C1084" s="12" t="s">
        <v>3975</v>
      </c>
      <c r="D1084" s="4">
        <f t="shared" si="1"/>
        <v>2025</v>
      </c>
      <c r="E1084" s="4" t="s">
        <v>974</v>
      </c>
      <c r="F1084" s="4">
        <v>50.0</v>
      </c>
      <c r="G1084" s="4" t="str">
        <f t="shared" si="2"/>
        <v>46-55</v>
      </c>
      <c r="H1084" s="4" t="str">
        <f t="array" ref="H1084">XLOOKUP(E1084,Customer_Dim!A:A,Customer_Dim!D:D)</f>
        <v>Male</v>
      </c>
      <c r="I1084" s="4" t="str">
        <f t="array" ref="I1084">XLOOKUP(E1084,Customer_Dim!A:A,Customer_Dim!H:H)</f>
        <v>Gold</v>
      </c>
      <c r="J1084" s="4" t="str">
        <f t="array" ref="J1084">XLOOKUP(E1084,Customer_Dim!A:A,Customer_Dim!E:E)</f>
        <v>West Bruceburgh</v>
      </c>
      <c r="K1084" s="4" t="str">
        <f t="array" ref="K1084">XLOOKUP(E1084,Customer_Dim!A:A,Customer_Dim!F:F)</f>
        <v>Virginia</v>
      </c>
      <c r="L1084" s="4" t="str">
        <f t="array" ref="L1084">XLOOKUP(Q1084,Store_Dim!A:A,Store_Dim!C:C)</f>
        <v>North</v>
      </c>
      <c r="M1084" s="4" t="s">
        <v>1832</v>
      </c>
      <c r="N1084" s="4" t="str">
        <f t="array" ref="N1084">XLOOKUP(M1084,Product_Dim!A:A,Product_Dim!C:C)</f>
        <v>Beauty</v>
      </c>
      <c r="O1084" s="4" t="str">
        <f t="array" ref="O1084">XLOOKUP(M1084,Product_Dim!A:A,Product_Dim!D:D)</f>
        <v>Skincare</v>
      </c>
      <c r="P1084" s="4" t="s">
        <v>1834</v>
      </c>
      <c r="Q1084" s="4" t="s">
        <v>1929</v>
      </c>
      <c r="R1084" s="4" t="str">
        <f t="array" ref="R1084">XLOOKUP(Q1084,Store_Dim!A:A,Store_Dim!B:B)</f>
        <v>Thomas, Bridges and Harris</v>
      </c>
      <c r="S1084" s="4" t="str">
        <f t="array" ref="S1084">XLOOKUP(Q1084,Store_Dim!A:A,Store_Dim!E:E)</f>
        <v>Online</v>
      </c>
      <c r="T1084" s="4">
        <v>3.0</v>
      </c>
      <c r="U1084" s="13">
        <v>435.61</v>
      </c>
      <c r="V1084" s="14">
        <v>0.03</v>
      </c>
      <c r="W1084" s="15">
        <v>159.0</v>
      </c>
      <c r="X1084" s="4" t="s">
        <v>1961</v>
      </c>
      <c r="Y1084" s="16">
        <v>1267.6251</v>
      </c>
      <c r="Z1084" s="4" t="str">
        <f t="array" ref="Z1084">XLOOKUP(M1084,Product_Dim!A:A,Product_Dim!B:B)</f>
        <v>Hydrating Face Cleanser</v>
      </c>
    </row>
    <row r="1085" ht="14.25" customHeight="1">
      <c r="A1085" s="4" t="s">
        <v>3044</v>
      </c>
      <c r="B1085" s="5">
        <v>45531.0</v>
      </c>
      <c r="C1085" s="12" t="s">
        <v>3975</v>
      </c>
      <c r="D1085" s="4">
        <f t="shared" si="1"/>
        <v>2024</v>
      </c>
      <c r="E1085" s="4" t="s">
        <v>1226</v>
      </c>
      <c r="F1085" s="4">
        <v>60.0</v>
      </c>
      <c r="G1085" s="4" t="str">
        <f t="shared" si="2"/>
        <v>56-65</v>
      </c>
      <c r="H1085" s="4" t="str">
        <f t="array" ref="H1085">XLOOKUP(E1085,Customer_Dim!A:A,Customer_Dim!D:D)</f>
        <v>Male</v>
      </c>
      <c r="I1085" s="4" t="str">
        <f t="array" ref="I1085">XLOOKUP(E1085,Customer_Dim!A:A,Customer_Dim!H:H)</f>
        <v>Gold</v>
      </c>
      <c r="J1085" s="4" t="str">
        <f t="array" ref="J1085">XLOOKUP(E1085,Customer_Dim!A:A,Customer_Dim!E:E)</f>
        <v>Lake Brandontown</v>
      </c>
      <c r="K1085" s="4" t="str">
        <f t="array" ref="K1085">XLOOKUP(E1085,Customer_Dim!A:A,Customer_Dim!F:F)</f>
        <v>South Carolina</v>
      </c>
      <c r="L1085" s="4" t="str">
        <f t="array" ref="L1085">XLOOKUP(Q1085,Store_Dim!A:A,Store_Dim!C:C)</f>
        <v>West</v>
      </c>
      <c r="M1085" s="4" t="s">
        <v>1664</v>
      </c>
      <c r="N1085" s="4" t="str">
        <f t="array" ref="N1085">XLOOKUP(M1085,Product_Dim!A:A,Product_Dim!C:C)</f>
        <v>Home</v>
      </c>
      <c r="O1085" s="4" t="str">
        <f t="array" ref="O1085">XLOOKUP(M1085,Product_Dim!A:A,Product_Dim!D:D)</f>
        <v>Decor</v>
      </c>
      <c r="P1085" s="4" t="s">
        <v>1666</v>
      </c>
      <c r="Q1085" s="4" t="s">
        <v>1939</v>
      </c>
      <c r="R1085" s="4" t="str">
        <f t="array" ref="R1085">XLOOKUP(Q1085,Store_Dim!A:A,Store_Dim!B:B)</f>
        <v>Frederick-Wright</v>
      </c>
      <c r="S1085" s="4" t="str">
        <f t="array" ref="S1085">XLOOKUP(Q1085,Store_Dim!A:A,Store_Dim!E:E)</f>
        <v>Flagship</v>
      </c>
      <c r="T1085" s="4">
        <v>1.0</v>
      </c>
      <c r="U1085" s="13">
        <v>850.06</v>
      </c>
      <c r="V1085" s="14">
        <v>0.29</v>
      </c>
      <c r="W1085" s="15">
        <v>276.0</v>
      </c>
      <c r="X1085" s="4" t="s">
        <v>1961</v>
      </c>
      <c r="Y1085" s="16">
        <v>603.5425999999999</v>
      </c>
      <c r="Z1085" s="4" t="str">
        <f t="array" ref="Z1085">XLOOKUP(M1085,Product_Dim!A:A,Product_Dim!B:B)</f>
        <v>Fabric Sofa Throw Blanket</v>
      </c>
    </row>
    <row r="1086" ht="14.25" customHeight="1">
      <c r="A1086" s="4" t="s">
        <v>3045</v>
      </c>
      <c r="B1086" s="5">
        <v>45330.0</v>
      </c>
      <c r="C1086" s="12" t="s">
        <v>3974</v>
      </c>
      <c r="D1086" s="4">
        <f t="shared" si="1"/>
        <v>2024</v>
      </c>
      <c r="E1086" s="4" t="s">
        <v>1112</v>
      </c>
      <c r="F1086" s="4">
        <v>39.0</v>
      </c>
      <c r="G1086" s="4" t="str">
        <f t="shared" si="2"/>
        <v>36-45</v>
      </c>
      <c r="H1086" s="4" t="str">
        <f t="array" ref="H1086">XLOOKUP(E1086,Customer_Dim!A:A,Customer_Dim!D:D)</f>
        <v>Female</v>
      </c>
      <c r="I1086" s="4" t="str">
        <f t="array" ref="I1086">XLOOKUP(E1086,Customer_Dim!A:A,Customer_Dim!H:H)</f>
        <v>Gold</v>
      </c>
      <c r="J1086" s="4" t="str">
        <f t="array" ref="J1086">XLOOKUP(E1086,Customer_Dim!A:A,Customer_Dim!E:E)</f>
        <v>Peggystad</v>
      </c>
      <c r="K1086" s="4" t="str">
        <f t="array" ref="K1086">XLOOKUP(E1086,Customer_Dim!A:A,Customer_Dim!F:F)</f>
        <v>Connecticut</v>
      </c>
      <c r="L1086" s="4" t="str">
        <f t="array" ref="L1086">XLOOKUP(Q1086,Store_Dim!A:A,Store_Dim!C:C)</f>
        <v>West</v>
      </c>
      <c r="M1086" s="4" t="s">
        <v>1621</v>
      </c>
      <c r="N1086" s="4" t="str">
        <f t="array" ref="N1086">XLOOKUP(M1086,Product_Dim!A:A,Product_Dim!C:C)</f>
        <v>Beauty</v>
      </c>
      <c r="O1086" s="4" t="str">
        <f t="array" ref="O1086">XLOOKUP(M1086,Product_Dim!A:A,Product_Dim!D:D)</f>
        <v>Grooming</v>
      </c>
      <c r="P1086" s="4" t="s">
        <v>1624</v>
      </c>
      <c r="Q1086" s="4" t="s">
        <v>1939</v>
      </c>
      <c r="R1086" s="4" t="str">
        <f t="array" ref="R1086">XLOOKUP(Q1086,Store_Dim!A:A,Store_Dim!B:B)</f>
        <v>Frederick-Wright</v>
      </c>
      <c r="S1086" s="4" t="str">
        <f t="array" ref="S1086">XLOOKUP(Q1086,Store_Dim!A:A,Store_Dim!E:E)</f>
        <v>Flagship</v>
      </c>
      <c r="T1086" s="4">
        <v>2.0</v>
      </c>
      <c r="U1086" s="13">
        <v>753.92</v>
      </c>
      <c r="V1086" s="14">
        <v>0.17</v>
      </c>
      <c r="W1086" s="15">
        <v>256.0</v>
      </c>
      <c r="X1086" s="4" t="s">
        <v>1961</v>
      </c>
      <c r="Y1086" s="16">
        <v>1251.5072</v>
      </c>
      <c r="Z1086" s="4" t="str">
        <f t="array" ref="Z1086">XLOOKUP(M1086,Product_Dim!A:A,Product_Dim!B:B)</f>
        <v>Beard Grooming Kit</v>
      </c>
    </row>
    <row r="1087" ht="14.25" customHeight="1">
      <c r="A1087" s="4" t="s">
        <v>3046</v>
      </c>
      <c r="B1087" s="5">
        <v>45311.0</v>
      </c>
      <c r="C1087" s="12" t="s">
        <v>3972</v>
      </c>
      <c r="D1087" s="4">
        <f t="shared" si="1"/>
        <v>2024</v>
      </c>
      <c r="E1087" s="4" t="s">
        <v>1519</v>
      </c>
      <c r="F1087" s="4">
        <v>23.0</v>
      </c>
      <c r="G1087" s="4" t="str">
        <f t="shared" si="2"/>
        <v>18-25</v>
      </c>
      <c r="H1087" s="4" t="str">
        <f t="array" ref="H1087">XLOOKUP(E1087,Customer_Dim!A:A,Customer_Dim!D:D)</f>
        <v>Female</v>
      </c>
      <c r="I1087" s="4" t="str">
        <f t="array" ref="I1087">XLOOKUP(E1087,Customer_Dim!A:A,Customer_Dim!H:H)</f>
        <v>Platinum</v>
      </c>
      <c r="J1087" s="4" t="str">
        <f t="array" ref="J1087">XLOOKUP(E1087,Customer_Dim!A:A,Customer_Dim!E:E)</f>
        <v>South Davidport</v>
      </c>
      <c r="K1087" s="4" t="str">
        <f t="array" ref="K1087">XLOOKUP(E1087,Customer_Dim!A:A,Customer_Dim!F:F)</f>
        <v>California</v>
      </c>
      <c r="L1087" s="4" t="str">
        <f t="array" ref="L1087">XLOOKUP(Q1087,Store_Dim!A:A,Store_Dim!C:C)</f>
        <v>East</v>
      </c>
      <c r="M1087" s="4" t="s">
        <v>1572</v>
      </c>
      <c r="N1087" s="4" t="str">
        <f t="array" ref="N1087">XLOOKUP(M1087,Product_Dim!A:A,Product_Dim!C:C)</f>
        <v>Clothing</v>
      </c>
      <c r="O1087" s="4" t="str">
        <f t="array" ref="O1087">XLOOKUP(M1087,Product_Dim!A:A,Product_Dim!D:D)</f>
        <v>Bottoms</v>
      </c>
      <c r="P1087" s="4" t="s">
        <v>1575</v>
      </c>
      <c r="Q1087" s="4" t="s">
        <v>1932</v>
      </c>
      <c r="R1087" s="4" t="str">
        <f t="array" ref="R1087">XLOOKUP(Q1087,Store_Dim!A:A,Store_Dim!B:B)</f>
        <v>Gardner, Humphrey and Contreras</v>
      </c>
      <c r="S1087" s="4" t="str">
        <f t="array" ref="S1087">XLOOKUP(Q1087,Store_Dim!A:A,Store_Dim!E:E)</f>
        <v>Flagship</v>
      </c>
      <c r="T1087" s="4">
        <v>3.0</v>
      </c>
      <c r="U1087" s="13">
        <v>408.99</v>
      </c>
      <c r="V1087" s="14">
        <v>0.27</v>
      </c>
      <c r="W1087" s="15">
        <v>487.0</v>
      </c>
      <c r="X1087" s="4" t="s">
        <v>1961</v>
      </c>
      <c r="Y1087" s="16">
        <v>895.6881</v>
      </c>
      <c r="Z1087" s="4" t="str">
        <f t="array" ref="Z1087">XLOOKUP(M1087,Product_Dim!A:A,Product_Dim!B:B)</f>
        <v>Women's Yoga Pants</v>
      </c>
    </row>
    <row r="1088" ht="14.25" customHeight="1">
      <c r="A1088" s="4" t="s">
        <v>3047</v>
      </c>
      <c r="B1088" s="5">
        <v>45567.0</v>
      </c>
      <c r="C1088" s="12" t="s">
        <v>3979</v>
      </c>
      <c r="D1088" s="4">
        <f t="shared" si="1"/>
        <v>2024</v>
      </c>
      <c r="E1088" s="4" t="s">
        <v>928</v>
      </c>
      <c r="F1088" s="4">
        <v>46.0</v>
      </c>
      <c r="G1088" s="4" t="str">
        <f t="shared" si="2"/>
        <v>46-55</v>
      </c>
      <c r="H1088" s="4" t="str">
        <f t="array" ref="H1088">XLOOKUP(E1088,Customer_Dim!A:A,Customer_Dim!D:D)</f>
        <v>Female</v>
      </c>
      <c r="I1088" s="4" t="str">
        <f t="array" ref="I1088">XLOOKUP(E1088,Customer_Dim!A:A,Customer_Dim!H:H)</f>
        <v>Silver</v>
      </c>
      <c r="J1088" s="4" t="str">
        <f t="array" ref="J1088">XLOOKUP(E1088,Customer_Dim!A:A,Customer_Dim!E:E)</f>
        <v>North Robert</v>
      </c>
      <c r="K1088" s="4" t="str">
        <f t="array" ref="K1088">XLOOKUP(E1088,Customer_Dim!A:A,Customer_Dim!F:F)</f>
        <v>Massachusetts</v>
      </c>
      <c r="L1088" s="4" t="str">
        <f t="array" ref="L1088">XLOOKUP(Q1088,Store_Dim!A:A,Store_Dim!C:C)</f>
        <v>North</v>
      </c>
      <c r="M1088" s="4" t="s">
        <v>1753</v>
      </c>
      <c r="N1088" s="4" t="str">
        <f t="array" ref="N1088">XLOOKUP(M1088,Product_Dim!A:A,Product_Dim!C:C)</f>
        <v>Sports</v>
      </c>
      <c r="O1088" s="4" t="str">
        <f t="array" ref="O1088">XLOOKUP(M1088,Product_Dim!A:A,Product_Dim!D:D)</f>
        <v>Fitness</v>
      </c>
      <c r="P1088" s="4" t="s">
        <v>1755</v>
      </c>
      <c r="Q1088" s="4" t="s">
        <v>1908</v>
      </c>
      <c r="R1088" s="4" t="str">
        <f t="array" ref="R1088">XLOOKUP(Q1088,Store_Dim!A:A,Store_Dim!B:B)</f>
        <v>Gray Ltd</v>
      </c>
      <c r="S1088" s="4" t="str">
        <f t="array" ref="S1088">XLOOKUP(Q1088,Store_Dim!A:A,Store_Dim!E:E)</f>
        <v>Outlet</v>
      </c>
      <c r="T1088" s="4">
        <v>3.0</v>
      </c>
      <c r="U1088" s="13">
        <v>404.5</v>
      </c>
      <c r="V1088" s="14">
        <v>0.22</v>
      </c>
      <c r="W1088" s="15">
        <v>138.0</v>
      </c>
      <c r="X1088" s="4" t="s">
        <v>1961</v>
      </c>
      <c r="Y1088" s="16">
        <v>946.5300000000001</v>
      </c>
      <c r="Z1088" s="4" t="str">
        <f t="array" ref="Z1088">XLOOKUP(M1088,Product_Dim!A:A,Product_Dim!B:B)</f>
        <v>Foam Roller</v>
      </c>
    </row>
    <row r="1089" ht="14.25" customHeight="1">
      <c r="A1089" s="4" t="s">
        <v>3048</v>
      </c>
      <c r="B1089" s="5">
        <v>45239.0</v>
      </c>
      <c r="C1089" s="12" t="s">
        <v>3971</v>
      </c>
      <c r="D1089" s="4">
        <f t="shared" si="1"/>
        <v>2023</v>
      </c>
      <c r="E1089" s="4" t="s">
        <v>1211</v>
      </c>
      <c r="F1089" s="4">
        <v>23.0</v>
      </c>
      <c r="G1089" s="4" t="str">
        <f t="shared" si="2"/>
        <v>18-25</v>
      </c>
      <c r="H1089" s="4" t="str">
        <f t="array" ref="H1089">XLOOKUP(E1089,Customer_Dim!A:A,Customer_Dim!D:D)</f>
        <v>Male</v>
      </c>
      <c r="I1089" s="4" t="str">
        <f t="array" ref="I1089">XLOOKUP(E1089,Customer_Dim!A:A,Customer_Dim!H:H)</f>
        <v>Gold</v>
      </c>
      <c r="J1089" s="4" t="str">
        <f t="array" ref="J1089">XLOOKUP(E1089,Customer_Dim!A:A,Customer_Dim!E:E)</f>
        <v>South Cassandrachester</v>
      </c>
      <c r="K1089" s="4" t="str">
        <f t="array" ref="K1089">XLOOKUP(E1089,Customer_Dim!A:A,Customer_Dim!F:F)</f>
        <v>Rhode Island</v>
      </c>
      <c r="L1089" s="4" t="str">
        <f t="array" ref="L1089">XLOOKUP(Q1089,Store_Dim!A:A,Store_Dim!C:C)</f>
        <v>North</v>
      </c>
      <c r="M1089" s="4" t="s">
        <v>1696</v>
      </c>
      <c r="N1089" s="4" t="str">
        <f t="array" ref="N1089">XLOOKUP(M1089,Product_Dim!A:A,Product_Dim!C:C)</f>
        <v>Electronics</v>
      </c>
      <c r="O1089" s="4" t="str">
        <f t="array" ref="O1089">XLOOKUP(M1089,Product_Dim!A:A,Product_Dim!D:D)</f>
        <v>Mobile</v>
      </c>
      <c r="P1089" s="4" t="s">
        <v>1699</v>
      </c>
      <c r="Q1089" s="4" t="s">
        <v>1901</v>
      </c>
      <c r="R1089" s="4" t="str">
        <f t="array" ref="R1089">XLOOKUP(Q1089,Store_Dim!A:A,Store_Dim!B:B)</f>
        <v>Johnson-Wright</v>
      </c>
      <c r="S1089" s="4" t="str">
        <f t="array" ref="S1089">XLOOKUP(Q1089,Store_Dim!A:A,Store_Dim!E:E)</f>
        <v>Outlet</v>
      </c>
      <c r="T1089" s="4">
        <v>3.0</v>
      </c>
      <c r="U1089" s="13">
        <v>717.81</v>
      </c>
      <c r="V1089" s="14">
        <v>0.17</v>
      </c>
      <c r="W1089" s="15">
        <v>301.0</v>
      </c>
      <c r="X1089" s="4" t="s">
        <v>1964</v>
      </c>
      <c r="Y1089" s="16">
        <v>1787.3469</v>
      </c>
      <c r="Z1089" s="4" t="str">
        <f t="array" ref="Z1089">XLOOKUP(M1089,Product_Dim!A:A,Product_Dim!B:B)</f>
        <v>Portable Power Bank</v>
      </c>
    </row>
    <row r="1090" ht="14.25" customHeight="1">
      <c r="A1090" s="4" t="s">
        <v>3049</v>
      </c>
      <c r="B1090" s="5">
        <v>45284.0</v>
      </c>
      <c r="C1090" s="12" t="s">
        <v>3969</v>
      </c>
      <c r="D1090" s="4">
        <f t="shared" si="1"/>
        <v>2023</v>
      </c>
      <c r="E1090" s="4" t="s">
        <v>826</v>
      </c>
      <c r="F1090" s="4">
        <v>64.0</v>
      </c>
      <c r="G1090" s="4" t="str">
        <f t="shared" si="2"/>
        <v>56-65</v>
      </c>
      <c r="H1090" s="4" t="str">
        <f t="array" ref="H1090">XLOOKUP(E1090,Customer_Dim!A:A,Customer_Dim!D:D)</f>
        <v>Male</v>
      </c>
      <c r="I1090" s="4" t="str">
        <f t="array" ref="I1090">XLOOKUP(E1090,Customer_Dim!A:A,Customer_Dim!H:H)</f>
        <v>Silver</v>
      </c>
      <c r="J1090" s="4" t="str">
        <f t="array" ref="J1090">XLOOKUP(E1090,Customer_Dim!A:A,Customer_Dim!E:E)</f>
        <v>Port Coreyfort</v>
      </c>
      <c r="K1090" s="4" t="str">
        <f t="array" ref="K1090">XLOOKUP(E1090,Customer_Dim!A:A,Customer_Dim!F:F)</f>
        <v>Alabama</v>
      </c>
      <c r="L1090" s="4" t="str">
        <f t="array" ref="L1090">XLOOKUP(Q1090,Store_Dim!A:A,Store_Dim!C:C)</f>
        <v>North</v>
      </c>
      <c r="M1090" s="4" t="s">
        <v>1835</v>
      </c>
      <c r="N1090" s="4" t="str">
        <f t="array" ref="N1090">XLOOKUP(M1090,Product_Dim!A:A,Product_Dim!C:C)</f>
        <v>Home</v>
      </c>
      <c r="O1090" s="4" t="str">
        <f t="array" ref="O1090">XLOOKUP(M1090,Product_Dim!A:A,Product_Dim!D:D)</f>
        <v>Furniture</v>
      </c>
      <c r="P1090" s="4" t="s">
        <v>1837</v>
      </c>
      <c r="Q1090" s="4" t="s">
        <v>1892</v>
      </c>
      <c r="R1090" s="4" t="str">
        <f t="array" ref="R1090">XLOOKUP(Q1090,Store_Dim!A:A,Store_Dim!B:B)</f>
        <v>Martinez, Adkins and Johnson</v>
      </c>
      <c r="S1090" s="4" t="str">
        <f t="array" ref="S1090">XLOOKUP(Q1090,Store_Dim!A:A,Store_Dim!E:E)</f>
        <v>Flagship</v>
      </c>
      <c r="T1090" s="4">
        <v>3.0</v>
      </c>
      <c r="U1090" s="13">
        <v>204.77</v>
      </c>
      <c r="V1090" s="14">
        <v>0.14</v>
      </c>
      <c r="W1090" s="15">
        <v>208.0</v>
      </c>
      <c r="X1090" s="4" t="s">
        <v>1959</v>
      </c>
      <c r="Y1090" s="16">
        <v>528.3066</v>
      </c>
      <c r="Z1090" s="4" t="str">
        <f t="array" ref="Z1090">XLOOKUP(M1090,Product_Dim!A:A,Product_Dim!B:B)</f>
        <v>Wooden Bookshelf</v>
      </c>
    </row>
    <row r="1091" ht="14.25" customHeight="1">
      <c r="A1091" s="4" t="s">
        <v>3050</v>
      </c>
      <c r="B1091" s="5">
        <v>45686.0</v>
      </c>
      <c r="C1091" s="12" t="s">
        <v>3972</v>
      </c>
      <c r="D1091" s="4">
        <f t="shared" si="1"/>
        <v>2025</v>
      </c>
      <c r="E1091" s="4" t="s">
        <v>170</v>
      </c>
      <c r="F1091" s="4">
        <v>55.0</v>
      </c>
      <c r="G1091" s="4" t="str">
        <f t="shared" si="2"/>
        <v>46-55</v>
      </c>
      <c r="H1091" s="4" t="str">
        <f t="array" ref="H1091">XLOOKUP(E1091,Customer_Dim!A:A,Customer_Dim!D:D)</f>
        <v>Female</v>
      </c>
      <c r="I1091" s="4" t="str">
        <f t="array" ref="I1091">XLOOKUP(E1091,Customer_Dim!A:A,Customer_Dim!H:H)</f>
        <v>Gold</v>
      </c>
      <c r="J1091" s="4" t="str">
        <f t="array" ref="J1091">XLOOKUP(E1091,Customer_Dim!A:A,Customer_Dim!E:E)</f>
        <v>Darleneton</v>
      </c>
      <c r="K1091" s="4" t="str">
        <f t="array" ref="K1091">XLOOKUP(E1091,Customer_Dim!A:A,Customer_Dim!F:F)</f>
        <v>Michigan</v>
      </c>
      <c r="L1091" s="4" t="str">
        <f t="array" ref="L1091">XLOOKUP(Q1091,Store_Dim!A:A,Store_Dim!C:C)</f>
        <v>East</v>
      </c>
      <c r="M1091" s="4" t="s">
        <v>1725</v>
      </c>
      <c r="N1091" s="4" t="str">
        <f t="array" ref="N1091">XLOOKUP(M1091,Product_Dim!A:A,Product_Dim!C:C)</f>
        <v>Electronics</v>
      </c>
      <c r="O1091" s="4" t="str">
        <f t="array" ref="O1091">XLOOKUP(M1091,Product_Dim!A:A,Product_Dim!D:D)</f>
        <v>Accessories</v>
      </c>
      <c r="P1091" s="4" t="s">
        <v>1727</v>
      </c>
      <c r="Q1091" s="4" t="s">
        <v>1945</v>
      </c>
      <c r="R1091" s="4" t="str">
        <f t="array" ref="R1091">XLOOKUP(Q1091,Store_Dim!A:A,Store_Dim!B:B)</f>
        <v>Guerrero-Schmitt</v>
      </c>
      <c r="S1091" s="4" t="str">
        <f t="array" ref="S1091">XLOOKUP(Q1091,Store_Dim!A:A,Store_Dim!E:E)</f>
        <v>Flagship</v>
      </c>
      <c r="T1091" s="4">
        <v>4.0</v>
      </c>
      <c r="U1091" s="13">
        <v>106.23</v>
      </c>
      <c r="V1091" s="14">
        <v>0.28</v>
      </c>
      <c r="W1091" s="15">
        <v>103.0</v>
      </c>
      <c r="X1091" s="4" t="s">
        <v>1964</v>
      </c>
      <c r="Y1091" s="16">
        <v>305.9424</v>
      </c>
      <c r="Z1091" s="4" t="str">
        <f t="array" ref="Z1091">XLOOKUP(M1091,Product_Dim!A:A,Product_Dim!B:B)</f>
        <v>Car Dashboard Phone Holder</v>
      </c>
    </row>
    <row r="1092" ht="14.25" customHeight="1">
      <c r="A1092" s="4" t="s">
        <v>3051</v>
      </c>
      <c r="B1092" s="5">
        <v>45824.0</v>
      </c>
      <c r="C1092" s="12" t="s">
        <v>3970</v>
      </c>
      <c r="D1092" s="4">
        <f t="shared" si="1"/>
        <v>2025</v>
      </c>
      <c r="E1092" s="4" t="s">
        <v>1046</v>
      </c>
      <c r="F1092" s="4">
        <v>60.0</v>
      </c>
      <c r="G1092" s="4" t="str">
        <f t="shared" si="2"/>
        <v>56-65</v>
      </c>
      <c r="H1092" s="4" t="str">
        <f t="array" ref="H1092">XLOOKUP(E1092,Customer_Dim!A:A,Customer_Dim!D:D)</f>
        <v>Male</v>
      </c>
      <c r="I1092" s="4" t="str">
        <f t="array" ref="I1092">XLOOKUP(E1092,Customer_Dim!A:A,Customer_Dim!H:H)</f>
        <v>Bronze</v>
      </c>
      <c r="J1092" s="4" t="str">
        <f t="array" ref="J1092">XLOOKUP(E1092,Customer_Dim!A:A,Customer_Dim!E:E)</f>
        <v>East Matthew</v>
      </c>
      <c r="K1092" s="4" t="str">
        <f t="array" ref="K1092">XLOOKUP(E1092,Customer_Dim!A:A,Customer_Dim!F:F)</f>
        <v>Wisconsin</v>
      </c>
      <c r="L1092" s="4" t="str">
        <f t="array" ref="L1092">XLOOKUP(Q1092,Store_Dim!A:A,Store_Dim!C:C)</f>
        <v>North</v>
      </c>
      <c r="M1092" s="4" t="s">
        <v>1780</v>
      </c>
      <c r="N1092" s="4" t="str">
        <f t="array" ref="N1092">XLOOKUP(M1092,Product_Dim!A:A,Product_Dim!C:C)</f>
        <v>Beauty</v>
      </c>
      <c r="O1092" s="4" t="str">
        <f t="array" ref="O1092">XLOOKUP(M1092,Product_Dim!A:A,Product_Dim!D:D)</f>
        <v>Haircare</v>
      </c>
      <c r="P1092" s="4" t="s">
        <v>1782</v>
      </c>
      <c r="Q1092" s="4" t="s">
        <v>1908</v>
      </c>
      <c r="R1092" s="4" t="str">
        <f t="array" ref="R1092">XLOOKUP(Q1092,Store_Dim!A:A,Store_Dim!B:B)</f>
        <v>Gray Ltd</v>
      </c>
      <c r="S1092" s="4" t="str">
        <f t="array" ref="S1092">XLOOKUP(Q1092,Store_Dim!A:A,Store_Dim!E:E)</f>
        <v>Outlet</v>
      </c>
      <c r="T1092" s="4">
        <v>2.0</v>
      </c>
      <c r="U1092" s="13">
        <v>769.48</v>
      </c>
      <c r="V1092" s="14">
        <v>0.11</v>
      </c>
      <c r="W1092" s="15">
        <v>177.0</v>
      </c>
      <c r="X1092" s="4" t="s">
        <v>1961</v>
      </c>
      <c r="Y1092" s="16">
        <v>1369.6744</v>
      </c>
      <c r="Z1092" s="4" t="str">
        <f t="array" ref="Z1092">XLOOKUP(M1092,Product_Dim!A:A,Product_Dim!B:B)</f>
        <v>Women's Hair Dryer Brush</v>
      </c>
    </row>
    <row r="1093" ht="14.25" customHeight="1">
      <c r="A1093" s="4" t="s">
        <v>3052</v>
      </c>
      <c r="B1093" s="5">
        <v>45867.0</v>
      </c>
      <c r="C1093" s="12" t="s">
        <v>3968</v>
      </c>
      <c r="D1093" s="4">
        <f t="shared" si="1"/>
        <v>2025</v>
      </c>
      <c r="E1093" s="4" t="s">
        <v>838</v>
      </c>
      <c r="F1093" s="4">
        <v>21.0</v>
      </c>
      <c r="G1093" s="4" t="str">
        <f t="shared" si="2"/>
        <v>18-25</v>
      </c>
      <c r="H1093" s="4" t="str">
        <f t="array" ref="H1093">XLOOKUP(E1093,Customer_Dim!A:A,Customer_Dim!D:D)</f>
        <v>Male</v>
      </c>
      <c r="I1093" s="4" t="str">
        <f t="array" ref="I1093">XLOOKUP(E1093,Customer_Dim!A:A,Customer_Dim!H:H)</f>
        <v>Gold</v>
      </c>
      <c r="J1093" s="4" t="str">
        <f t="array" ref="J1093">XLOOKUP(E1093,Customer_Dim!A:A,Customer_Dim!E:E)</f>
        <v>Jasonton</v>
      </c>
      <c r="K1093" s="4" t="str">
        <f t="array" ref="K1093">XLOOKUP(E1093,Customer_Dim!A:A,Customer_Dim!F:F)</f>
        <v>Ohio</v>
      </c>
      <c r="L1093" s="4" t="str">
        <f t="array" ref="L1093">XLOOKUP(Q1093,Store_Dim!A:A,Store_Dim!C:C)</f>
        <v>East</v>
      </c>
      <c r="M1093" s="4" t="s">
        <v>1753</v>
      </c>
      <c r="N1093" s="4" t="str">
        <f t="array" ref="N1093">XLOOKUP(M1093,Product_Dim!A:A,Product_Dim!C:C)</f>
        <v>Sports</v>
      </c>
      <c r="O1093" s="4" t="str">
        <f t="array" ref="O1093">XLOOKUP(M1093,Product_Dim!A:A,Product_Dim!D:D)</f>
        <v>Fitness</v>
      </c>
      <c r="P1093" s="4" t="s">
        <v>1755</v>
      </c>
      <c r="Q1093" s="4" t="s">
        <v>1932</v>
      </c>
      <c r="R1093" s="4" t="str">
        <f t="array" ref="R1093">XLOOKUP(Q1093,Store_Dim!A:A,Store_Dim!B:B)</f>
        <v>Gardner, Humphrey and Contreras</v>
      </c>
      <c r="S1093" s="4" t="str">
        <f t="array" ref="S1093">XLOOKUP(Q1093,Store_Dim!A:A,Store_Dim!E:E)</f>
        <v>Flagship</v>
      </c>
      <c r="T1093" s="4">
        <v>2.0</v>
      </c>
      <c r="U1093" s="13">
        <v>714.21</v>
      </c>
      <c r="V1093" s="14">
        <v>0.14</v>
      </c>
      <c r="W1093" s="15">
        <v>138.0</v>
      </c>
      <c r="X1093" s="4" t="s">
        <v>1959</v>
      </c>
      <c r="Y1093" s="16">
        <v>1228.4412</v>
      </c>
      <c r="Z1093" s="4" t="str">
        <f t="array" ref="Z1093">XLOOKUP(M1093,Product_Dim!A:A,Product_Dim!B:B)</f>
        <v>Foam Roller</v>
      </c>
    </row>
    <row r="1094" ht="14.25" customHeight="1">
      <c r="A1094" s="4" t="s">
        <v>3053</v>
      </c>
      <c r="B1094" s="5">
        <v>45578.0</v>
      </c>
      <c r="C1094" s="12" t="s">
        <v>3979</v>
      </c>
      <c r="D1094" s="4">
        <f t="shared" si="1"/>
        <v>2024</v>
      </c>
      <c r="E1094" s="4" t="s">
        <v>886</v>
      </c>
      <c r="F1094" s="4">
        <v>64.0</v>
      </c>
      <c r="G1094" s="4" t="str">
        <f t="shared" si="2"/>
        <v>56-65</v>
      </c>
      <c r="H1094" s="4" t="str">
        <f t="array" ref="H1094">XLOOKUP(E1094,Customer_Dim!A:A,Customer_Dim!D:D)</f>
        <v>Male</v>
      </c>
      <c r="I1094" s="4" t="str">
        <f t="array" ref="I1094">XLOOKUP(E1094,Customer_Dim!A:A,Customer_Dim!H:H)</f>
        <v>Platinum</v>
      </c>
      <c r="J1094" s="4" t="str">
        <f t="array" ref="J1094">XLOOKUP(E1094,Customer_Dim!A:A,Customer_Dim!E:E)</f>
        <v>North Stephanie</v>
      </c>
      <c r="K1094" s="4" t="str">
        <f t="array" ref="K1094">XLOOKUP(E1094,Customer_Dim!A:A,Customer_Dim!F:F)</f>
        <v>Nebraska</v>
      </c>
      <c r="L1094" s="4" t="str">
        <f t="array" ref="L1094">XLOOKUP(Q1094,Store_Dim!A:A,Store_Dim!C:C)</f>
        <v>North</v>
      </c>
      <c r="M1094" s="4" t="s">
        <v>1603</v>
      </c>
      <c r="N1094" s="4" t="str">
        <f t="array" ref="N1094">XLOOKUP(M1094,Product_Dim!A:A,Product_Dim!C:C)</f>
        <v>Electronics</v>
      </c>
      <c r="O1094" s="4" t="str">
        <f t="array" ref="O1094">XLOOKUP(M1094,Product_Dim!A:A,Product_Dim!D:D)</f>
        <v>Accessories</v>
      </c>
      <c r="P1094" s="4" t="s">
        <v>1605</v>
      </c>
      <c r="Q1094" s="4" t="s">
        <v>1936</v>
      </c>
      <c r="R1094" s="4" t="str">
        <f t="array" ref="R1094">XLOOKUP(Q1094,Store_Dim!A:A,Store_Dim!B:B)</f>
        <v>Shelton PLC</v>
      </c>
      <c r="S1094" s="4" t="str">
        <f t="array" ref="S1094">XLOOKUP(Q1094,Store_Dim!A:A,Store_Dim!E:E)</f>
        <v>Flagship</v>
      </c>
      <c r="T1094" s="4">
        <v>4.0</v>
      </c>
      <c r="U1094" s="13">
        <v>632.24</v>
      </c>
      <c r="V1094" s="14">
        <v>0.25</v>
      </c>
      <c r="W1094" s="15">
        <v>273.86258363355637</v>
      </c>
      <c r="X1094" s="4" t="s">
        <v>1961</v>
      </c>
      <c r="Y1094" s="16">
        <v>1896.72</v>
      </c>
      <c r="Z1094" s="4" t="str">
        <f t="array" ref="Z1094">XLOOKUP(M1094,Product_Dim!A:A,Product_Dim!B:B)</f>
        <v>HD Smart TV Stick</v>
      </c>
    </row>
    <row r="1095" ht="14.25" customHeight="1">
      <c r="A1095" s="4" t="s">
        <v>3054</v>
      </c>
      <c r="B1095" s="5">
        <v>45575.0</v>
      </c>
      <c r="C1095" s="12" t="s">
        <v>3979</v>
      </c>
      <c r="D1095" s="4">
        <f t="shared" si="1"/>
        <v>2024</v>
      </c>
      <c r="E1095" s="4" t="s">
        <v>557</v>
      </c>
      <c r="F1095" s="4">
        <v>18.0</v>
      </c>
      <c r="G1095" s="4" t="str">
        <f t="shared" si="2"/>
        <v>18-25</v>
      </c>
      <c r="H1095" s="4" t="str">
        <f t="array" ref="H1095">XLOOKUP(E1095,Customer_Dim!A:A,Customer_Dim!D:D)</f>
        <v>Female</v>
      </c>
      <c r="I1095" s="4" t="str">
        <f t="array" ref="I1095">XLOOKUP(E1095,Customer_Dim!A:A,Customer_Dim!H:H)</f>
        <v>Silver</v>
      </c>
      <c r="J1095" s="4" t="str">
        <f t="array" ref="J1095">XLOOKUP(E1095,Customer_Dim!A:A,Customer_Dim!E:E)</f>
        <v>Hessmouth</v>
      </c>
      <c r="K1095" s="4" t="str">
        <f t="array" ref="K1095">XLOOKUP(E1095,Customer_Dim!A:A,Customer_Dim!F:F)</f>
        <v>Arizona</v>
      </c>
      <c r="L1095" s="4" t="str">
        <f t="array" ref="L1095">XLOOKUP(Q1095,Store_Dim!A:A,Store_Dim!C:C)</f>
        <v>North</v>
      </c>
      <c r="M1095" s="4" t="s">
        <v>1817</v>
      </c>
      <c r="N1095" s="4" t="str">
        <f t="array" ref="N1095">XLOOKUP(M1095,Product_Dim!A:A,Product_Dim!C:C)</f>
        <v>Home</v>
      </c>
      <c r="O1095" s="4" t="str">
        <f t="array" ref="O1095">XLOOKUP(M1095,Product_Dim!A:A,Product_Dim!D:D)</f>
        <v>Decor</v>
      </c>
      <c r="P1095" s="4" t="s">
        <v>1819</v>
      </c>
      <c r="Q1095" s="4" t="s">
        <v>1901</v>
      </c>
      <c r="R1095" s="4" t="str">
        <f t="array" ref="R1095">XLOOKUP(Q1095,Store_Dim!A:A,Store_Dim!B:B)</f>
        <v>Johnson-Wright</v>
      </c>
      <c r="S1095" s="4" t="str">
        <f t="array" ref="S1095">XLOOKUP(Q1095,Store_Dim!A:A,Store_Dim!E:E)</f>
        <v>Outlet</v>
      </c>
      <c r="T1095" s="4">
        <v>2.0</v>
      </c>
      <c r="U1095" s="13">
        <v>845.27</v>
      </c>
      <c r="V1095" s="14">
        <v>0.18</v>
      </c>
      <c r="W1095" s="15">
        <v>400.0</v>
      </c>
      <c r="X1095" s="4" t="s">
        <v>1961</v>
      </c>
      <c r="Y1095" s="16">
        <v>1386.2428</v>
      </c>
      <c r="Z1095" s="4" t="str">
        <f t="array" ref="Z1095">XLOOKUP(M1095,Product_Dim!A:A,Product_Dim!B:B)</f>
        <v>Essential Oil Diffuser</v>
      </c>
    </row>
    <row r="1096" ht="14.25" customHeight="1">
      <c r="A1096" s="4" t="s">
        <v>3055</v>
      </c>
      <c r="B1096" s="5">
        <v>45816.0</v>
      </c>
      <c r="C1096" s="12" t="s">
        <v>3970</v>
      </c>
      <c r="D1096" s="4">
        <f t="shared" si="1"/>
        <v>2025</v>
      </c>
      <c r="E1096" s="4" t="s">
        <v>1542</v>
      </c>
      <c r="F1096" s="4">
        <v>47.0</v>
      </c>
      <c r="G1096" s="4" t="str">
        <f t="shared" si="2"/>
        <v>46-55</v>
      </c>
      <c r="H1096" s="4" t="str">
        <f t="array" ref="H1096">XLOOKUP(E1096,Customer_Dim!A:A,Customer_Dim!D:D)</f>
        <v>Female</v>
      </c>
      <c r="I1096" s="4" t="str">
        <f t="array" ref="I1096">XLOOKUP(E1096,Customer_Dim!A:A,Customer_Dim!H:H)</f>
        <v>Gold</v>
      </c>
      <c r="J1096" s="4" t="str">
        <f t="array" ref="J1096">XLOOKUP(E1096,Customer_Dim!A:A,Customer_Dim!E:E)</f>
        <v>Port William</v>
      </c>
      <c r="K1096" s="4" t="str">
        <f t="array" ref="K1096">XLOOKUP(E1096,Customer_Dim!A:A,Customer_Dim!F:F)</f>
        <v>New York</v>
      </c>
      <c r="L1096" s="4" t="str">
        <f t="array" ref="L1096">XLOOKUP(Q1096,Store_Dim!A:A,Store_Dim!C:C)</f>
        <v>East</v>
      </c>
      <c r="M1096" s="4" t="s">
        <v>1844</v>
      </c>
      <c r="N1096" s="4" t="str">
        <f t="array" ref="N1096">XLOOKUP(M1096,Product_Dim!A:A,Product_Dim!C:C)</f>
        <v>Home</v>
      </c>
      <c r="O1096" s="4" t="str">
        <f t="array" ref="O1096">XLOOKUP(M1096,Product_Dim!A:A,Product_Dim!D:D)</f>
        <v>Lighting</v>
      </c>
      <c r="P1096" s="4" t="s">
        <v>1846</v>
      </c>
      <c r="Q1096" s="4" t="s">
        <v>1932</v>
      </c>
      <c r="R1096" s="4" t="str">
        <f t="array" ref="R1096">XLOOKUP(Q1096,Store_Dim!A:A,Store_Dim!B:B)</f>
        <v>Gardner, Humphrey and Contreras</v>
      </c>
      <c r="S1096" s="4" t="str">
        <f t="array" ref="S1096">XLOOKUP(Q1096,Store_Dim!A:A,Store_Dim!E:E)</f>
        <v>Flagship</v>
      </c>
      <c r="T1096" s="4">
        <v>1.0</v>
      </c>
      <c r="U1096" s="13">
        <v>575.94</v>
      </c>
      <c r="V1096" s="14">
        <v>0.17</v>
      </c>
      <c r="W1096" s="15">
        <v>220.0</v>
      </c>
      <c r="X1096" s="4" t="s">
        <v>1959</v>
      </c>
      <c r="Y1096" s="16">
        <v>478.0302</v>
      </c>
      <c r="Z1096" s="4" t="str">
        <f t="array" ref="Z1096">XLOOKUP(M1096,Product_Dim!A:A,Product_Dim!B:B)</f>
        <v>LED Bedside Lamp</v>
      </c>
    </row>
    <row r="1097" ht="14.25" customHeight="1">
      <c r="A1097" s="4" t="s">
        <v>3056</v>
      </c>
      <c r="B1097" s="5">
        <v>45620.0</v>
      </c>
      <c r="C1097" s="12" t="s">
        <v>3971</v>
      </c>
      <c r="D1097" s="4">
        <f t="shared" si="1"/>
        <v>2024</v>
      </c>
      <c r="E1097" s="4" t="s">
        <v>826</v>
      </c>
      <c r="F1097" s="4">
        <v>64.0</v>
      </c>
      <c r="G1097" s="4" t="str">
        <f t="shared" si="2"/>
        <v>56-65</v>
      </c>
      <c r="H1097" s="4" t="str">
        <f t="array" ref="H1097">XLOOKUP(E1097,Customer_Dim!A:A,Customer_Dim!D:D)</f>
        <v>Male</v>
      </c>
      <c r="I1097" s="4" t="str">
        <f t="array" ref="I1097">XLOOKUP(E1097,Customer_Dim!A:A,Customer_Dim!H:H)</f>
        <v>Silver</v>
      </c>
      <c r="J1097" s="4" t="str">
        <f t="array" ref="J1097">XLOOKUP(E1097,Customer_Dim!A:A,Customer_Dim!E:E)</f>
        <v>Port Coreyfort</v>
      </c>
      <c r="K1097" s="4" t="str">
        <f t="array" ref="K1097">XLOOKUP(E1097,Customer_Dim!A:A,Customer_Dim!F:F)</f>
        <v>Alabama</v>
      </c>
      <c r="L1097" s="4" t="str">
        <f t="array" ref="L1097">XLOOKUP(Q1097,Store_Dim!A:A,Store_Dim!C:C)</f>
        <v>North</v>
      </c>
      <c r="M1097" s="4" t="s">
        <v>1835</v>
      </c>
      <c r="N1097" s="4" t="str">
        <f t="array" ref="N1097">XLOOKUP(M1097,Product_Dim!A:A,Product_Dim!C:C)</f>
        <v>Home</v>
      </c>
      <c r="O1097" s="4" t="str">
        <f t="array" ref="O1097">XLOOKUP(M1097,Product_Dim!A:A,Product_Dim!D:D)</f>
        <v>Furniture</v>
      </c>
      <c r="P1097" s="4" t="s">
        <v>1837</v>
      </c>
      <c r="Q1097" s="4" t="s">
        <v>1936</v>
      </c>
      <c r="R1097" s="4" t="str">
        <f t="array" ref="R1097">XLOOKUP(Q1097,Store_Dim!A:A,Store_Dim!B:B)</f>
        <v>Shelton PLC</v>
      </c>
      <c r="S1097" s="4" t="str">
        <f t="array" ref="S1097">XLOOKUP(Q1097,Store_Dim!A:A,Store_Dim!E:E)</f>
        <v>Flagship</v>
      </c>
      <c r="T1097" s="4">
        <v>1.0</v>
      </c>
      <c r="U1097" s="13">
        <v>907.97</v>
      </c>
      <c r="V1097" s="14">
        <v>0.26</v>
      </c>
      <c r="W1097" s="15">
        <v>208.0</v>
      </c>
      <c r="X1097" s="4" t="s">
        <v>1964</v>
      </c>
      <c r="Y1097" s="16">
        <v>671.8978</v>
      </c>
      <c r="Z1097" s="4" t="str">
        <f t="array" ref="Z1097">XLOOKUP(M1097,Product_Dim!A:A,Product_Dim!B:B)</f>
        <v>Wooden Bookshelf</v>
      </c>
    </row>
    <row r="1098" ht="14.25" customHeight="1">
      <c r="A1098" s="4" t="s">
        <v>3057</v>
      </c>
      <c r="B1098" s="5">
        <v>45695.0</v>
      </c>
      <c r="C1098" s="12" t="s">
        <v>3974</v>
      </c>
      <c r="D1098" s="4">
        <f t="shared" si="1"/>
        <v>2025</v>
      </c>
      <c r="E1098" s="4" t="s">
        <v>872</v>
      </c>
      <c r="F1098" s="4">
        <v>32.0</v>
      </c>
      <c r="G1098" s="4" t="str">
        <f t="shared" si="2"/>
        <v>26-35</v>
      </c>
      <c r="H1098" s="4" t="str">
        <f t="array" ref="H1098">XLOOKUP(E1098,Customer_Dim!A:A,Customer_Dim!D:D)</f>
        <v>Female</v>
      </c>
      <c r="I1098" s="4" t="str">
        <f t="array" ref="I1098">XLOOKUP(E1098,Customer_Dim!A:A,Customer_Dim!H:H)</f>
        <v>Bronze</v>
      </c>
      <c r="J1098" s="4" t="str">
        <f t="array" ref="J1098">XLOOKUP(E1098,Customer_Dim!A:A,Customer_Dim!E:E)</f>
        <v>South Gina</v>
      </c>
      <c r="K1098" s="4" t="str">
        <f t="array" ref="K1098">XLOOKUP(E1098,Customer_Dim!A:A,Customer_Dim!F:F)</f>
        <v>Kentucky</v>
      </c>
      <c r="L1098" s="4" t="str">
        <f t="array" ref="L1098">XLOOKUP(Q1098,Store_Dim!A:A,Store_Dim!C:C)</f>
        <v>North</v>
      </c>
      <c r="M1098" s="4" t="s">
        <v>1635</v>
      </c>
      <c r="N1098" s="4" t="str">
        <f t="array" ref="N1098">XLOOKUP(M1098,Product_Dim!A:A,Product_Dim!C:C)</f>
        <v>Sports</v>
      </c>
      <c r="O1098" s="4" t="str">
        <f t="array" ref="O1098">XLOOKUP(M1098,Product_Dim!A:A,Product_Dim!D:D)</f>
        <v>Accessories</v>
      </c>
      <c r="P1098" s="4" t="s">
        <v>1637</v>
      </c>
      <c r="Q1098" s="4" t="s">
        <v>1929</v>
      </c>
      <c r="R1098" s="4" t="str">
        <f t="array" ref="R1098">XLOOKUP(Q1098,Store_Dim!A:A,Store_Dim!B:B)</f>
        <v>Thomas, Bridges and Harris</v>
      </c>
      <c r="S1098" s="4" t="str">
        <f t="array" ref="S1098">XLOOKUP(Q1098,Store_Dim!A:A,Store_Dim!E:E)</f>
        <v>Online</v>
      </c>
      <c r="T1098" s="4">
        <v>1.0</v>
      </c>
      <c r="U1098" s="13">
        <v>99.35</v>
      </c>
      <c r="V1098" s="14">
        <v>0.08</v>
      </c>
      <c r="W1098" s="15">
        <v>273.86258363355637</v>
      </c>
      <c r="X1098" s="4" t="s">
        <v>1964</v>
      </c>
      <c r="Y1098" s="16">
        <v>91.402</v>
      </c>
      <c r="Z1098" s="4" t="str">
        <f t="array" ref="Z1098">XLOOKUP(M1098,Product_Dim!A:A,Product_Dim!B:B)</f>
        <v>Outdoor Sports Water Bottle</v>
      </c>
    </row>
    <row r="1099" ht="14.25" customHeight="1">
      <c r="A1099" s="4" t="s">
        <v>3058</v>
      </c>
      <c r="B1099" s="5">
        <v>45596.0</v>
      </c>
      <c r="C1099" s="12" t="s">
        <v>3979</v>
      </c>
      <c r="D1099" s="4">
        <f t="shared" si="1"/>
        <v>2024</v>
      </c>
      <c r="E1099" s="4" t="s">
        <v>277</v>
      </c>
      <c r="F1099" s="4">
        <v>61.0</v>
      </c>
      <c r="G1099" s="4" t="str">
        <f t="shared" si="2"/>
        <v>56-65</v>
      </c>
      <c r="H1099" s="4" t="str">
        <f t="array" ref="H1099">XLOOKUP(E1099,Customer_Dim!A:A,Customer_Dim!D:D)</f>
        <v>Female</v>
      </c>
      <c r="I1099" s="4" t="str">
        <f t="array" ref="I1099">XLOOKUP(E1099,Customer_Dim!A:A,Customer_Dim!H:H)</f>
        <v>Gold</v>
      </c>
      <c r="J1099" s="4" t="str">
        <f t="array" ref="J1099">XLOOKUP(E1099,Customer_Dim!A:A,Customer_Dim!E:E)</f>
        <v>South Shaun</v>
      </c>
      <c r="K1099" s="4" t="str">
        <f t="array" ref="K1099">XLOOKUP(E1099,Customer_Dim!A:A,Customer_Dim!F:F)</f>
        <v>New Mexico</v>
      </c>
      <c r="L1099" s="4" t="str">
        <f t="array" ref="L1099">XLOOKUP(Q1099,Store_Dim!A:A,Store_Dim!C:C)</f>
        <v>North</v>
      </c>
      <c r="M1099" s="4" t="s">
        <v>1555</v>
      </c>
      <c r="N1099" s="4" t="str">
        <f t="array" ref="N1099">XLOOKUP(M1099,Product_Dim!A:A,Product_Dim!C:C)</f>
        <v>Electronics</v>
      </c>
      <c r="O1099" s="4" t="str">
        <f t="array" ref="O1099">XLOOKUP(M1099,Product_Dim!A:A,Product_Dim!D:D)</f>
        <v>Computer</v>
      </c>
      <c r="P1099" s="4" t="s">
        <v>1559</v>
      </c>
      <c r="Q1099" s="4" t="s">
        <v>1901</v>
      </c>
      <c r="R1099" s="4" t="str">
        <f t="array" ref="R1099">XLOOKUP(Q1099,Store_Dim!A:A,Store_Dim!B:B)</f>
        <v>Johnson-Wright</v>
      </c>
      <c r="S1099" s="4" t="str">
        <f t="array" ref="S1099">XLOOKUP(Q1099,Store_Dim!A:A,Store_Dim!E:E)</f>
        <v>Outlet</v>
      </c>
      <c r="T1099" s="4">
        <v>2.0</v>
      </c>
      <c r="U1099" s="13">
        <v>374.42</v>
      </c>
      <c r="V1099" s="14">
        <v>0.21</v>
      </c>
      <c r="W1099" s="15">
        <v>416.0</v>
      </c>
      <c r="X1099" s="4" t="s">
        <v>1964</v>
      </c>
      <c r="Y1099" s="16">
        <v>591.5836</v>
      </c>
      <c r="Z1099" s="4" t="str">
        <f t="array" ref="Z1099">XLOOKUP(M1099,Product_Dim!A:A,Product_Dim!B:B)</f>
        <v>Brother Laser Printer</v>
      </c>
    </row>
    <row r="1100" ht="14.25" customHeight="1">
      <c r="A1100" s="4" t="s">
        <v>3059</v>
      </c>
      <c r="B1100" s="5">
        <v>45869.0</v>
      </c>
      <c r="C1100" s="12" t="s">
        <v>3968</v>
      </c>
      <c r="D1100" s="4">
        <f t="shared" si="1"/>
        <v>2025</v>
      </c>
      <c r="E1100" s="4" t="s">
        <v>1502</v>
      </c>
      <c r="F1100" s="4">
        <v>21.0</v>
      </c>
      <c r="G1100" s="4" t="str">
        <f t="shared" si="2"/>
        <v>18-25</v>
      </c>
      <c r="H1100" s="4" t="str">
        <f t="array" ref="H1100">XLOOKUP(E1100,Customer_Dim!A:A,Customer_Dim!D:D)</f>
        <v>Male</v>
      </c>
      <c r="I1100" s="4" t="str">
        <f t="array" ref="I1100">XLOOKUP(E1100,Customer_Dim!A:A,Customer_Dim!H:H)</f>
        <v>Gold</v>
      </c>
      <c r="J1100" s="4" t="str">
        <f t="array" ref="J1100">XLOOKUP(E1100,Customer_Dim!A:A,Customer_Dim!E:E)</f>
        <v>Kelseybury</v>
      </c>
      <c r="K1100" s="4" t="str">
        <f t="array" ref="K1100">XLOOKUP(E1100,Customer_Dim!A:A,Customer_Dim!F:F)</f>
        <v>Georgia</v>
      </c>
      <c r="L1100" s="4" t="str">
        <f t="array" ref="L1100">XLOOKUP(Q1100,Store_Dim!A:A,Store_Dim!C:C)</f>
        <v>North</v>
      </c>
      <c r="M1100" s="4" t="s">
        <v>1617</v>
      </c>
      <c r="N1100" s="4" t="str">
        <f t="array" ref="N1100">XLOOKUP(M1100,Product_Dim!A:A,Product_Dim!C:C)</f>
        <v>Electronics</v>
      </c>
      <c r="O1100" s="4" t="str">
        <f t="array" ref="O1100">XLOOKUP(M1100,Product_Dim!A:A,Product_Dim!D:D)</f>
        <v>Appliances</v>
      </c>
      <c r="P1100" s="4" t="s">
        <v>1620</v>
      </c>
      <c r="Q1100" s="4" t="s">
        <v>1936</v>
      </c>
      <c r="R1100" s="4" t="str">
        <f t="array" ref="R1100">XLOOKUP(Q1100,Store_Dim!A:A,Store_Dim!B:B)</f>
        <v>Shelton PLC</v>
      </c>
      <c r="S1100" s="4" t="str">
        <f t="array" ref="S1100">XLOOKUP(Q1100,Store_Dim!A:A,Store_Dim!E:E)</f>
        <v>Flagship</v>
      </c>
      <c r="T1100" s="4">
        <v>3.0</v>
      </c>
      <c r="U1100" s="13">
        <v>248.43</v>
      </c>
      <c r="V1100" s="14">
        <v>0.24</v>
      </c>
      <c r="W1100" s="15">
        <v>301.0</v>
      </c>
      <c r="X1100" s="4" t="s">
        <v>1964</v>
      </c>
      <c r="Y1100" s="16">
        <v>566.4204</v>
      </c>
      <c r="Z1100" s="4" t="str">
        <f t="array" ref="Z1100">XLOOKUP(M1100,Product_Dim!A:A,Product_Dim!B:B)</f>
        <v>4K Home Projector</v>
      </c>
    </row>
    <row r="1101" ht="14.25" customHeight="1">
      <c r="A1101" s="4" t="s">
        <v>3060</v>
      </c>
      <c r="B1101" s="5">
        <v>45631.0</v>
      </c>
      <c r="C1101" s="12" t="s">
        <v>3969</v>
      </c>
      <c r="D1101" s="4">
        <f t="shared" si="1"/>
        <v>2024</v>
      </c>
      <c r="E1101" s="4" t="s">
        <v>1464</v>
      </c>
      <c r="F1101" s="4">
        <v>45.0</v>
      </c>
      <c r="G1101" s="4" t="str">
        <f t="shared" si="2"/>
        <v>36-45</v>
      </c>
      <c r="H1101" s="4" t="str">
        <f t="array" ref="H1101">XLOOKUP(E1101,Customer_Dim!A:A,Customer_Dim!D:D)</f>
        <v>Male</v>
      </c>
      <c r="I1101" s="4" t="str">
        <f t="array" ref="I1101">XLOOKUP(E1101,Customer_Dim!A:A,Customer_Dim!H:H)</f>
        <v>Bronze</v>
      </c>
      <c r="J1101" s="4" t="str">
        <f t="array" ref="J1101">XLOOKUP(E1101,Customer_Dim!A:A,Customer_Dim!E:E)</f>
        <v>Bergermouth</v>
      </c>
      <c r="K1101" s="4" t="str">
        <f t="array" ref="K1101">XLOOKUP(E1101,Customer_Dim!A:A,Customer_Dim!F:F)</f>
        <v>Vermont</v>
      </c>
      <c r="L1101" s="4" t="str">
        <f t="array" ref="L1101">XLOOKUP(Q1101,Store_Dim!A:A,Store_Dim!C:C)</f>
        <v>North</v>
      </c>
      <c r="M1101" s="4" t="s">
        <v>1838</v>
      </c>
      <c r="N1101" s="4" t="str">
        <f t="array" ref="N1101">XLOOKUP(M1101,Product_Dim!A:A,Product_Dim!C:C)</f>
        <v>Clothing</v>
      </c>
      <c r="O1101" s="4" t="str">
        <f t="array" ref="O1101">XLOOKUP(M1101,Product_Dim!A:A,Product_Dim!D:D)</f>
        <v>Accessories</v>
      </c>
      <c r="P1101" s="4" t="s">
        <v>1840</v>
      </c>
      <c r="Q1101" s="4" t="s">
        <v>1892</v>
      </c>
      <c r="R1101" s="4" t="str">
        <f t="array" ref="R1101">XLOOKUP(Q1101,Store_Dim!A:A,Store_Dim!B:B)</f>
        <v>Martinez, Adkins and Johnson</v>
      </c>
      <c r="S1101" s="4" t="str">
        <f t="array" ref="S1101">XLOOKUP(Q1101,Store_Dim!A:A,Store_Dim!E:E)</f>
        <v>Flagship</v>
      </c>
      <c r="T1101" s="4">
        <v>1.0</v>
      </c>
      <c r="U1101" s="13">
        <v>784.46</v>
      </c>
      <c r="V1101" s="14">
        <v>0.14</v>
      </c>
      <c r="W1101" s="15">
        <v>210.0</v>
      </c>
      <c r="X1101" s="4" t="s">
        <v>1964</v>
      </c>
      <c r="Y1101" s="16">
        <v>674.6356000000001</v>
      </c>
      <c r="Z1101" s="4" t="str">
        <f t="array" ref="Z1101">XLOOKUP(M1101,Product_Dim!A:A,Product_Dim!B:B)</f>
        <v>Women's Beanie Hat</v>
      </c>
    </row>
    <row r="1102" ht="14.25" customHeight="1">
      <c r="A1102" s="4" t="s">
        <v>3061</v>
      </c>
      <c r="B1102" s="5">
        <v>45379.0</v>
      </c>
      <c r="C1102" s="12" t="s">
        <v>3977</v>
      </c>
      <c r="D1102" s="4">
        <f t="shared" si="1"/>
        <v>2024</v>
      </c>
      <c r="E1102" s="4" t="s">
        <v>850</v>
      </c>
      <c r="F1102" s="4">
        <v>32.0</v>
      </c>
      <c r="G1102" s="4" t="str">
        <f t="shared" si="2"/>
        <v>26-35</v>
      </c>
      <c r="H1102" s="4" t="str">
        <f t="array" ref="H1102">XLOOKUP(E1102,Customer_Dim!A:A,Customer_Dim!D:D)</f>
        <v>Female</v>
      </c>
      <c r="I1102" s="4" t="str">
        <f t="array" ref="I1102">XLOOKUP(E1102,Customer_Dim!A:A,Customer_Dim!H:H)</f>
        <v>Silver</v>
      </c>
      <c r="J1102" s="4" t="str">
        <f t="array" ref="J1102">XLOOKUP(E1102,Customer_Dim!A:A,Customer_Dim!E:E)</f>
        <v>South Kathrynmouth</v>
      </c>
      <c r="K1102" s="4" t="str">
        <f t="array" ref="K1102">XLOOKUP(E1102,Customer_Dim!A:A,Customer_Dim!F:F)</f>
        <v>Oklahoma</v>
      </c>
      <c r="L1102" s="4" t="str">
        <f t="array" ref="L1102">XLOOKUP(Q1102,Store_Dim!A:A,Store_Dim!C:C)</f>
        <v>East</v>
      </c>
      <c r="M1102" s="4" t="s">
        <v>1738</v>
      </c>
      <c r="N1102" s="4" t="str">
        <f t="array" ref="N1102">XLOOKUP(M1102,Product_Dim!A:A,Product_Dim!C:C)</f>
        <v>Sports</v>
      </c>
      <c r="O1102" s="4" t="str">
        <f t="array" ref="O1102">XLOOKUP(M1102,Product_Dim!A:A,Product_Dim!D:D)</f>
        <v>Team Sports</v>
      </c>
      <c r="P1102" s="4" t="s">
        <v>1740</v>
      </c>
      <c r="Q1102" s="4" t="s">
        <v>1924</v>
      </c>
      <c r="R1102" s="4" t="str">
        <f t="array" ref="R1102">XLOOKUP(Q1102,Store_Dim!A:A,Store_Dim!B:B)</f>
        <v>Hill, Wagner and Ballard</v>
      </c>
      <c r="S1102" s="4" t="str">
        <f t="array" ref="S1102">XLOOKUP(Q1102,Store_Dim!A:A,Store_Dim!E:E)</f>
        <v>Online</v>
      </c>
      <c r="T1102" s="4">
        <v>3.0</v>
      </c>
      <c r="U1102" s="13">
        <v>70.88</v>
      </c>
      <c r="V1102" s="14">
        <v>0.27</v>
      </c>
      <c r="W1102" s="15">
        <v>82.0</v>
      </c>
      <c r="X1102" s="4" t="s">
        <v>1964</v>
      </c>
      <c r="Y1102" s="16">
        <v>155.2272</v>
      </c>
      <c r="Z1102" s="4" t="str">
        <f t="array" ref="Z1102">XLOOKUP(M1102,Product_Dim!A:A,Product_Dim!B:B)</f>
        <v>Rugby Ball</v>
      </c>
    </row>
    <row r="1103" ht="14.25" customHeight="1">
      <c r="A1103" s="4" t="s">
        <v>3062</v>
      </c>
      <c r="B1103" s="5">
        <v>45641.0</v>
      </c>
      <c r="C1103" s="12" t="s">
        <v>3969</v>
      </c>
      <c r="D1103" s="4">
        <f t="shared" si="1"/>
        <v>2024</v>
      </c>
      <c r="E1103" s="4" t="s">
        <v>403</v>
      </c>
      <c r="F1103" s="4">
        <v>40.0</v>
      </c>
      <c r="G1103" s="4" t="str">
        <f t="shared" si="2"/>
        <v>36-45</v>
      </c>
      <c r="H1103" s="4" t="str">
        <f t="array" ref="H1103">XLOOKUP(E1103,Customer_Dim!A:A,Customer_Dim!D:D)</f>
        <v>Female</v>
      </c>
      <c r="I1103" s="4" t="str">
        <f t="array" ref="I1103">XLOOKUP(E1103,Customer_Dim!A:A,Customer_Dim!H:H)</f>
        <v>Gold</v>
      </c>
      <c r="J1103" s="4" t="str">
        <f t="array" ref="J1103">XLOOKUP(E1103,Customer_Dim!A:A,Customer_Dim!E:E)</f>
        <v>New Dawnton</v>
      </c>
      <c r="K1103" s="4" t="str">
        <f t="array" ref="K1103">XLOOKUP(E1103,Customer_Dim!A:A,Customer_Dim!F:F)</f>
        <v>Maryland</v>
      </c>
      <c r="L1103" s="4" t="str">
        <f t="array" ref="L1103">XLOOKUP(Q1103,Store_Dim!A:A,Store_Dim!C:C)</f>
        <v>North</v>
      </c>
      <c r="M1103" s="4" t="s">
        <v>1590</v>
      </c>
      <c r="N1103" s="4" t="str">
        <f t="array" ref="N1103">XLOOKUP(M1103,Product_Dim!A:A,Product_Dim!C:C)</f>
        <v>Electronics</v>
      </c>
      <c r="O1103" s="4" t="str">
        <f t="array" ref="O1103">XLOOKUP(M1103,Product_Dim!A:A,Product_Dim!D:D)</f>
        <v>Audio</v>
      </c>
      <c r="P1103" s="4" t="s">
        <v>1593</v>
      </c>
      <c r="Q1103" s="4" t="s">
        <v>1892</v>
      </c>
      <c r="R1103" s="4" t="str">
        <f t="array" ref="R1103">XLOOKUP(Q1103,Store_Dim!A:A,Store_Dim!B:B)</f>
        <v>Martinez, Adkins and Johnson</v>
      </c>
      <c r="S1103" s="4" t="str">
        <f t="array" ref="S1103">XLOOKUP(Q1103,Store_Dim!A:A,Store_Dim!E:E)</f>
        <v>Flagship</v>
      </c>
      <c r="T1103" s="4">
        <v>3.0</v>
      </c>
      <c r="U1103" s="13">
        <v>324.29</v>
      </c>
      <c r="V1103" s="14">
        <v>0.16</v>
      </c>
      <c r="W1103" s="15">
        <v>142.0</v>
      </c>
      <c r="X1103" s="4" t="s">
        <v>1964</v>
      </c>
      <c r="Y1103" s="16">
        <v>817.2108000000001</v>
      </c>
      <c r="Z1103" s="4" t="str">
        <f t="array" ref="Z1103">XLOOKUP(M1103,Product_Dim!A:A,Product_Dim!B:B)</f>
        <v>Wireless Bluetooth Earbuds</v>
      </c>
    </row>
    <row r="1104" ht="14.25" customHeight="1">
      <c r="A1104" s="4" t="s">
        <v>3063</v>
      </c>
      <c r="B1104" s="5">
        <v>45842.0</v>
      </c>
      <c r="C1104" s="12" t="s">
        <v>3968</v>
      </c>
      <c r="D1104" s="4">
        <f t="shared" si="1"/>
        <v>2025</v>
      </c>
      <c r="E1104" s="4" t="s">
        <v>497</v>
      </c>
      <c r="F1104" s="4">
        <v>30.0</v>
      </c>
      <c r="G1104" s="4" t="str">
        <f t="shared" si="2"/>
        <v>26-35</v>
      </c>
      <c r="H1104" s="4" t="str">
        <f t="array" ref="H1104">XLOOKUP(E1104,Customer_Dim!A:A,Customer_Dim!D:D)</f>
        <v>Male</v>
      </c>
      <c r="I1104" s="4" t="str">
        <f t="array" ref="I1104">XLOOKUP(E1104,Customer_Dim!A:A,Customer_Dim!H:H)</f>
        <v>Bronze</v>
      </c>
      <c r="J1104" s="4" t="str">
        <f t="array" ref="J1104">XLOOKUP(E1104,Customer_Dim!A:A,Customer_Dim!E:E)</f>
        <v>Port Denise</v>
      </c>
      <c r="K1104" s="4" t="str">
        <f t="array" ref="K1104">XLOOKUP(E1104,Customer_Dim!A:A,Customer_Dim!F:F)</f>
        <v>California</v>
      </c>
      <c r="L1104" s="4" t="str">
        <f t="array" ref="L1104">XLOOKUP(Q1104,Store_Dim!A:A,Store_Dim!C:C)</f>
        <v>North</v>
      </c>
      <c r="M1104" s="4" t="s">
        <v>1617</v>
      </c>
      <c r="N1104" s="4" t="str">
        <f t="array" ref="N1104">XLOOKUP(M1104,Product_Dim!A:A,Product_Dim!C:C)</f>
        <v>Electronics</v>
      </c>
      <c r="O1104" s="4" t="str">
        <f t="array" ref="O1104">XLOOKUP(M1104,Product_Dim!A:A,Product_Dim!D:D)</f>
        <v>Appliances</v>
      </c>
      <c r="P1104" s="4" t="s">
        <v>1620</v>
      </c>
      <c r="Q1104" s="4" t="s">
        <v>1901</v>
      </c>
      <c r="R1104" s="4" t="str">
        <f t="array" ref="R1104">XLOOKUP(Q1104,Store_Dim!A:A,Store_Dim!B:B)</f>
        <v>Johnson-Wright</v>
      </c>
      <c r="S1104" s="4" t="str">
        <f t="array" ref="S1104">XLOOKUP(Q1104,Store_Dim!A:A,Store_Dim!E:E)</f>
        <v>Outlet</v>
      </c>
      <c r="T1104" s="4">
        <v>4.0</v>
      </c>
      <c r="U1104" s="13">
        <v>243.92</v>
      </c>
      <c r="V1104" s="14">
        <v>0.02</v>
      </c>
      <c r="W1104" s="15">
        <v>301.0</v>
      </c>
      <c r="X1104" s="4" t="s">
        <v>1961</v>
      </c>
      <c r="Y1104" s="16">
        <v>956.1664</v>
      </c>
      <c r="Z1104" s="4" t="str">
        <f t="array" ref="Z1104">XLOOKUP(M1104,Product_Dim!A:A,Product_Dim!B:B)</f>
        <v>4K Home Projector</v>
      </c>
    </row>
    <row r="1105" ht="14.25" customHeight="1">
      <c r="A1105" s="4" t="s">
        <v>3064</v>
      </c>
      <c r="B1105" s="5">
        <v>45257.0</v>
      </c>
      <c r="C1105" s="12" t="s">
        <v>3971</v>
      </c>
      <c r="D1105" s="4">
        <f t="shared" si="1"/>
        <v>2023</v>
      </c>
      <c r="E1105" s="4" t="s">
        <v>1196</v>
      </c>
      <c r="F1105" s="4">
        <v>26.0</v>
      </c>
      <c r="G1105" s="4" t="str">
        <f t="shared" si="2"/>
        <v>26-35</v>
      </c>
      <c r="H1105" s="4" t="str">
        <f t="array" ref="H1105">XLOOKUP(E1105,Customer_Dim!A:A,Customer_Dim!D:D)</f>
        <v>Male</v>
      </c>
      <c r="I1105" s="4" t="str">
        <f t="array" ref="I1105">XLOOKUP(E1105,Customer_Dim!A:A,Customer_Dim!H:H)</f>
        <v>Platinum</v>
      </c>
      <c r="J1105" s="4" t="str">
        <f t="array" ref="J1105">XLOOKUP(E1105,Customer_Dim!A:A,Customer_Dim!E:E)</f>
        <v>Port Richardshire</v>
      </c>
      <c r="K1105" s="4" t="str">
        <f t="array" ref="K1105">XLOOKUP(E1105,Customer_Dim!A:A,Customer_Dim!F:F)</f>
        <v>Minnesota</v>
      </c>
      <c r="L1105" s="4" t="str">
        <f t="array" ref="L1105">XLOOKUP(Q1105,Store_Dim!A:A,Store_Dim!C:C)</f>
        <v>East</v>
      </c>
      <c r="M1105" s="4" t="s">
        <v>1661</v>
      </c>
      <c r="N1105" s="4" t="str">
        <f t="array" ref="N1105">XLOOKUP(M1105,Product_Dim!A:A,Product_Dim!C:C)</f>
        <v>Sports</v>
      </c>
      <c r="O1105" s="4" t="str">
        <f t="array" ref="O1105">XLOOKUP(M1105,Product_Dim!A:A,Product_Dim!D:D)</f>
        <v>Accessories</v>
      </c>
      <c r="P1105" s="4" t="s">
        <v>1663</v>
      </c>
      <c r="Q1105" s="4" t="s">
        <v>1932</v>
      </c>
      <c r="R1105" s="4" t="str">
        <f t="array" ref="R1105">XLOOKUP(Q1105,Store_Dim!A:A,Store_Dim!B:B)</f>
        <v>Gardner, Humphrey and Contreras</v>
      </c>
      <c r="S1105" s="4" t="str">
        <f t="array" ref="S1105">XLOOKUP(Q1105,Store_Dim!A:A,Store_Dim!E:E)</f>
        <v>Flagship</v>
      </c>
      <c r="T1105" s="4">
        <v>1.0</v>
      </c>
      <c r="U1105" s="13">
        <v>664.35</v>
      </c>
      <c r="V1105" s="14">
        <v>0.0</v>
      </c>
      <c r="W1105" s="15">
        <v>137.0</v>
      </c>
      <c r="X1105" s="4" t="s">
        <v>1959</v>
      </c>
      <c r="Y1105" s="16">
        <v>664.35</v>
      </c>
      <c r="Z1105" s="4" t="str">
        <f t="array" ref="Z1105">XLOOKUP(M1105,Product_Dim!A:A,Product_Dim!B:B)</f>
        <v>Sports Stopwatch Timer</v>
      </c>
    </row>
    <row r="1106" ht="14.25" customHeight="1">
      <c r="A1106" s="4" t="s">
        <v>3065</v>
      </c>
      <c r="B1106" s="5">
        <v>45468.0</v>
      </c>
      <c r="C1106" s="12" t="s">
        <v>3970</v>
      </c>
      <c r="D1106" s="4">
        <f t="shared" si="1"/>
        <v>2024</v>
      </c>
      <c r="E1106" s="4" t="s">
        <v>1223</v>
      </c>
      <c r="F1106" s="4">
        <v>52.0</v>
      </c>
      <c r="G1106" s="4" t="str">
        <f t="shared" si="2"/>
        <v>46-55</v>
      </c>
      <c r="H1106" s="4" t="str">
        <f t="array" ref="H1106">XLOOKUP(E1106,Customer_Dim!A:A,Customer_Dim!D:D)</f>
        <v>Female</v>
      </c>
      <c r="I1106" s="4" t="str">
        <f t="array" ref="I1106">XLOOKUP(E1106,Customer_Dim!A:A,Customer_Dim!H:H)</f>
        <v>Bronze</v>
      </c>
      <c r="J1106" s="4" t="str">
        <f t="array" ref="J1106">XLOOKUP(E1106,Customer_Dim!A:A,Customer_Dim!E:E)</f>
        <v>North Michael</v>
      </c>
      <c r="K1106" s="4" t="str">
        <f t="array" ref="K1106">XLOOKUP(E1106,Customer_Dim!A:A,Customer_Dim!F:F)</f>
        <v>Iowa</v>
      </c>
      <c r="L1106" s="4" t="str">
        <f t="array" ref="L1106">XLOOKUP(Q1106,Store_Dim!A:A,Store_Dim!C:C)</f>
        <v>East</v>
      </c>
      <c r="M1106" s="4" t="s">
        <v>1638</v>
      </c>
      <c r="N1106" s="4" t="str">
        <f t="array" ref="N1106">XLOOKUP(M1106,Product_Dim!A:A,Product_Dim!C:C)</f>
        <v>Home</v>
      </c>
      <c r="O1106" s="4" t="str">
        <f t="array" ref="O1106">XLOOKUP(M1106,Product_Dim!A:A,Product_Dim!D:D)</f>
        <v>Storage</v>
      </c>
      <c r="P1106" s="4" t="s">
        <v>1641</v>
      </c>
      <c r="Q1106" s="4" t="s">
        <v>1924</v>
      </c>
      <c r="R1106" s="4" t="str">
        <f t="array" ref="R1106">XLOOKUP(Q1106,Store_Dim!A:A,Store_Dim!B:B)</f>
        <v>Hill, Wagner and Ballard</v>
      </c>
      <c r="S1106" s="4" t="str">
        <f t="array" ref="S1106">XLOOKUP(Q1106,Store_Dim!A:A,Store_Dim!E:E)</f>
        <v>Online</v>
      </c>
      <c r="T1106" s="4">
        <v>2.0</v>
      </c>
      <c r="U1106" s="13">
        <v>218.07</v>
      </c>
      <c r="V1106" s="14">
        <v>0.19</v>
      </c>
      <c r="W1106" s="15">
        <v>76.0</v>
      </c>
      <c r="X1106" s="4" t="s">
        <v>1961</v>
      </c>
      <c r="Y1106" s="16">
        <v>353.2734</v>
      </c>
      <c r="Z1106" s="4" t="str">
        <f t="array" ref="Z1106">XLOOKUP(M1106,Product_Dim!A:A,Product_Dim!B:B)</f>
        <v>Multi-Purpose Storage Box</v>
      </c>
    </row>
    <row r="1107" ht="14.25" customHeight="1">
      <c r="A1107" s="4" t="s">
        <v>3066</v>
      </c>
      <c r="B1107" s="5">
        <v>45228.0</v>
      </c>
      <c r="C1107" s="12" t="s">
        <v>3979</v>
      </c>
      <c r="D1107" s="4">
        <f t="shared" si="1"/>
        <v>2023</v>
      </c>
      <c r="E1107" s="4" t="s">
        <v>1220</v>
      </c>
      <c r="F1107" s="4">
        <v>27.0</v>
      </c>
      <c r="G1107" s="4" t="str">
        <f t="shared" si="2"/>
        <v>26-35</v>
      </c>
      <c r="H1107" s="4" t="str">
        <f t="array" ref="H1107">XLOOKUP(E1107,Customer_Dim!A:A,Customer_Dim!D:D)</f>
        <v>Female</v>
      </c>
      <c r="I1107" s="4" t="str">
        <f t="array" ref="I1107">XLOOKUP(E1107,Customer_Dim!A:A,Customer_Dim!H:H)</f>
        <v>Silver</v>
      </c>
      <c r="J1107" s="4" t="str">
        <f t="array" ref="J1107">XLOOKUP(E1107,Customer_Dim!A:A,Customer_Dim!E:E)</f>
        <v>Jennifertown</v>
      </c>
      <c r="K1107" s="4" t="str">
        <f t="array" ref="K1107">XLOOKUP(E1107,Customer_Dim!A:A,Customer_Dim!F:F)</f>
        <v>South Carolina</v>
      </c>
      <c r="L1107" s="4" t="str">
        <f t="array" ref="L1107">XLOOKUP(Q1107,Store_Dim!A:A,Store_Dim!C:C)</f>
        <v>North</v>
      </c>
      <c r="M1107" s="4" t="s">
        <v>1617</v>
      </c>
      <c r="N1107" s="4" t="str">
        <f t="array" ref="N1107">XLOOKUP(M1107,Product_Dim!A:A,Product_Dim!C:C)</f>
        <v>Electronics</v>
      </c>
      <c r="O1107" s="4" t="str">
        <f t="array" ref="O1107">XLOOKUP(M1107,Product_Dim!A:A,Product_Dim!D:D)</f>
        <v>Appliances</v>
      </c>
      <c r="P1107" s="4" t="s">
        <v>1620</v>
      </c>
      <c r="Q1107" s="4" t="s">
        <v>1901</v>
      </c>
      <c r="R1107" s="4" t="str">
        <f t="array" ref="R1107">XLOOKUP(Q1107,Store_Dim!A:A,Store_Dim!B:B)</f>
        <v>Johnson-Wright</v>
      </c>
      <c r="S1107" s="4" t="str">
        <f t="array" ref="S1107">XLOOKUP(Q1107,Store_Dim!A:A,Store_Dim!E:E)</f>
        <v>Outlet</v>
      </c>
      <c r="T1107" s="4">
        <v>4.0</v>
      </c>
      <c r="U1107" s="13">
        <v>921.83</v>
      </c>
      <c r="V1107" s="14">
        <v>0.27</v>
      </c>
      <c r="W1107" s="15">
        <v>301.0</v>
      </c>
      <c r="X1107" s="4" t="s">
        <v>1959</v>
      </c>
      <c r="Y1107" s="16">
        <v>2691.7436</v>
      </c>
      <c r="Z1107" s="4" t="str">
        <f t="array" ref="Z1107">XLOOKUP(M1107,Product_Dim!A:A,Product_Dim!B:B)</f>
        <v>4K Home Projector</v>
      </c>
    </row>
    <row r="1108" ht="14.25" customHeight="1">
      <c r="A1108" s="4" t="s">
        <v>3067</v>
      </c>
      <c r="B1108" s="5">
        <v>45661.0</v>
      </c>
      <c r="C1108" s="12" t="s">
        <v>3972</v>
      </c>
      <c r="D1108" s="4">
        <f t="shared" si="1"/>
        <v>2025</v>
      </c>
      <c r="E1108" s="4" t="s">
        <v>578</v>
      </c>
      <c r="F1108" s="4">
        <v>36.0</v>
      </c>
      <c r="G1108" s="4" t="str">
        <f t="shared" si="2"/>
        <v>36-45</v>
      </c>
      <c r="H1108" s="4" t="str">
        <f t="array" ref="H1108">XLOOKUP(E1108,Customer_Dim!A:A,Customer_Dim!D:D)</f>
        <v>Female</v>
      </c>
      <c r="I1108" s="4" t="str">
        <f t="array" ref="I1108">XLOOKUP(E1108,Customer_Dim!A:A,Customer_Dim!H:H)</f>
        <v>Platinum</v>
      </c>
      <c r="J1108" s="4" t="str">
        <f t="array" ref="J1108">XLOOKUP(E1108,Customer_Dim!A:A,Customer_Dim!E:E)</f>
        <v>Robertview</v>
      </c>
      <c r="K1108" s="4" t="str">
        <f t="array" ref="K1108">XLOOKUP(E1108,Customer_Dim!A:A,Customer_Dim!F:F)</f>
        <v>Florida</v>
      </c>
      <c r="L1108" s="4" t="str">
        <f t="array" ref="L1108">XLOOKUP(Q1108,Store_Dim!A:A,Store_Dim!C:C)</f>
        <v>North</v>
      </c>
      <c r="M1108" s="4" t="s">
        <v>1732</v>
      </c>
      <c r="N1108" s="4" t="str">
        <f t="array" ref="N1108">XLOOKUP(M1108,Product_Dim!A:A,Product_Dim!C:C)</f>
        <v>Sports</v>
      </c>
      <c r="O1108" s="4" t="str">
        <f t="array" ref="O1108">XLOOKUP(M1108,Product_Dim!A:A,Product_Dim!D:D)</f>
        <v>Fitness</v>
      </c>
      <c r="P1108" s="4" t="s">
        <v>1734</v>
      </c>
      <c r="Q1108" s="4" t="s">
        <v>1892</v>
      </c>
      <c r="R1108" s="4" t="str">
        <f t="array" ref="R1108">XLOOKUP(Q1108,Store_Dim!A:A,Store_Dim!B:B)</f>
        <v>Martinez, Adkins and Johnson</v>
      </c>
      <c r="S1108" s="4" t="str">
        <f t="array" ref="S1108">XLOOKUP(Q1108,Store_Dim!A:A,Store_Dim!E:E)</f>
        <v>Flagship</v>
      </c>
      <c r="T1108" s="4">
        <v>3.0</v>
      </c>
      <c r="U1108" s="13">
        <v>326.2</v>
      </c>
      <c r="V1108" s="14">
        <v>0.22</v>
      </c>
      <c r="W1108" s="15">
        <v>260.0</v>
      </c>
      <c r="X1108" s="4" t="s">
        <v>1964</v>
      </c>
      <c r="Y1108" s="16">
        <v>763.308</v>
      </c>
      <c r="Z1108" s="4" t="str">
        <f t="array" ref="Z1108">XLOOKUP(M1108,Product_Dim!A:A,Product_Dim!B:B)</f>
        <v>Boxing Hand Wraps</v>
      </c>
    </row>
    <row r="1109" ht="14.25" customHeight="1">
      <c r="A1109" s="4" t="s">
        <v>3068</v>
      </c>
      <c r="B1109" s="5">
        <v>45701.0</v>
      </c>
      <c r="C1109" s="12" t="s">
        <v>3974</v>
      </c>
      <c r="D1109" s="4">
        <f t="shared" si="1"/>
        <v>2025</v>
      </c>
      <c r="E1109" s="4" t="s">
        <v>1438</v>
      </c>
      <c r="F1109" s="4">
        <v>62.0</v>
      </c>
      <c r="G1109" s="4" t="str">
        <f t="shared" si="2"/>
        <v>56-65</v>
      </c>
      <c r="H1109" s="4" t="str">
        <f t="array" ref="H1109">XLOOKUP(E1109,Customer_Dim!A:A,Customer_Dim!D:D)</f>
        <v>Female</v>
      </c>
      <c r="I1109" s="4" t="str">
        <f t="array" ref="I1109">XLOOKUP(E1109,Customer_Dim!A:A,Customer_Dim!H:H)</f>
        <v>Silver</v>
      </c>
      <c r="J1109" s="4" t="str">
        <f t="array" ref="J1109">XLOOKUP(E1109,Customer_Dim!A:A,Customer_Dim!E:E)</f>
        <v>Port Taylorberg</v>
      </c>
      <c r="K1109" s="4" t="str">
        <f t="array" ref="K1109">XLOOKUP(E1109,Customer_Dim!A:A,Customer_Dim!F:F)</f>
        <v>Pennsylvania</v>
      </c>
      <c r="L1109" s="4" t="str">
        <f t="array" ref="L1109">XLOOKUP(Q1109,Store_Dim!A:A,Store_Dim!C:C)</f>
        <v>East</v>
      </c>
      <c r="M1109" s="4" t="s">
        <v>1625</v>
      </c>
      <c r="N1109" s="4" t="str">
        <f t="array" ref="N1109">XLOOKUP(M1109,Product_Dim!A:A,Product_Dim!C:C)</f>
        <v>Sports</v>
      </c>
      <c r="O1109" s="4" t="str">
        <f t="array" ref="O1109">XLOOKUP(M1109,Product_Dim!A:A,Product_Dim!D:D)</f>
        <v>Accessories</v>
      </c>
      <c r="P1109" s="4" t="s">
        <v>1627</v>
      </c>
      <c r="Q1109" s="4" t="s">
        <v>1948</v>
      </c>
      <c r="R1109" s="4" t="str">
        <f t="array" ref="R1109">XLOOKUP(Q1109,Store_Dim!A:A,Store_Dim!B:B)</f>
        <v>Mann-Austin</v>
      </c>
      <c r="S1109" s="4" t="str">
        <f t="array" ref="S1109">XLOOKUP(Q1109,Store_Dim!A:A,Store_Dim!E:E)</f>
        <v>Online</v>
      </c>
      <c r="T1109" s="4">
        <v>1.0</v>
      </c>
      <c r="U1109" s="13">
        <v>244.25</v>
      </c>
      <c r="V1109" s="14">
        <v>0.09</v>
      </c>
      <c r="W1109" s="15">
        <v>367.0</v>
      </c>
      <c r="X1109" s="4" t="s">
        <v>1961</v>
      </c>
      <c r="Y1109" s="16">
        <v>222.2675</v>
      </c>
      <c r="Z1109" s="4" t="str">
        <f t="array" ref="Z1109">XLOOKUP(M1109,Product_Dim!A:A,Product_Dim!B:B)</f>
        <v>Soccer Training Cone Set</v>
      </c>
    </row>
    <row r="1110" ht="14.25" customHeight="1">
      <c r="A1110" s="4" t="s">
        <v>3069</v>
      </c>
      <c r="B1110" s="5">
        <v>45448.0</v>
      </c>
      <c r="C1110" s="12" t="s">
        <v>3970</v>
      </c>
      <c r="D1110" s="4">
        <f t="shared" si="1"/>
        <v>2024</v>
      </c>
      <c r="E1110" s="4" t="s">
        <v>1178</v>
      </c>
      <c r="F1110" s="4">
        <v>20.0</v>
      </c>
      <c r="G1110" s="4" t="str">
        <f t="shared" si="2"/>
        <v>18-25</v>
      </c>
      <c r="H1110" s="4" t="str">
        <f t="array" ref="H1110">XLOOKUP(E1110,Customer_Dim!A:A,Customer_Dim!D:D)</f>
        <v>Female</v>
      </c>
      <c r="I1110" s="4" t="str">
        <f t="array" ref="I1110">XLOOKUP(E1110,Customer_Dim!A:A,Customer_Dim!H:H)</f>
        <v>Platinum</v>
      </c>
      <c r="J1110" s="4" t="str">
        <f t="array" ref="J1110">XLOOKUP(E1110,Customer_Dim!A:A,Customer_Dim!E:E)</f>
        <v>West Bruce</v>
      </c>
      <c r="K1110" s="4" t="str">
        <f t="array" ref="K1110">XLOOKUP(E1110,Customer_Dim!A:A,Customer_Dim!F:F)</f>
        <v>Vermont</v>
      </c>
      <c r="L1110" s="4" t="str">
        <f t="array" ref="L1110">XLOOKUP(Q1110,Store_Dim!A:A,Store_Dim!C:C)</f>
        <v>East</v>
      </c>
      <c r="M1110" s="4" t="s">
        <v>1765</v>
      </c>
      <c r="N1110" s="4" t="str">
        <f t="array" ref="N1110">XLOOKUP(M1110,Product_Dim!A:A,Product_Dim!C:C)</f>
        <v>Sports</v>
      </c>
      <c r="O1110" s="4" t="str">
        <f t="array" ref="O1110">XLOOKUP(M1110,Product_Dim!A:A,Product_Dim!D:D)</f>
        <v>Equipment</v>
      </c>
      <c r="P1110" s="4" t="s">
        <v>1767</v>
      </c>
      <c r="Q1110" s="4" t="s">
        <v>1924</v>
      </c>
      <c r="R1110" s="4" t="str">
        <f t="array" ref="R1110">XLOOKUP(Q1110,Store_Dim!A:A,Store_Dim!B:B)</f>
        <v>Hill, Wagner and Ballard</v>
      </c>
      <c r="S1110" s="4" t="str">
        <f t="array" ref="S1110">XLOOKUP(Q1110,Store_Dim!A:A,Store_Dim!E:E)</f>
        <v>Online</v>
      </c>
      <c r="T1110" s="4">
        <v>3.0</v>
      </c>
      <c r="U1110" s="13">
        <v>808.87</v>
      </c>
      <c r="V1110" s="14">
        <v>0.12</v>
      </c>
      <c r="W1110" s="15">
        <v>465.0</v>
      </c>
      <c r="X1110" s="4" t="s">
        <v>1964</v>
      </c>
      <c r="Y1110" s="16">
        <v>2135.4168</v>
      </c>
      <c r="Z1110" s="4" t="str">
        <f t="array" ref="Z1110">XLOOKUP(M1110,Product_Dim!A:A,Product_Dim!B:B)</f>
        <v>Tennis Ball 3-Pack</v>
      </c>
    </row>
    <row r="1111" ht="14.25" customHeight="1">
      <c r="A1111" s="4" t="s">
        <v>3070</v>
      </c>
      <c r="B1111" s="5">
        <v>45387.0</v>
      </c>
      <c r="C1111" s="12" t="s">
        <v>3978</v>
      </c>
      <c r="D1111" s="4">
        <f t="shared" si="1"/>
        <v>2024</v>
      </c>
      <c r="E1111" s="4" t="s">
        <v>1085</v>
      </c>
      <c r="F1111" s="4">
        <v>46.0</v>
      </c>
      <c r="G1111" s="4" t="str">
        <f t="shared" si="2"/>
        <v>46-55</v>
      </c>
      <c r="H1111" s="4" t="str">
        <f t="array" ref="H1111">XLOOKUP(E1111,Customer_Dim!A:A,Customer_Dim!D:D)</f>
        <v>Female</v>
      </c>
      <c r="I1111" s="4" t="str">
        <f t="array" ref="I1111">XLOOKUP(E1111,Customer_Dim!A:A,Customer_Dim!H:H)</f>
        <v>Silver</v>
      </c>
      <c r="J1111" s="4" t="str">
        <f t="array" ref="J1111">XLOOKUP(E1111,Customer_Dim!A:A,Customer_Dim!E:E)</f>
        <v>Hudsonfort</v>
      </c>
      <c r="K1111" s="4" t="str">
        <f t="array" ref="K1111">XLOOKUP(E1111,Customer_Dim!A:A,Customer_Dim!F:F)</f>
        <v>Connecticut</v>
      </c>
      <c r="L1111" s="4" t="str">
        <f t="array" ref="L1111">XLOOKUP(Q1111,Store_Dim!A:A,Store_Dim!C:C)</f>
        <v>South</v>
      </c>
      <c r="M1111" s="4" t="s">
        <v>1670</v>
      </c>
      <c r="N1111" s="4" t="str">
        <f t="array" ref="N1111">XLOOKUP(M1111,Product_Dim!A:A,Product_Dim!C:C)</f>
        <v>Sports</v>
      </c>
      <c r="O1111" s="4" t="str">
        <f t="array" ref="O1111">XLOOKUP(M1111,Product_Dim!A:A,Product_Dim!D:D)</f>
        <v>Team Sports</v>
      </c>
      <c r="P1111" s="4" t="s">
        <v>1673</v>
      </c>
      <c r="Q1111" s="4" t="s">
        <v>1896</v>
      </c>
      <c r="R1111" s="4" t="str">
        <f t="array" ref="R1111">XLOOKUP(Q1111,Store_Dim!A:A,Store_Dim!B:B)</f>
        <v>Black-Horn</v>
      </c>
      <c r="S1111" s="4" t="str">
        <f t="array" ref="S1111">XLOOKUP(Q1111,Store_Dim!A:A,Store_Dim!E:E)</f>
        <v>Outlet</v>
      </c>
      <c r="T1111" s="4">
        <v>3.0</v>
      </c>
      <c r="U1111" s="13">
        <v>826.15</v>
      </c>
      <c r="V1111" s="14">
        <v>0.0</v>
      </c>
      <c r="W1111" s="15">
        <v>281.0</v>
      </c>
      <c r="X1111" s="4" t="s">
        <v>1961</v>
      </c>
      <c r="Y1111" s="16">
        <v>2478.45</v>
      </c>
      <c r="Z1111" s="4" t="str">
        <f t="array" ref="Z1111">XLOOKUP(M1111,Product_Dim!A:A,Product_Dim!B:B)</f>
        <v>Basketball</v>
      </c>
    </row>
    <row r="1112" ht="14.25" customHeight="1">
      <c r="A1112" s="4" t="s">
        <v>3071</v>
      </c>
      <c r="B1112" s="5">
        <v>45652.0</v>
      </c>
      <c r="C1112" s="12" t="s">
        <v>3969</v>
      </c>
      <c r="D1112" s="4">
        <f t="shared" si="1"/>
        <v>2024</v>
      </c>
      <c r="E1112" s="4" t="s">
        <v>636</v>
      </c>
      <c r="F1112" s="4">
        <v>60.0</v>
      </c>
      <c r="G1112" s="4" t="str">
        <f t="shared" si="2"/>
        <v>56-65</v>
      </c>
      <c r="H1112" s="4" t="str">
        <f t="array" ref="H1112">XLOOKUP(E1112,Customer_Dim!A:A,Customer_Dim!D:D)</f>
        <v>Female</v>
      </c>
      <c r="I1112" s="4" t="str">
        <f t="array" ref="I1112">XLOOKUP(E1112,Customer_Dim!A:A,Customer_Dim!H:H)</f>
        <v>Platinum</v>
      </c>
      <c r="J1112" s="4" t="str">
        <f t="array" ref="J1112">XLOOKUP(E1112,Customer_Dim!A:A,Customer_Dim!E:E)</f>
        <v>Lake Blaketon</v>
      </c>
      <c r="K1112" s="4" t="str">
        <f t="array" ref="K1112">XLOOKUP(E1112,Customer_Dim!A:A,Customer_Dim!F:F)</f>
        <v>Alabama</v>
      </c>
      <c r="L1112" s="4" t="str">
        <f t="array" ref="L1112">XLOOKUP(Q1112,Store_Dim!A:A,Store_Dim!C:C)</f>
        <v>East</v>
      </c>
      <c r="M1112" s="4" t="s">
        <v>1648</v>
      </c>
      <c r="N1112" s="4" t="str">
        <f t="array" ref="N1112">XLOOKUP(M1112,Product_Dim!A:A,Product_Dim!C:C)</f>
        <v>Sports</v>
      </c>
      <c r="O1112" s="4" t="str">
        <f t="array" ref="O1112">XLOOKUP(M1112,Product_Dim!A:A,Product_Dim!D:D)</f>
        <v>Outdoor</v>
      </c>
      <c r="P1112" s="4" t="s">
        <v>1651</v>
      </c>
      <c r="Q1112" s="4" t="s">
        <v>1948</v>
      </c>
      <c r="R1112" s="4" t="str">
        <f t="array" ref="R1112">XLOOKUP(Q1112,Store_Dim!A:A,Store_Dim!B:B)</f>
        <v>Mann-Austin</v>
      </c>
      <c r="S1112" s="4" t="str">
        <f t="array" ref="S1112">XLOOKUP(Q1112,Store_Dim!A:A,Store_Dim!E:E)</f>
        <v>Online</v>
      </c>
      <c r="T1112" s="4">
        <v>3.0</v>
      </c>
      <c r="U1112" s="13">
        <v>631.2</v>
      </c>
      <c r="V1112" s="14">
        <v>0.24</v>
      </c>
      <c r="W1112" s="15">
        <v>340.0</v>
      </c>
      <c r="X1112" s="4" t="s">
        <v>1959</v>
      </c>
      <c r="Y1112" s="16">
        <v>1439.136</v>
      </c>
      <c r="Z1112" s="4" t="str">
        <f t="array" ref="Z1112">XLOOKUP(M1112,Product_Dim!A:A,Product_Dim!B:B)</f>
        <v>Foldable Camping Chair</v>
      </c>
    </row>
    <row r="1113" ht="14.25" customHeight="1">
      <c r="A1113" s="4" t="s">
        <v>3072</v>
      </c>
      <c r="B1113" s="5">
        <v>45316.0</v>
      </c>
      <c r="C1113" s="12" t="s">
        <v>3972</v>
      </c>
      <c r="D1113" s="4">
        <f t="shared" si="1"/>
        <v>2024</v>
      </c>
      <c r="E1113" s="4" t="s">
        <v>895</v>
      </c>
      <c r="F1113" s="4">
        <v>38.0</v>
      </c>
      <c r="G1113" s="4" t="str">
        <f t="shared" si="2"/>
        <v>36-45</v>
      </c>
      <c r="H1113" s="4" t="str">
        <f t="array" ref="H1113">XLOOKUP(E1113,Customer_Dim!A:A,Customer_Dim!D:D)</f>
        <v>Male</v>
      </c>
      <c r="I1113" s="4" t="str">
        <f t="array" ref="I1113">XLOOKUP(E1113,Customer_Dim!A:A,Customer_Dim!H:H)</f>
        <v>Silver</v>
      </c>
      <c r="J1113" s="4" t="str">
        <f t="array" ref="J1113">XLOOKUP(E1113,Customer_Dim!A:A,Customer_Dim!E:E)</f>
        <v>Edwardborough</v>
      </c>
      <c r="K1113" s="4" t="str">
        <f t="array" ref="K1113">XLOOKUP(E1113,Customer_Dim!A:A,Customer_Dim!F:F)</f>
        <v>Vermont</v>
      </c>
      <c r="L1113" s="4" t="str">
        <f t="array" ref="L1113">XLOOKUP(Q1113,Store_Dim!A:A,Store_Dim!C:C)</f>
        <v>East</v>
      </c>
      <c r="M1113" s="4" t="s">
        <v>1756</v>
      </c>
      <c r="N1113" s="4" t="str">
        <f t="array" ref="N1113">XLOOKUP(M1113,Product_Dim!A:A,Product_Dim!C:C)</f>
        <v>Clothing</v>
      </c>
      <c r="O1113" s="4" t="str">
        <f t="array" ref="O1113">XLOOKUP(M1113,Product_Dim!A:A,Product_Dim!D:D)</f>
        <v>Accessories</v>
      </c>
      <c r="P1113" s="4" t="s">
        <v>1758</v>
      </c>
      <c r="Q1113" s="4" t="s">
        <v>1924</v>
      </c>
      <c r="R1113" s="4" t="str">
        <f t="array" ref="R1113">XLOOKUP(Q1113,Store_Dim!A:A,Store_Dim!B:B)</f>
        <v>Hill, Wagner and Ballard</v>
      </c>
      <c r="S1113" s="4" t="str">
        <f t="array" ref="S1113">XLOOKUP(Q1113,Store_Dim!A:A,Store_Dim!E:E)</f>
        <v>Online</v>
      </c>
      <c r="T1113" s="4">
        <v>1.0</v>
      </c>
      <c r="U1113" s="13">
        <v>937.01</v>
      </c>
      <c r="V1113" s="14">
        <v>0.07</v>
      </c>
      <c r="W1113" s="15">
        <v>485.0</v>
      </c>
      <c r="X1113" s="4" t="s">
        <v>1959</v>
      </c>
      <c r="Y1113" s="16">
        <v>871.4192999999999</v>
      </c>
      <c r="Z1113" s="4" t="str">
        <f t="array" ref="Z1113">XLOOKUP(M1113,Product_Dim!A:A,Product_Dim!B:B)</f>
        <v>Womens Cotton Scarf</v>
      </c>
    </row>
    <row r="1114" ht="14.25" customHeight="1">
      <c r="A1114" s="4" t="s">
        <v>3073</v>
      </c>
      <c r="B1114" s="5">
        <v>45316.0</v>
      </c>
      <c r="C1114" s="12" t="s">
        <v>3972</v>
      </c>
      <c r="D1114" s="4">
        <f t="shared" si="1"/>
        <v>2024</v>
      </c>
      <c r="E1114" s="4" t="s">
        <v>527</v>
      </c>
      <c r="F1114" s="4">
        <v>25.0</v>
      </c>
      <c r="G1114" s="4" t="str">
        <f t="shared" si="2"/>
        <v>18-25</v>
      </c>
      <c r="H1114" s="4" t="str">
        <f t="array" ref="H1114">XLOOKUP(E1114,Customer_Dim!A:A,Customer_Dim!D:D)</f>
        <v>Female</v>
      </c>
      <c r="I1114" s="4" t="str">
        <f t="array" ref="I1114">XLOOKUP(E1114,Customer_Dim!A:A,Customer_Dim!H:H)</f>
        <v>Gold</v>
      </c>
      <c r="J1114" s="4" t="str">
        <f t="array" ref="J1114">XLOOKUP(E1114,Customer_Dim!A:A,Customer_Dim!E:E)</f>
        <v>Lake Stevenfort</v>
      </c>
      <c r="K1114" s="4" t="str">
        <f t="array" ref="K1114">XLOOKUP(E1114,Customer_Dim!A:A,Customer_Dim!F:F)</f>
        <v>Oregon</v>
      </c>
      <c r="L1114" s="4" t="str">
        <f t="array" ref="L1114">XLOOKUP(Q1114,Store_Dim!A:A,Store_Dim!C:C)</f>
        <v>North</v>
      </c>
      <c r="M1114" s="4" t="s">
        <v>1802</v>
      </c>
      <c r="N1114" s="4" t="str">
        <f t="array" ref="N1114">XLOOKUP(M1114,Product_Dim!A:A,Product_Dim!C:C)</f>
        <v>Sports</v>
      </c>
      <c r="O1114" s="4" t="str">
        <f t="array" ref="O1114">XLOOKUP(M1114,Product_Dim!A:A,Product_Dim!D:D)</f>
        <v>Team Sports</v>
      </c>
      <c r="P1114" s="4" t="s">
        <v>1804</v>
      </c>
      <c r="Q1114" s="4" t="s">
        <v>1908</v>
      </c>
      <c r="R1114" s="4" t="str">
        <f t="array" ref="R1114">XLOOKUP(Q1114,Store_Dim!A:A,Store_Dim!B:B)</f>
        <v>Gray Ltd</v>
      </c>
      <c r="S1114" s="4" t="str">
        <f t="array" ref="S1114">XLOOKUP(Q1114,Store_Dim!A:A,Store_Dim!E:E)</f>
        <v>Outlet</v>
      </c>
      <c r="T1114" s="4">
        <v>2.0</v>
      </c>
      <c r="U1114" s="13">
        <v>644.0</v>
      </c>
      <c r="V1114" s="14">
        <v>0.04</v>
      </c>
      <c r="W1114" s="15">
        <v>359.0</v>
      </c>
      <c r="X1114" s="4" t="s">
        <v>1961</v>
      </c>
      <c r="Y1114" s="16">
        <v>1236.48</v>
      </c>
      <c r="Z1114" s="4" t="str">
        <f t="array" ref="Z1114">XLOOKUP(M1114,Product_Dim!A:A,Product_Dim!B:B)</f>
        <v>Shin Guards – Adult</v>
      </c>
    </row>
    <row r="1115" ht="14.25" customHeight="1">
      <c r="A1115" s="4" t="s">
        <v>3074</v>
      </c>
      <c r="B1115" s="5">
        <v>45888.0</v>
      </c>
      <c r="C1115" s="12" t="s">
        <v>3975</v>
      </c>
      <c r="D1115" s="4">
        <f t="shared" si="1"/>
        <v>2025</v>
      </c>
      <c r="E1115" s="4" t="s">
        <v>354</v>
      </c>
      <c r="F1115" s="4">
        <v>43.0</v>
      </c>
      <c r="G1115" s="4" t="str">
        <f t="shared" si="2"/>
        <v>36-45</v>
      </c>
      <c r="H1115" s="4" t="str">
        <f t="array" ref="H1115">XLOOKUP(E1115,Customer_Dim!A:A,Customer_Dim!D:D)</f>
        <v>Female</v>
      </c>
      <c r="I1115" s="4" t="str">
        <f t="array" ref="I1115">XLOOKUP(E1115,Customer_Dim!A:A,Customer_Dim!H:H)</f>
        <v>Gold</v>
      </c>
      <c r="J1115" s="4" t="str">
        <f t="array" ref="J1115">XLOOKUP(E1115,Customer_Dim!A:A,Customer_Dim!E:E)</f>
        <v>New Amyport</v>
      </c>
      <c r="K1115" s="4" t="str">
        <f t="array" ref="K1115">XLOOKUP(E1115,Customer_Dim!A:A,Customer_Dim!F:F)</f>
        <v>Nevada</v>
      </c>
      <c r="L1115" s="4" t="str">
        <f t="array" ref="L1115">XLOOKUP(Q1115,Store_Dim!A:A,Store_Dim!C:C)</f>
        <v>North</v>
      </c>
      <c r="M1115" s="4" t="s">
        <v>1856</v>
      </c>
      <c r="N1115" s="4" t="str">
        <f t="array" ref="N1115">XLOOKUP(M1115,Product_Dim!A:A,Product_Dim!C:C)</f>
        <v>Clothing</v>
      </c>
      <c r="O1115" s="4" t="str">
        <f t="array" ref="O1115">XLOOKUP(M1115,Product_Dim!A:A,Product_Dim!D:D)</f>
        <v>Footwear</v>
      </c>
      <c r="P1115" s="4" t="s">
        <v>1858</v>
      </c>
      <c r="Q1115" s="4" t="s">
        <v>1908</v>
      </c>
      <c r="R1115" s="4" t="str">
        <f t="array" ref="R1115">XLOOKUP(Q1115,Store_Dim!A:A,Store_Dim!B:B)</f>
        <v>Gray Ltd</v>
      </c>
      <c r="S1115" s="4" t="str">
        <f t="array" ref="S1115">XLOOKUP(Q1115,Store_Dim!A:A,Store_Dim!E:E)</f>
        <v>Outlet</v>
      </c>
      <c r="T1115" s="4">
        <v>3.0</v>
      </c>
      <c r="U1115" s="13">
        <v>629.58</v>
      </c>
      <c r="V1115" s="14">
        <v>0.05</v>
      </c>
      <c r="W1115" s="15">
        <v>496.0</v>
      </c>
      <c r="X1115" s="4" t="s">
        <v>1959</v>
      </c>
      <c r="Y1115" s="16">
        <v>1794.303</v>
      </c>
      <c r="Z1115" s="4" t="str">
        <f t="array" ref="Z1115">XLOOKUP(M1115,Product_Dim!A:A,Product_Dim!B:B)</f>
        <v>Women's High Heels</v>
      </c>
    </row>
    <row r="1116" ht="14.25" customHeight="1">
      <c r="A1116" s="4" t="s">
        <v>3075</v>
      </c>
      <c r="B1116" s="5">
        <v>45791.0</v>
      </c>
      <c r="C1116" s="12" t="s">
        <v>3973</v>
      </c>
      <c r="D1116" s="4">
        <f t="shared" si="1"/>
        <v>2025</v>
      </c>
      <c r="E1116" s="4" t="s">
        <v>1458</v>
      </c>
      <c r="F1116" s="4">
        <v>18.0</v>
      </c>
      <c r="G1116" s="4" t="str">
        <f t="shared" si="2"/>
        <v>18-25</v>
      </c>
      <c r="H1116" s="4" t="str">
        <f t="array" ref="H1116">XLOOKUP(E1116,Customer_Dim!A:A,Customer_Dim!D:D)</f>
        <v>Male</v>
      </c>
      <c r="I1116" s="4" t="str">
        <f t="array" ref="I1116">XLOOKUP(E1116,Customer_Dim!A:A,Customer_Dim!H:H)</f>
        <v>Silver</v>
      </c>
      <c r="J1116" s="4" t="str">
        <f t="array" ref="J1116">XLOOKUP(E1116,Customer_Dim!A:A,Customer_Dim!E:E)</f>
        <v>Espinozaberg</v>
      </c>
      <c r="K1116" s="4" t="str">
        <f t="array" ref="K1116">XLOOKUP(E1116,Customer_Dim!A:A,Customer_Dim!F:F)</f>
        <v>Minnesota</v>
      </c>
      <c r="L1116" s="4" t="str">
        <f t="array" ref="L1116">XLOOKUP(Q1116,Store_Dim!A:A,Store_Dim!C:C)</f>
        <v>South</v>
      </c>
      <c r="M1116" s="4" t="s">
        <v>1844</v>
      </c>
      <c r="N1116" s="4" t="str">
        <f t="array" ref="N1116">XLOOKUP(M1116,Product_Dim!A:A,Product_Dim!C:C)</f>
        <v>Home</v>
      </c>
      <c r="O1116" s="4" t="str">
        <f t="array" ref="O1116">XLOOKUP(M1116,Product_Dim!A:A,Product_Dim!D:D)</f>
        <v>Lighting</v>
      </c>
      <c r="P1116" s="4" t="s">
        <v>1846</v>
      </c>
      <c r="Q1116" s="4" t="s">
        <v>1896</v>
      </c>
      <c r="R1116" s="4" t="str">
        <f t="array" ref="R1116">XLOOKUP(Q1116,Store_Dim!A:A,Store_Dim!B:B)</f>
        <v>Black-Horn</v>
      </c>
      <c r="S1116" s="4" t="str">
        <f t="array" ref="S1116">XLOOKUP(Q1116,Store_Dim!A:A,Store_Dim!E:E)</f>
        <v>Outlet</v>
      </c>
      <c r="T1116" s="4">
        <v>2.0</v>
      </c>
      <c r="U1116" s="13">
        <v>121.52</v>
      </c>
      <c r="V1116" s="14">
        <v>0.18</v>
      </c>
      <c r="W1116" s="15">
        <v>220.0</v>
      </c>
      <c r="X1116" s="4" t="s">
        <v>1964</v>
      </c>
      <c r="Y1116" s="16">
        <v>199.2928</v>
      </c>
      <c r="Z1116" s="4" t="str">
        <f t="array" ref="Z1116">XLOOKUP(M1116,Product_Dim!A:A,Product_Dim!B:B)</f>
        <v>LED Bedside Lamp</v>
      </c>
    </row>
    <row r="1117" ht="14.25" customHeight="1">
      <c r="A1117" s="4" t="s">
        <v>3076</v>
      </c>
      <c r="B1117" s="5">
        <v>45420.0</v>
      </c>
      <c r="C1117" s="12" t="s">
        <v>3973</v>
      </c>
      <c r="D1117" s="4">
        <f t="shared" si="1"/>
        <v>2024</v>
      </c>
      <c r="E1117" s="4" t="s">
        <v>1273</v>
      </c>
      <c r="F1117" s="4">
        <v>51.0</v>
      </c>
      <c r="G1117" s="4" t="str">
        <f t="shared" si="2"/>
        <v>46-55</v>
      </c>
      <c r="H1117" s="4" t="str">
        <f t="array" ref="H1117">XLOOKUP(E1117,Customer_Dim!A:A,Customer_Dim!D:D)</f>
        <v>Female</v>
      </c>
      <c r="I1117" s="4" t="str">
        <f t="array" ref="I1117">XLOOKUP(E1117,Customer_Dim!A:A,Customer_Dim!H:H)</f>
        <v>Platinum</v>
      </c>
      <c r="J1117" s="4" t="str">
        <f t="array" ref="J1117">XLOOKUP(E1117,Customer_Dim!A:A,Customer_Dim!E:E)</f>
        <v>Leahmouth</v>
      </c>
      <c r="K1117" s="4" t="str">
        <f t="array" ref="K1117">XLOOKUP(E1117,Customer_Dim!A:A,Customer_Dim!F:F)</f>
        <v>Nevada</v>
      </c>
      <c r="L1117" s="4" t="str">
        <f t="array" ref="L1117">XLOOKUP(Q1117,Store_Dim!A:A,Store_Dim!C:C)</f>
        <v>East</v>
      </c>
      <c r="M1117" s="4" t="s">
        <v>1777</v>
      </c>
      <c r="N1117" s="4" t="str">
        <f t="array" ref="N1117">XLOOKUP(M1117,Product_Dim!A:A,Product_Dim!C:C)</f>
        <v>Sports</v>
      </c>
      <c r="O1117" s="4" t="str">
        <f t="array" ref="O1117">XLOOKUP(M1117,Product_Dim!A:A,Product_Dim!D:D)</f>
        <v>Fitness</v>
      </c>
      <c r="P1117" s="4" t="s">
        <v>1779</v>
      </c>
      <c r="Q1117" s="4" t="s">
        <v>1948</v>
      </c>
      <c r="R1117" s="4" t="str">
        <f t="array" ref="R1117">XLOOKUP(Q1117,Store_Dim!A:A,Store_Dim!B:B)</f>
        <v>Mann-Austin</v>
      </c>
      <c r="S1117" s="4" t="str">
        <f t="array" ref="S1117">XLOOKUP(Q1117,Store_Dim!A:A,Store_Dim!E:E)</f>
        <v>Online</v>
      </c>
      <c r="T1117" s="4">
        <v>2.0</v>
      </c>
      <c r="U1117" s="13">
        <v>549.83</v>
      </c>
      <c r="V1117" s="14">
        <v>0.07</v>
      </c>
      <c r="W1117" s="15">
        <v>423.0</v>
      </c>
      <c r="X1117" s="4" t="s">
        <v>1961</v>
      </c>
      <c r="Y1117" s="16">
        <v>1022.6838</v>
      </c>
      <c r="Z1117" s="4" t="str">
        <f t="array" ref="Z1117">XLOOKUP(M1117,Product_Dim!A:A,Product_Dim!B:B)</f>
        <v>Adjustable Dumbbells 20kg</v>
      </c>
    </row>
    <row r="1118" ht="14.25" customHeight="1">
      <c r="A1118" s="4" t="s">
        <v>3077</v>
      </c>
      <c r="B1118" s="5">
        <v>45219.0</v>
      </c>
      <c r="C1118" s="12" t="s">
        <v>3979</v>
      </c>
      <c r="D1118" s="4">
        <f t="shared" si="1"/>
        <v>2023</v>
      </c>
      <c r="E1118" s="4" t="s">
        <v>494</v>
      </c>
      <c r="F1118" s="4">
        <v>63.0</v>
      </c>
      <c r="G1118" s="4" t="str">
        <f t="shared" si="2"/>
        <v>56-65</v>
      </c>
      <c r="H1118" s="4" t="str">
        <f t="array" ref="H1118">XLOOKUP(E1118,Customer_Dim!A:A,Customer_Dim!D:D)</f>
        <v>Female</v>
      </c>
      <c r="I1118" s="4" t="str">
        <f t="array" ref="I1118">XLOOKUP(E1118,Customer_Dim!A:A,Customer_Dim!H:H)</f>
        <v>Gold</v>
      </c>
      <c r="J1118" s="4" t="str">
        <f t="array" ref="J1118">XLOOKUP(E1118,Customer_Dim!A:A,Customer_Dim!E:E)</f>
        <v>South Brooke</v>
      </c>
      <c r="K1118" s="4" t="str">
        <f t="array" ref="K1118">XLOOKUP(E1118,Customer_Dim!A:A,Customer_Dim!F:F)</f>
        <v>Pennsylvania</v>
      </c>
      <c r="L1118" s="4" t="str">
        <f t="array" ref="L1118">XLOOKUP(Q1118,Store_Dim!A:A,Store_Dim!C:C)</f>
        <v>West</v>
      </c>
      <c r="M1118" s="4" t="s">
        <v>1610</v>
      </c>
      <c r="N1118" s="4" t="str">
        <f t="array" ref="N1118">XLOOKUP(M1118,Product_Dim!A:A,Product_Dim!C:C)</f>
        <v>Electronics</v>
      </c>
      <c r="O1118" s="4" t="str">
        <f t="array" ref="O1118">XLOOKUP(M1118,Product_Dim!A:A,Product_Dim!D:D)</f>
        <v>Accessories</v>
      </c>
      <c r="P1118" s="4" t="s">
        <v>1612</v>
      </c>
      <c r="Q1118" s="4" t="s">
        <v>1917</v>
      </c>
      <c r="R1118" s="4" t="str">
        <f t="array" ref="R1118">XLOOKUP(Q1118,Store_Dim!A:A,Store_Dim!B:B)</f>
        <v>Bean, Jones and Park</v>
      </c>
      <c r="S1118" s="4" t="str">
        <f t="array" ref="S1118">XLOOKUP(Q1118,Store_Dim!A:A,Store_Dim!E:E)</f>
        <v>Online</v>
      </c>
      <c r="T1118" s="4">
        <v>3.0</v>
      </c>
      <c r="U1118" s="13">
        <v>278.38</v>
      </c>
      <c r="V1118" s="14">
        <v>0.03</v>
      </c>
      <c r="W1118" s="15">
        <v>453.0</v>
      </c>
      <c r="X1118" s="4" t="s">
        <v>1959</v>
      </c>
      <c r="Y1118" s="16">
        <v>810.0858</v>
      </c>
      <c r="Z1118" s="4" t="str">
        <f t="array" ref="Z1118">XLOOKUP(M1118,Product_Dim!A:A,Product_Dim!B:B)</f>
        <v>USB-C Fast Charger</v>
      </c>
    </row>
    <row r="1119" ht="14.25" customHeight="1">
      <c r="A1119" s="4" t="s">
        <v>3078</v>
      </c>
      <c r="B1119" s="5">
        <v>45510.0</v>
      </c>
      <c r="C1119" s="12" t="s">
        <v>3975</v>
      </c>
      <c r="D1119" s="4">
        <f t="shared" si="1"/>
        <v>2024</v>
      </c>
      <c r="E1119" s="4" t="s">
        <v>1379</v>
      </c>
      <c r="F1119" s="4">
        <v>47.0</v>
      </c>
      <c r="G1119" s="4" t="str">
        <f t="shared" si="2"/>
        <v>46-55</v>
      </c>
      <c r="H1119" s="4" t="str">
        <f t="array" ref="H1119">XLOOKUP(E1119,Customer_Dim!A:A,Customer_Dim!D:D)</f>
        <v>Female</v>
      </c>
      <c r="I1119" s="4" t="str">
        <f t="array" ref="I1119">XLOOKUP(E1119,Customer_Dim!A:A,Customer_Dim!H:H)</f>
        <v>Platinum</v>
      </c>
      <c r="J1119" s="4" t="str">
        <f t="array" ref="J1119">XLOOKUP(E1119,Customer_Dim!A:A,Customer_Dim!E:E)</f>
        <v>East Davidmouth</v>
      </c>
      <c r="K1119" s="4" t="str">
        <f t="array" ref="K1119">XLOOKUP(E1119,Customer_Dim!A:A,Customer_Dim!F:F)</f>
        <v>New Hampshire</v>
      </c>
      <c r="L1119" s="4" t="str">
        <f t="array" ref="L1119">XLOOKUP(Q1119,Store_Dim!A:A,Store_Dim!C:C)</f>
        <v>North</v>
      </c>
      <c r="M1119" s="4" t="s">
        <v>1871</v>
      </c>
      <c r="N1119" s="4" t="str">
        <f t="array" ref="N1119">XLOOKUP(M1119,Product_Dim!A:A,Product_Dim!C:C)</f>
        <v>Clothing</v>
      </c>
      <c r="O1119" s="4" t="str">
        <f t="array" ref="O1119">XLOOKUP(M1119,Product_Dim!A:A,Product_Dim!D:D)</f>
        <v>Outerwear</v>
      </c>
      <c r="P1119" s="4" t="s">
        <v>1873</v>
      </c>
      <c r="Q1119" s="4" t="s">
        <v>1901</v>
      </c>
      <c r="R1119" s="4" t="str">
        <f t="array" ref="R1119">XLOOKUP(Q1119,Store_Dim!A:A,Store_Dim!B:B)</f>
        <v>Johnson-Wright</v>
      </c>
      <c r="S1119" s="4" t="str">
        <f t="array" ref="S1119">XLOOKUP(Q1119,Store_Dim!A:A,Store_Dim!E:E)</f>
        <v>Outlet</v>
      </c>
      <c r="T1119" s="4">
        <v>4.0</v>
      </c>
      <c r="U1119" s="13">
        <v>723.66</v>
      </c>
      <c r="V1119" s="14">
        <v>0.03</v>
      </c>
      <c r="W1119" s="15">
        <v>143.0</v>
      </c>
      <c r="X1119" s="4" t="s">
        <v>1961</v>
      </c>
      <c r="Y1119" s="16">
        <v>2807.8008</v>
      </c>
      <c r="Z1119" s="4" t="str">
        <f t="array" ref="Z1119">XLOOKUP(M1119,Product_Dim!A:A,Product_Dim!B:B)</f>
        <v>Women's Formal Blazer</v>
      </c>
    </row>
    <row r="1120" ht="14.25" customHeight="1">
      <c r="A1120" s="4" t="s">
        <v>3079</v>
      </c>
      <c r="B1120" s="5">
        <v>45687.0</v>
      </c>
      <c r="C1120" s="12" t="s">
        <v>3972</v>
      </c>
      <c r="D1120" s="4">
        <f t="shared" si="1"/>
        <v>2025</v>
      </c>
      <c r="E1120" s="4" t="s">
        <v>689</v>
      </c>
      <c r="F1120" s="4">
        <v>44.0</v>
      </c>
      <c r="G1120" s="4" t="str">
        <f t="shared" si="2"/>
        <v>36-45</v>
      </c>
      <c r="H1120" s="4" t="str">
        <f t="array" ref="H1120">XLOOKUP(E1120,Customer_Dim!A:A,Customer_Dim!D:D)</f>
        <v>Female</v>
      </c>
      <c r="I1120" s="4" t="str">
        <f t="array" ref="I1120">XLOOKUP(E1120,Customer_Dim!A:A,Customer_Dim!H:H)</f>
        <v>Gold</v>
      </c>
      <c r="J1120" s="4" t="str">
        <f t="array" ref="J1120">XLOOKUP(E1120,Customer_Dim!A:A,Customer_Dim!E:E)</f>
        <v>Lake Danielleton</v>
      </c>
      <c r="K1120" s="4" t="str">
        <f t="array" ref="K1120">XLOOKUP(E1120,Customer_Dim!A:A,Customer_Dim!F:F)</f>
        <v>New Jersey</v>
      </c>
      <c r="L1120" s="4" t="str">
        <f t="array" ref="L1120">XLOOKUP(Q1120,Store_Dim!A:A,Store_Dim!C:C)</f>
        <v>South</v>
      </c>
      <c r="M1120" s="4" t="s">
        <v>1799</v>
      </c>
      <c r="N1120" s="4" t="str">
        <f t="array" ref="N1120">XLOOKUP(M1120,Product_Dim!A:A,Product_Dim!C:C)</f>
        <v>Sports</v>
      </c>
      <c r="O1120" s="4" t="str">
        <f t="array" ref="O1120">XLOOKUP(M1120,Product_Dim!A:A,Product_Dim!D:D)</f>
        <v>Fitness</v>
      </c>
      <c r="P1120" s="4" t="s">
        <v>1801</v>
      </c>
      <c r="Q1120" s="4" t="s">
        <v>1921</v>
      </c>
      <c r="R1120" s="4" t="str">
        <f t="array" ref="R1120">XLOOKUP(Q1120,Store_Dim!A:A,Store_Dim!B:B)</f>
        <v>Moore, Padilla and Butler</v>
      </c>
      <c r="S1120" s="4" t="str">
        <f t="array" ref="S1120">XLOOKUP(Q1120,Store_Dim!A:A,Store_Dim!E:E)</f>
        <v>Flagship</v>
      </c>
      <c r="T1120" s="4">
        <v>1.0</v>
      </c>
      <c r="U1120" s="13">
        <v>724.74</v>
      </c>
      <c r="V1120" s="14">
        <v>0.15</v>
      </c>
      <c r="W1120" s="15">
        <v>300.0</v>
      </c>
      <c r="X1120" s="4" t="s">
        <v>1961</v>
      </c>
      <c r="Y1120" s="16">
        <v>616.029</v>
      </c>
      <c r="Z1120" s="4" t="str">
        <f t="array" ref="Z1120">XLOOKUP(M1120,Product_Dim!A:A,Product_Dim!B:B)</f>
        <v>Professional Jump Rope</v>
      </c>
    </row>
    <row r="1121" ht="14.25" customHeight="1">
      <c r="A1121" s="4" t="s">
        <v>3080</v>
      </c>
      <c r="B1121" s="5">
        <v>45271.0</v>
      </c>
      <c r="C1121" s="12" t="s">
        <v>3969</v>
      </c>
      <c r="D1121" s="4">
        <f t="shared" si="1"/>
        <v>2023</v>
      </c>
      <c r="E1121" s="4" t="s">
        <v>1429</v>
      </c>
      <c r="F1121" s="4">
        <v>54.0</v>
      </c>
      <c r="G1121" s="4" t="str">
        <f t="shared" si="2"/>
        <v>46-55</v>
      </c>
      <c r="H1121" s="4" t="str">
        <f t="array" ref="H1121">XLOOKUP(E1121,Customer_Dim!A:A,Customer_Dim!D:D)</f>
        <v>Male</v>
      </c>
      <c r="I1121" s="4" t="str">
        <f t="array" ref="I1121">XLOOKUP(E1121,Customer_Dim!A:A,Customer_Dim!H:H)</f>
        <v>Gold</v>
      </c>
      <c r="J1121" s="4" t="str">
        <f t="array" ref="J1121">XLOOKUP(E1121,Customer_Dim!A:A,Customer_Dim!E:E)</f>
        <v>East Yvette</v>
      </c>
      <c r="K1121" s="4" t="str">
        <f t="array" ref="K1121">XLOOKUP(E1121,Customer_Dim!A:A,Customer_Dim!F:F)</f>
        <v>Illinois</v>
      </c>
      <c r="L1121" s="4" t="str">
        <f t="array" ref="L1121">XLOOKUP(Q1121,Store_Dim!A:A,Store_Dim!C:C)</f>
        <v>South</v>
      </c>
      <c r="M1121" s="4" t="s">
        <v>1638</v>
      </c>
      <c r="N1121" s="4" t="str">
        <f t="array" ref="N1121">XLOOKUP(M1121,Product_Dim!A:A,Product_Dim!C:C)</f>
        <v>Home</v>
      </c>
      <c r="O1121" s="4" t="str">
        <f t="array" ref="O1121">XLOOKUP(M1121,Product_Dim!A:A,Product_Dim!D:D)</f>
        <v>Storage</v>
      </c>
      <c r="P1121" s="4" t="s">
        <v>1641</v>
      </c>
      <c r="Q1121" s="4" t="s">
        <v>1904</v>
      </c>
      <c r="R1121" s="4" t="str">
        <f t="array" ref="R1121">XLOOKUP(Q1121,Store_Dim!A:A,Store_Dim!B:B)</f>
        <v>Alexander Group</v>
      </c>
      <c r="S1121" s="4" t="str">
        <f t="array" ref="S1121">XLOOKUP(Q1121,Store_Dim!A:A,Store_Dim!E:E)</f>
        <v>Online</v>
      </c>
      <c r="T1121" s="4">
        <v>2.0</v>
      </c>
      <c r="U1121" s="13">
        <v>961.84</v>
      </c>
      <c r="V1121" s="14">
        <v>0.25</v>
      </c>
      <c r="W1121" s="15">
        <v>76.0</v>
      </c>
      <c r="X1121" s="4" t="s">
        <v>1961</v>
      </c>
      <c r="Y1121" s="16">
        <v>1442.76</v>
      </c>
      <c r="Z1121" s="4" t="str">
        <f t="array" ref="Z1121">XLOOKUP(M1121,Product_Dim!A:A,Product_Dim!B:B)</f>
        <v>Multi-Purpose Storage Box</v>
      </c>
    </row>
    <row r="1122" ht="14.25" customHeight="1">
      <c r="A1122" s="4" t="s">
        <v>3081</v>
      </c>
      <c r="B1122" s="5">
        <v>45446.0</v>
      </c>
      <c r="C1122" s="12" t="s">
        <v>3970</v>
      </c>
      <c r="D1122" s="4">
        <f t="shared" si="1"/>
        <v>2024</v>
      </c>
      <c r="E1122" s="4" t="s">
        <v>105</v>
      </c>
      <c r="F1122" s="4">
        <v>59.0</v>
      </c>
      <c r="G1122" s="4" t="str">
        <f t="shared" si="2"/>
        <v>56-65</v>
      </c>
      <c r="H1122" s="4" t="str">
        <f t="array" ref="H1122">XLOOKUP(E1122,Customer_Dim!A:A,Customer_Dim!D:D)</f>
        <v>Male</v>
      </c>
      <c r="I1122" s="4" t="str">
        <f t="array" ref="I1122">XLOOKUP(E1122,Customer_Dim!A:A,Customer_Dim!H:H)</f>
        <v>Silver</v>
      </c>
      <c r="J1122" s="4" t="str">
        <f t="array" ref="J1122">XLOOKUP(E1122,Customer_Dim!A:A,Customer_Dim!E:E)</f>
        <v>Lake Shaneburgh</v>
      </c>
      <c r="K1122" s="4" t="str">
        <f t="array" ref="K1122">XLOOKUP(E1122,Customer_Dim!A:A,Customer_Dim!F:F)</f>
        <v>Delaware</v>
      </c>
      <c r="L1122" s="4" t="str">
        <f t="array" ref="L1122">XLOOKUP(Q1122,Store_Dim!A:A,Store_Dim!C:C)</f>
        <v>West</v>
      </c>
      <c r="M1122" s="4" t="s">
        <v>1689</v>
      </c>
      <c r="N1122" s="4" t="str">
        <f t="array" ref="N1122">XLOOKUP(M1122,Product_Dim!A:A,Product_Dim!C:C)</f>
        <v>Clothing</v>
      </c>
      <c r="O1122" s="4" t="str">
        <f t="array" ref="O1122">XLOOKUP(M1122,Product_Dim!A:A,Product_Dim!D:D)</f>
        <v>Footwear</v>
      </c>
      <c r="P1122" s="4" t="s">
        <v>1692</v>
      </c>
      <c r="Q1122" s="4" t="s">
        <v>1939</v>
      </c>
      <c r="R1122" s="4" t="str">
        <f t="array" ref="R1122">XLOOKUP(Q1122,Store_Dim!A:A,Store_Dim!B:B)</f>
        <v>Frederick-Wright</v>
      </c>
      <c r="S1122" s="4" t="str">
        <f t="array" ref="S1122">XLOOKUP(Q1122,Store_Dim!A:A,Store_Dim!E:E)</f>
        <v>Flagship</v>
      </c>
      <c r="T1122" s="4">
        <v>4.0</v>
      </c>
      <c r="U1122" s="13">
        <v>21.12</v>
      </c>
      <c r="V1122" s="14">
        <v>0.18</v>
      </c>
      <c r="W1122" s="15">
        <v>214.0</v>
      </c>
      <c r="X1122" s="4" t="s">
        <v>1964</v>
      </c>
      <c r="Y1122" s="16">
        <v>69.2736</v>
      </c>
      <c r="Z1122" s="4" t="str">
        <f t="array" ref="Z1122">XLOOKUP(M1122,Product_Dim!A:A,Product_Dim!B:B)</f>
        <v>Men's Casual Sneakers</v>
      </c>
    </row>
    <row r="1123" ht="14.25" customHeight="1">
      <c r="A1123" s="4" t="s">
        <v>3082</v>
      </c>
      <c r="B1123" s="5">
        <v>45579.0</v>
      </c>
      <c r="C1123" s="12" t="s">
        <v>3979</v>
      </c>
      <c r="D1123" s="4">
        <f t="shared" si="1"/>
        <v>2024</v>
      </c>
      <c r="E1123" s="4" t="s">
        <v>1028</v>
      </c>
      <c r="F1123" s="4">
        <v>54.0</v>
      </c>
      <c r="G1123" s="4" t="str">
        <f t="shared" si="2"/>
        <v>46-55</v>
      </c>
      <c r="H1123" s="4" t="str">
        <f t="array" ref="H1123">XLOOKUP(E1123,Customer_Dim!A:A,Customer_Dim!D:D)</f>
        <v>Male</v>
      </c>
      <c r="I1123" s="4" t="str">
        <f t="array" ref="I1123">XLOOKUP(E1123,Customer_Dim!A:A,Customer_Dim!H:H)</f>
        <v>Platinum</v>
      </c>
      <c r="J1123" s="4" t="str">
        <f t="array" ref="J1123">XLOOKUP(E1123,Customer_Dim!A:A,Customer_Dim!E:E)</f>
        <v>West Mathewside</v>
      </c>
      <c r="K1123" s="4" t="str">
        <f t="array" ref="K1123">XLOOKUP(E1123,Customer_Dim!A:A,Customer_Dim!F:F)</f>
        <v>Mississippi</v>
      </c>
      <c r="L1123" s="4" t="str">
        <f t="array" ref="L1123">XLOOKUP(Q1123,Store_Dim!A:A,Store_Dim!C:C)</f>
        <v>South</v>
      </c>
      <c r="M1123" s="4" t="s">
        <v>1555</v>
      </c>
      <c r="N1123" s="4" t="str">
        <f t="array" ref="N1123">XLOOKUP(M1123,Product_Dim!A:A,Product_Dim!C:C)</f>
        <v>Electronics</v>
      </c>
      <c r="O1123" s="4" t="str">
        <f t="array" ref="O1123">XLOOKUP(M1123,Product_Dim!A:A,Product_Dim!D:D)</f>
        <v>Computer</v>
      </c>
      <c r="P1123" s="4" t="s">
        <v>1559</v>
      </c>
      <c r="Q1123" s="4" t="s">
        <v>1904</v>
      </c>
      <c r="R1123" s="4" t="str">
        <f t="array" ref="R1123">XLOOKUP(Q1123,Store_Dim!A:A,Store_Dim!B:B)</f>
        <v>Alexander Group</v>
      </c>
      <c r="S1123" s="4" t="str">
        <f t="array" ref="S1123">XLOOKUP(Q1123,Store_Dim!A:A,Store_Dim!E:E)</f>
        <v>Online</v>
      </c>
      <c r="T1123" s="4">
        <v>3.0</v>
      </c>
      <c r="U1123" s="13">
        <v>819.93</v>
      </c>
      <c r="V1123" s="14">
        <v>0.08</v>
      </c>
      <c r="W1123" s="15">
        <v>416.0</v>
      </c>
      <c r="X1123" s="4" t="s">
        <v>1961</v>
      </c>
      <c r="Y1123" s="16">
        <v>2263.0068</v>
      </c>
      <c r="Z1123" s="4" t="str">
        <f t="array" ref="Z1123">XLOOKUP(M1123,Product_Dim!A:A,Product_Dim!B:B)</f>
        <v>Brother Laser Printer</v>
      </c>
    </row>
    <row r="1124" ht="14.25" customHeight="1">
      <c r="A1124" s="4" t="s">
        <v>3083</v>
      </c>
      <c r="B1124" s="5">
        <v>45725.0</v>
      </c>
      <c r="C1124" s="12" t="s">
        <v>3977</v>
      </c>
      <c r="D1124" s="4">
        <f t="shared" si="1"/>
        <v>2025</v>
      </c>
      <c r="E1124" s="4" t="s">
        <v>955</v>
      </c>
      <c r="F1124" s="4">
        <v>29.0</v>
      </c>
      <c r="G1124" s="4" t="str">
        <f t="shared" si="2"/>
        <v>26-35</v>
      </c>
      <c r="H1124" s="4" t="str">
        <f t="array" ref="H1124">XLOOKUP(E1124,Customer_Dim!A:A,Customer_Dim!D:D)</f>
        <v>Male</v>
      </c>
      <c r="I1124" s="4" t="str">
        <f t="array" ref="I1124">XLOOKUP(E1124,Customer_Dim!A:A,Customer_Dim!H:H)</f>
        <v>Platinum</v>
      </c>
      <c r="J1124" s="4" t="str">
        <f t="array" ref="J1124">XLOOKUP(E1124,Customer_Dim!A:A,Customer_Dim!E:E)</f>
        <v>Port Richard</v>
      </c>
      <c r="K1124" s="4" t="str">
        <f t="array" ref="K1124">XLOOKUP(E1124,Customer_Dim!A:A,Customer_Dim!F:F)</f>
        <v>Montana</v>
      </c>
      <c r="L1124" s="4" t="str">
        <f t="array" ref="L1124">XLOOKUP(Q1124,Store_Dim!A:A,Store_Dim!C:C)</f>
        <v>East</v>
      </c>
      <c r="M1124" s="4" t="s">
        <v>1706</v>
      </c>
      <c r="N1124" s="4" t="str">
        <f t="array" ref="N1124">XLOOKUP(M1124,Product_Dim!A:A,Product_Dim!C:C)</f>
        <v>Electronics</v>
      </c>
      <c r="O1124" s="4" t="str">
        <f t="array" ref="O1124">XLOOKUP(M1124,Product_Dim!A:A,Product_Dim!D:D)</f>
        <v>Accessories</v>
      </c>
      <c r="P1124" s="4" t="s">
        <v>1708</v>
      </c>
      <c r="Q1124" s="4" t="s">
        <v>1887</v>
      </c>
      <c r="R1124" s="4" t="str">
        <f t="array" ref="R1124">XLOOKUP(Q1124,Store_Dim!A:A,Store_Dim!B:B)</f>
        <v>Rivera-Warner</v>
      </c>
      <c r="S1124" s="4" t="str">
        <f t="array" ref="S1124">XLOOKUP(Q1124,Store_Dim!A:A,Store_Dim!E:E)</f>
        <v>Flagship</v>
      </c>
      <c r="T1124" s="4">
        <v>2.0</v>
      </c>
      <c r="U1124" s="13">
        <v>700.95</v>
      </c>
      <c r="V1124" s="14">
        <v>0.18</v>
      </c>
      <c r="W1124" s="15">
        <v>389.0</v>
      </c>
      <c r="X1124" s="4" t="s">
        <v>1959</v>
      </c>
      <c r="Y1124" s="16">
        <v>1149.558</v>
      </c>
      <c r="Z1124" s="4" t="str">
        <f t="array" ref="Z1124">XLOOKUP(M1124,Product_Dim!A:A,Product_Dim!B:B)</f>
        <v>Smart Home WiFi Camera</v>
      </c>
    </row>
    <row r="1125" ht="14.25" customHeight="1">
      <c r="A1125" s="4" t="s">
        <v>3084</v>
      </c>
      <c r="B1125" s="5">
        <v>45910.0</v>
      </c>
      <c r="C1125" s="12" t="s">
        <v>3976</v>
      </c>
      <c r="D1125" s="4">
        <f t="shared" si="1"/>
        <v>2025</v>
      </c>
      <c r="E1125" s="4" t="s">
        <v>497</v>
      </c>
      <c r="F1125" s="4">
        <v>30.0</v>
      </c>
      <c r="G1125" s="4" t="str">
        <f t="shared" si="2"/>
        <v>26-35</v>
      </c>
      <c r="H1125" s="4" t="str">
        <f t="array" ref="H1125">XLOOKUP(E1125,Customer_Dim!A:A,Customer_Dim!D:D)</f>
        <v>Male</v>
      </c>
      <c r="I1125" s="4" t="str">
        <f t="array" ref="I1125">XLOOKUP(E1125,Customer_Dim!A:A,Customer_Dim!H:H)</f>
        <v>Bronze</v>
      </c>
      <c r="J1125" s="4" t="str">
        <f t="array" ref="J1125">XLOOKUP(E1125,Customer_Dim!A:A,Customer_Dim!E:E)</f>
        <v>Port Denise</v>
      </c>
      <c r="K1125" s="4" t="str">
        <f t="array" ref="K1125">XLOOKUP(E1125,Customer_Dim!A:A,Customer_Dim!F:F)</f>
        <v>California</v>
      </c>
      <c r="L1125" s="4" t="str">
        <f t="array" ref="L1125">XLOOKUP(Q1125,Store_Dim!A:A,Store_Dim!C:C)</f>
        <v>South</v>
      </c>
      <c r="M1125" s="4" t="s">
        <v>1625</v>
      </c>
      <c r="N1125" s="4" t="str">
        <f t="array" ref="N1125">XLOOKUP(M1125,Product_Dim!A:A,Product_Dim!C:C)</f>
        <v>Sports</v>
      </c>
      <c r="O1125" s="4" t="str">
        <f t="array" ref="O1125">XLOOKUP(M1125,Product_Dim!A:A,Product_Dim!D:D)</f>
        <v>Accessories</v>
      </c>
      <c r="P1125" s="4" t="s">
        <v>1627</v>
      </c>
      <c r="Q1125" s="4" t="s">
        <v>1934</v>
      </c>
      <c r="R1125" s="4" t="str">
        <f t="array" ref="R1125">XLOOKUP(Q1125,Store_Dim!A:A,Store_Dim!B:B)</f>
        <v>Mcdonald Inc</v>
      </c>
      <c r="S1125" s="4" t="str">
        <f t="array" ref="S1125">XLOOKUP(Q1125,Store_Dim!A:A,Store_Dim!E:E)</f>
        <v>Outlet</v>
      </c>
      <c r="T1125" s="4">
        <v>2.0</v>
      </c>
      <c r="U1125" s="13">
        <v>456.38</v>
      </c>
      <c r="V1125" s="14">
        <v>0.12</v>
      </c>
      <c r="W1125" s="15">
        <v>367.0</v>
      </c>
      <c r="X1125" s="4" t="s">
        <v>1959</v>
      </c>
      <c r="Y1125" s="16">
        <v>803.2288</v>
      </c>
      <c r="Z1125" s="4" t="str">
        <f t="array" ref="Z1125">XLOOKUP(M1125,Product_Dim!A:A,Product_Dim!B:B)</f>
        <v>Soccer Training Cone Set</v>
      </c>
    </row>
    <row r="1126" ht="14.25" customHeight="1">
      <c r="A1126" s="4" t="s">
        <v>3085</v>
      </c>
      <c r="B1126" s="5">
        <v>45447.0</v>
      </c>
      <c r="C1126" s="12" t="s">
        <v>3970</v>
      </c>
      <c r="D1126" s="4">
        <f t="shared" si="1"/>
        <v>2024</v>
      </c>
      <c r="E1126" s="4" t="s">
        <v>1154</v>
      </c>
      <c r="F1126" s="4">
        <v>64.0</v>
      </c>
      <c r="G1126" s="4" t="str">
        <f t="shared" si="2"/>
        <v>56-65</v>
      </c>
      <c r="H1126" s="4" t="str">
        <f t="array" ref="H1126">XLOOKUP(E1126,Customer_Dim!A:A,Customer_Dim!D:D)</f>
        <v>Male</v>
      </c>
      <c r="I1126" s="4" t="str">
        <f t="array" ref="I1126">XLOOKUP(E1126,Customer_Dim!A:A,Customer_Dim!H:H)</f>
        <v>Platinum</v>
      </c>
      <c r="J1126" s="4" t="str">
        <f t="array" ref="J1126">XLOOKUP(E1126,Customer_Dim!A:A,Customer_Dim!E:E)</f>
        <v>New Jessechester</v>
      </c>
      <c r="K1126" s="4" t="str">
        <f t="array" ref="K1126">XLOOKUP(E1126,Customer_Dim!A:A,Customer_Dim!F:F)</f>
        <v>Indiana</v>
      </c>
      <c r="L1126" s="4" t="str">
        <f t="array" ref="L1126">XLOOKUP(Q1126,Store_Dim!A:A,Store_Dim!C:C)</f>
        <v>South</v>
      </c>
      <c r="M1126" s="4" t="s">
        <v>1811</v>
      </c>
      <c r="N1126" s="4" t="str">
        <f t="array" ref="N1126">XLOOKUP(M1126,Product_Dim!A:A,Product_Dim!C:C)</f>
        <v>Electronics</v>
      </c>
      <c r="O1126" s="4" t="str">
        <f t="array" ref="O1126">XLOOKUP(M1126,Product_Dim!A:A,Product_Dim!D:D)</f>
        <v>Computer</v>
      </c>
      <c r="P1126" s="4" t="s">
        <v>1813</v>
      </c>
      <c r="Q1126" s="4" t="s">
        <v>1934</v>
      </c>
      <c r="R1126" s="4" t="str">
        <f t="array" ref="R1126">XLOOKUP(Q1126,Store_Dim!A:A,Store_Dim!B:B)</f>
        <v>Mcdonald Inc</v>
      </c>
      <c r="S1126" s="4" t="str">
        <f t="array" ref="S1126">XLOOKUP(Q1126,Store_Dim!A:A,Store_Dim!E:E)</f>
        <v>Outlet</v>
      </c>
      <c r="T1126" s="4">
        <v>3.0</v>
      </c>
      <c r="U1126" s="13">
        <v>291.05</v>
      </c>
      <c r="V1126" s="14">
        <v>0.3</v>
      </c>
      <c r="W1126" s="15">
        <v>320.0</v>
      </c>
      <c r="X1126" s="4" t="s">
        <v>1959</v>
      </c>
      <c r="Y1126" s="16">
        <v>611.205</v>
      </c>
      <c r="Z1126" s="4" t="str">
        <f t="array" ref="Z1126">XLOOKUP(M1126,Product_Dim!A:A,Product_Dim!B:B)</f>
        <v>Wireless Mouse</v>
      </c>
    </row>
    <row r="1127" ht="14.25" customHeight="1">
      <c r="A1127" s="4" t="s">
        <v>3086</v>
      </c>
      <c r="B1127" s="5">
        <v>45307.0</v>
      </c>
      <c r="C1127" s="12" t="s">
        <v>3972</v>
      </c>
      <c r="D1127" s="4">
        <f t="shared" si="1"/>
        <v>2024</v>
      </c>
      <c r="E1127" s="4" t="s">
        <v>772</v>
      </c>
      <c r="F1127" s="4">
        <v>59.0</v>
      </c>
      <c r="G1127" s="4" t="str">
        <f t="shared" si="2"/>
        <v>56-65</v>
      </c>
      <c r="H1127" s="4" t="str">
        <f t="array" ref="H1127">XLOOKUP(E1127,Customer_Dim!A:A,Customer_Dim!D:D)</f>
        <v>Male</v>
      </c>
      <c r="I1127" s="4" t="str">
        <f t="array" ref="I1127">XLOOKUP(E1127,Customer_Dim!A:A,Customer_Dim!H:H)</f>
        <v>Silver</v>
      </c>
      <c r="J1127" s="4" t="str">
        <f t="array" ref="J1127">XLOOKUP(E1127,Customer_Dim!A:A,Customer_Dim!E:E)</f>
        <v>Clarkport</v>
      </c>
      <c r="K1127" s="4" t="str">
        <f t="array" ref="K1127">XLOOKUP(E1127,Customer_Dim!A:A,Customer_Dim!F:F)</f>
        <v>West Virginia</v>
      </c>
      <c r="L1127" s="4" t="str">
        <f t="array" ref="L1127">XLOOKUP(Q1127,Store_Dim!A:A,Store_Dim!C:C)</f>
        <v>North</v>
      </c>
      <c r="M1127" s="4" t="s">
        <v>1868</v>
      </c>
      <c r="N1127" s="4" t="str">
        <f t="array" ref="N1127">XLOOKUP(M1127,Product_Dim!A:A,Product_Dim!C:C)</f>
        <v>Sports</v>
      </c>
      <c r="O1127" s="4" t="str">
        <f t="array" ref="O1127">XLOOKUP(M1127,Product_Dim!A:A,Product_Dim!D:D)</f>
        <v>Accessories</v>
      </c>
      <c r="P1127" s="4" t="s">
        <v>1870</v>
      </c>
      <c r="Q1127" s="4" t="s">
        <v>1936</v>
      </c>
      <c r="R1127" s="4" t="str">
        <f t="array" ref="R1127">XLOOKUP(Q1127,Store_Dim!A:A,Store_Dim!B:B)</f>
        <v>Shelton PLC</v>
      </c>
      <c r="S1127" s="4" t="str">
        <f t="array" ref="S1127">XLOOKUP(Q1127,Store_Dim!A:A,Store_Dim!E:E)</f>
        <v>Flagship</v>
      </c>
      <c r="T1127" s="4">
        <v>2.0</v>
      </c>
      <c r="U1127" s="13">
        <v>463.52</v>
      </c>
      <c r="V1127" s="14">
        <v>0.27</v>
      </c>
      <c r="W1127" s="15">
        <v>75.0</v>
      </c>
      <c r="X1127" s="4" t="s">
        <v>1961</v>
      </c>
      <c r="Y1127" s="16">
        <v>676.7392</v>
      </c>
      <c r="Z1127" s="4" t="str">
        <f t="array" ref="Z1127">XLOOKUP(M1127,Product_Dim!A:A,Product_Dim!B:B)</f>
        <v>Sports Stopwatch Basic</v>
      </c>
    </row>
    <row r="1128" ht="14.25" customHeight="1">
      <c r="A1128" s="4" t="s">
        <v>3087</v>
      </c>
      <c r="B1128" s="5">
        <v>45653.0</v>
      </c>
      <c r="C1128" s="12" t="s">
        <v>3969</v>
      </c>
      <c r="D1128" s="4">
        <f t="shared" si="1"/>
        <v>2024</v>
      </c>
      <c r="E1128" s="4" t="s">
        <v>1208</v>
      </c>
      <c r="F1128" s="4">
        <v>34.0</v>
      </c>
      <c r="G1128" s="4" t="str">
        <f t="shared" si="2"/>
        <v>26-35</v>
      </c>
      <c r="H1128" s="4" t="str">
        <f t="array" ref="H1128">XLOOKUP(E1128,Customer_Dim!A:A,Customer_Dim!D:D)</f>
        <v>Female</v>
      </c>
      <c r="I1128" s="4" t="str">
        <f t="array" ref="I1128">XLOOKUP(E1128,Customer_Dim!A:A,Customer_Dim!H:H)</f>
        <v>Gold</v>
      </c>
      <c r="J1128" s="4" t="str">
        <f t="array" ref="J1128">XLOOKUP(E1128,Customer_Dim!A:A,Customer_Dim!E:E)</f>
        <v>West Jeffreyburgh</v>
      </c>
      <c r="K1128" s="4" t="str">
        <f t="array" ref="K1128">XLOOKUP(E1128,Customer_Dim!A:A,Customer_Dim!F:F)</f>
        <v>Iowa</v>
      </c>
      <c r="L1128" s="4" t="str">
        <f t="array" ref="L1128">XLOOKUP(Q1128,Store_Dim!A:A,Store_Dim!C:C)</f>
        <v>North</v>
      </c>
      <c r="M1128" s="4" t="s">
        <v>1555</v>
      </c>
      <c r="N1128" s="4" t="str">
        <f t="array" ref="N1128">XLOOKUP(M1128,Product_Dim!A:A,Product_Dim!C:C)</f>
        <v>Electronics</v>
      </c>
      <c r="O1128" s="4" t="str">
        <f t="array" ref="O1128">XLOOKUP(M1128,Product_Dim!A:A,Product_Dim!D:D)</f>
        <v>Computer</v>
      </c>
      <c r="P1128" s="4" t="s">
        <v>1559</v>
      </c>
      <c r="Q1128" s="4" t="s">
        <v>1942</v>
      </c>
      <c r="R1128" s="4" t="str">
        <f t="array" ref="R1128">XLOOKUP(Q1128,Store_Dim!A:A,Store_Dim!B:B)</f>
        <v>Holloway Ltd</v>
      </c>
      <c r="S1128" s="4" t="str">
        <f t="array" ref="S1128">XLOOKUP(Q1128,Store_Dim!A:A,Store_Dim!E:E)</f>
        <v>Flagship</v>
      </c>
      <c r="T1128" s="4">
        <v>3.0</v>
      </c>
      <c r="U1128" s="13">
        <v>241.64</v>
      </c>
      <c r="V1128" s="14">
        <v>0.29</v>
      </c>
      <c r="W1128" s="15">
        <v>416.0</v>
      </c>
      <c r="X1128" s="4" t="s">
        <v>1961</v>
      </c>
      <c r="Y1128" s="16">
        <v>514.6931999999999</v>
      </c>
      <c r="Z1128" s="4" t="str">
        <f t="array" ref="Z1128">XLOOKUP(M1128,Product_Dim!A:A,Product_Dim!B:B)</f>
        <v>Brother Laser Printer</v>
      </c>
    </row>
    <row r="1129" ht="14.25" customHeight="1">
      <c r="A1129" s="4" t="s">
        <v>3088</v>
      </c>
      <c r="B1129" s="5">
        <v>45817.0</v>
      </c>
      <c r="C1129" s="12" t="s">
        <v>3970</v>
      </c>
      <c r="D1129" s="4">
        <f t="shared" si="1"/>
        <v>2025</v>
      </c>
      <c r="E1129" s="4" t="s">
        <v>1508</v>
      </c>
      <c r="F1129" s="4">
        <v>48.0</v>
      </c>
      <c r="G1129" s="4" t="str">
        <f t="shared" si="2"/>
        <v>46-55</v>
      </c>
      <c r="H1129" s="4" t="str">
        <f t="array" ref="H1129">XLOOKUP(E1129,Customer_Dim!A:A,Customer_Dim!D:D)</f>
        <v>Male</v>
      </c>
      <c r="I1129" s="4" t="str">
        <f t="array" ref="I1129">XLOOKUP(E1129,Customer_Dim!A:A,Customer_Dim!H:H)</f>
        <v>Gold</v>
      </c>
      <c r="J1129" s="4" t="str">
        <f t="array" ref="J1129">XLOOKUP(E1129,Customer_Dim!A:A,Customer_Dim!E:E)</f>
        <v>East Rodney</v>
      </c>
      <c r="K1129" s="4" t="str">
        <f t="array" ref="K1129">XLOOKUP(E1129,Customer_Dim!A:A,Customer_Dim!F:F)</f>
        <v>Nevada</v>
      </c>
      <c r="L1129" s="4" t="str">
        <f t="array" ref="L1129">XLOOKUP(Q1129,Store_Dim!A:A,Store_Dim!C:C)</f>
        <v>East</v>
      </c>
      <c r="M1129" s="4" t="s">
        <v>1667</v>
      </c>
      <c r="N1129" s="4" t="str">
        <f t="array" ref="N1129">XLOOKUP(M1129,Product_Dim!A:A,Product_Dim!C:C)</f>
        <v>Home</v>
      </c>
      <c r="O1129" s="4" t="str">
        <f t="array" ref="O1129">XLOOKUP(M1129,Product_Dim!A:A,Product_Dim!D:D)</f>
        <v>Kitchen</v>
      </c>
      <c r="P1129" s="4" t="s">
        <v>1669</v>
      </c>
      <c r="Q1129" s="4" t="s">
        <v>1924</v>
      </c>
      <c r="R1129" s="4" t="str">
        <f t="array" ref="R1129">XLOOKUP(Q1129,Store_Dim!A:A,Store_Dim!B:B)</f>
        <v>Hill, Wagner and Ballard</v>
      </c>
      <c r="S1129" s="4" t="str">
        <f t="array" ref="S1129">XLOOKUP(Q1129,Store_Dim!A:A,Store_Dim!E:E)</f>
        <v>Online</v>
      </c>
      <c r="T1129" s="4">
        <v>2.0</v>
      </c>
      <c r="U1129" s="13">
        <v>47.86</v>
      </c>
      <c r="V1129" s="14">
        <v>0.03</v>
      </c>
      <c r="W1129" s="15">
        <v>57.0</v>
      </c>
      <c r="X1129" s="4" t="s">
        <v>1961</v>
      </c>
      <c r="Y1129" s="16">
        <v>92.8484</v>
      </c>
      <c r="Z1129" s="4" t="str">
        <f t="array" ref="Z1129">XLOOKUP(M1129,Product_Dim!A:A,Product_Dim!B:B)</f>
        <v>Stainless Steel Cutlery Set</v>
      </c>
    </row>
    <row r="1130" ht="14.25" customHeight="1">
      <c r="A1130" s="4" t="s">
        <v>3089</v>
      </c>
      <c r="B1130" s="5">
        <v>45509.0</v>
      </c>
      <c r="C1130" s="12" t="s">
        <v>3975</v>
      </c>
      <c r="D1130" s="4">
        <f t="shared" si="1"/>
        <v>2024</v>
      </c>
      <c r="E1130" s="4" t="s">
        <v>1103</v>
      </c>
      <c r="F1130" s="4">
        <v>39.0</v>
      </c>
      <c r="G1130" s="4" t="str">
        <f t="shared" si="2"/>
        <v>36-45</v>
      </c>
      <c r="H1130" s="4" t="str">
        <f t="array" ref="H1130">XLOOKUP(E1130,Customer_Dim!A:A,Customer_Dim!D:D)</f>
        <v>Male</v>
      </c>
      <c r="I1130" s="4" t="str">
        <f t="array" ref="I1130">XLOOKUP(E1130,Customer_Dim!A:A,Customer_Dim!H:H)</f>
        <v>Gold</v>
      </c>
      <c r="J1130" s="4" t="str">
        <f t="array" ref="J1130">XLOOKUP(E1130,Customer_Dim!A:A,Customer_Dim!E:E)</f>
        <v>West Victoriaborough</v>
      </c>
      <c r="K1130" s="4" t="str">
        <f t="array" ref="K1130">XLOOKUP(E1130,Customer_Dim!A:A,Customer_Dim!F:F)</f>
        <v>New Mexico</v>
      </c>
      <c r="L1130" s="4" t="str">
        <f t="array" ref="L1130">XLOOKUP(Q1130,Store_Dim!A:A,Store_Dim!C:C)</f>
        <v>North</v>
      </c>
      <c r="M1130" s="4" t="s">
        <v>1859</v>
      </c>
      <c r="N1130" s="4" t="str">
        <f t="array" ref="N1130">XLOOKUP(M1130,Product_Dim!A:A,Product_Dim!C:C)</f>
        <v>Home</v>
      </c>
      <c r="O1130" s="4" t="str">
        <f t="array" ref="O1130">XLOOKUP(M1130,Product_Dim!A:A,Product_Dim!D:D)</f>
        <v>Appliances</v>
      </c>
      <c r="P1130" s="4" t="s">
        <v>1861</v>
      </c>
      <c r="Q1130" s="4" t="s">
        <v>1901</v>
      </c>
      <c r="R1130" s="4" t="str">
        <f t="array" ref="R1130">XLOOKUP(Q1130,Store_Dim!A:A,Store_Dim!B:B)</f>
        <v>Johnson-Wright</v>
      </c>
      <c r="S1130" s="4" t="str">
        <f t="array" ref="S1130">XLOOKUP(Q1130,Store_Dim!A:A,Store_Dim!E:E)</f>
        <v>Outlet</v>
      </c>
      <c r="T1130" s="4">
        <v>1.0</v>
      </c>
      <c r="U1130" s="13">
        <v>805.07</v>
      </c>
      <c r="V1130" s="14">
        <v>0.06</v>
      </c>
      <c r="W1130" s="15">
        <v>191.0</v>
      </c>
      <c r="X1130" s="4" t="s">
        <v>1964</v>
      </c>
      <c r="Y1130" s="16">
        <v>756.7658</v>
      </c>
      <c r="Z1130" s="4" t="str">
        <f t="array" ref="Z1130">XLOOKUP(M1130,Product_Dim!A:A,Product_Dim!B:B)</f>
        <v>Microwave Oven</v>
      </c>
    </row>
    <row r="1131" ht="14.25" customHeight="1">
      <c r="A1131" s="4" t="s">
        <v>3090</v>
      </c>
      <c r="B1131" s="5">
        <v>45753.0</v>
      </c>
      <c r="C1131" s="12" t="s">
        <v>3978</v>
      </c>
      <c r="D1131" s="4">
        <f t="shared" si="1"/>
        <v>2025</v>
      </c>
      <c r="E1131" s="4" t="s">
        <v>1190</v>
      </c>
      <c r="F1131" s="4">
        <v>37.0</v>
      </c>
      <c r="G1131" s="4" t="str">
        <f t="shared" si="2"/>
        <v>36-45</v>
      </c>
      <c r="H1131" s="4" t="str">
        <f t="array" ref="H1131">XLOOKUP(E1131,Customer_Dim!A:A,Customer_Dim!D:D)</f>
        <v>Female</v>
      </c>
      <c r="I1131" s="4" t="str">
        <f t="array" ref="I1131">XLOOKUP(E1131,Customer_Dim!A:A,Customer_Dim!H:H)</f>
        <v>Gold</v>
      </c>
      <c r="J1131" s="4" t="str">
        <f t="array" ref="J1131">XLOOKUP(E1131,Customer_Dim!A:A,Customer_Dim!E:E)</f>
        <v>Simpsonfort</v>
      </c>
      <c r="K1131" s="4" t="str">
        <f t="array" ref="K1131">XLOOKUP(E1131,Customer_Dim!A:A,Customer_Dim!F:F)</f>
        <v>Maine</v>
      </c>
      <c r="L1131" s="4" t="str">
        <f t="array" ref="L1131">XLOOKUP(Q1131,Store_Dim!A:A,Store_Dim!C:C)</f>
        <v>North</v>
      </c>
      <c r="M1131" s="4" t="s">
        <v>1680</v>
      </c>
      <c r="N1131" s="4" t="str">
        <f t="array" ref="N1131">XLOOKUP(M1131,Product_Dim!A:A,Product_Dim!C:C)</f>
        <v>Electronics</v>
      </c>
      <c r="O1131" s="4" t="str">
        <f t="array" ref="O1131">XLOOKUP(M1131,Product_Dim!A:A,Product_Dim!D:D)</f>
        <v>Computer</v>
      </c>
      <c r="P1131" s="4" t="s">
        <v>1682</v>
      </c>
      <c r="Q1131" s="4" t="s">
        <v>1892</v>
      </c>
      <c r="R1131" s="4" t="str">
        <f t="array" ref="R1131">XLOOKUP(Q1131,Store_Dim!A:A,Store_Dim!B:B)</f>
        <v>Martinez, Adkins and Johnson</v>
      </c>
      <c r="S1131" s="4" t="str">
        <f t="array" ref="S1131">XLOOKUP(Q1131,Store_Dim!A:A,Store_Dim!E:E)</f>
        <v>Flagship</v>
      </c>
      <c r="T1131" s="4">
        <v>3.0</v>
      </c>
      <c r="U1131" s="13">
        <v>848.48</v>
      </c>
      <c r="V1131" s="14">
        <v>0.0</v>
      </c>
      <c r="W1131" s="15">
        <v>86.0</v>
      </c>
      <c r="X1131" s="4" t="s">
        <v>1964</v>
      </c>
      <c r="Y1131" s="16">
        <v>2545.44</v>
      </c>
      <c r="Z1131" s="4" t="str">
        <f t="array" ref="Z1131">XLOOKUP(M1131,Product_Dim!A:A,Product_Dim!B:B)</f>
        <v>Gaming Mechanical Keyboard</v>
      </c>
    </row>
    <row r="1132" ht="14.25" customHeight="1">
      <c r="A1132" s="4" t="s">
        <v>3091</v>
      </c>
      <c r="B1132" s="5">
        <v>45512.0</v>
      </c>
      <c r="C1132" s="12" t="s">
        <v>3975</v>
      </c>
      <c r="D1132" s="4">
        <f t="shared" si="1"/>
        <v>2024</v>
      </c>
      <c r="E1132" s="4" t="s">
        <v>805</v>
      </c>
      <c r="F1132" s="4">
        <v>19.0</v>
      </c>
      <c r="G1132" s="4" t="str">
        <f t="shared" si="2"/>
        <v>18-25</v>
      </c>
      <c r="H1132" s="4" t="str">
        <f t="array" ref="H1132">XLOOKUP(E1132,Customer_Dim!A:A,Customer_Dim!D:D)</f>
        <v>Male</v>
      </c>
      <c r="I1132" s="4" t="str">
        <f t="array" ref="I1132">XLOOKUP(E1132,Customer_Dim!A:A,Customer_Dim!H:H)</f>
        <v>Bronze</v>
      </c>
      <c r="J1132" s="4" t="str">
        <f t="array" ref="J1132">XLOOKUP(E1132,Customer_Dim!A:A,Customer_Dim!E:E)</f>
        <v>West Julia</v>
      </c>
      <c r="K1132" s="4" t="str">
        <f t="array" ref="K1132">XLOOKUP(E1132,Customer_Dim!A:A,Customer_Dim!F:F)</f>
        <v>Utah</v>
      </c>
      <c r="L1132" s="4" t="str">
        <f t="array" ref="L1132">XLOOKUP(Q1132,Store_Dim!A:A,Store_Dim!C:C)</f>
        <v>West</v>
      </c>
      <c r="M1132" s="4" t="s">
        <v>1741</v>
      </c>
      <c r="N1132" s="4" t="str">
        <f t="array" ref="N1132">XLOOKUP(M1132,Product_Dim!A:A,Product_Dim!C:C)</f>
        <v>Clothing</v>
      </c>
      <c r="O1132" s="4" t="str">
        <f t="array" ref="O1132">XLOOKUP(M1132,Product_Dim!A:A,Product_Dim!D:D)</f>
        <v>Bottoms</v>
      </c>
      <c r="P1132" s="4" t="s">
        <v>1743</v>
      </c>
      <c r="Q1132" s="4" t="s">
        <v>1917</v>
      </c>
      <c r="R1132" s="4" t="str">
        <f t="array" ref="R1132">XLOOKUP(Q1132,Store_Dim!A:A,Store_Dim!B:B)</f>
        <v>Bean, Jones and Park</v>
      </c>
      <c r="S1132" s="4" t="str">
        <f t="array" ref="S1132">XLOOKUP(Q1132,Store_Dim!A:A,Store_Dim!E:E)</f>
        <v>Online</v>
      </c>
      <c r="T1132" s="4">
        <v>2.0</v>
      </c>
      <c r="U1132" s="13">
        <v>568.95</v>
      </c>
      <c r="V1132" s="14">
        <v>0.22</v>
      </c>
      <c r="W1132" s="15">
        <v>125.0</v>
      </c>
      <c r="X1132" s="4" t="s">
        <v>1959</v>
      </c>
      <c r="Y1132" s="16">
        <v>887.5620000000001</v>
      </c>
      <c r="Z1132" s="4" t="str">
        <f t="array" ref="Z1132">XLOOKUP(M1132,Product_Dim!A:A,Product_Dim!B:B)</f>
        <v>Men's Track Pants</v>
      </c>
    </row>
    <row r="1133" ht="14.25" customHeight="1">
      <c r="A1133" s="4" t="s">
        <v>3092</v>
      </c>
      <c r="B1133" s="5">
        <v>45764.0</v>
      </c>
      <c r="C1133" s="12" t="s">
        <v>3978</v>
      </c>
      <c r="D1133" s="4">
        <f t="shared" si="1"/>
        <v>2025</v>
      </c>
      <c r="E1133" s="4" t="s">
        <v>560</v>
      </c>
      <c r="F1133" s="4">
        <v>37.0</v>
      </c>
      <c r="G1133" s="4" t="str">
        <f t="shared" si="2"/>
        <v>36-45</v>
      </c>
      <c r="H1133" s="4" t="str">
        <f t="array" ref="H1133">XLOOKUP(E1133,Customer_Dim!A:A,Customer_Dim!D:D)</f>
        <v>Male</v>
      </c>
      <c r="I1133" s="4" t="str">
        <f t="array" ref="I1133">XLOOKUP(E1133,Customer_Dim!A:A,Customer_Dim!H:H)</f>
        <v>Silver</v>
      </c>
      <c r="J1133" s="4" t="str">
        <f t="array" ref="J1133">XLOOKUP(E1133,Customer_Dim!A:A,Customer_Dim!E:E)</f>
        <v>Palmerbury</v>
      </c>
      <c r="K1133" s="4" t="str">
        <f t="array" ref="K1133">XLOOKUP(E1133,Customer_Dim!A:A,Customer_Dim!F:F)</f>
        <v>Tennessee</v>
      </c>
      <c r="L1133" s="4" t="str">
        <f t="array" ref="L1133">XLOOKUP(Q1133,Store_Dim!A:A,Store_Dim!C:C)</f>
        <v>South</v>
      </c>
      <c r="M1133" s="4" t="s">
        <v>1741</v>
      </c>
      <c r="N1133" s="4" t="str">
        <f t="array" ref="N1133">XLOOKUP(M1133,Product_Dim!A:A,Product_Dim!C:C)</f>
        <v>Clothing</v>
      </c>
      <c r="O1133" s="4" t="str">
        <f t="array" ref="O1133">XLOOKUP(M1133,Product_Dim!A:A,Product_Dim!D:D)</f>
        <v>Bottoms</v>
      </c>
      <c r="P1133" s="4" t="s">
        <v>1743</v>
      </c>
      <c r="Q1133" s="4" t="s">
        <v>1927</v>
      </c>
      <c r="R1133" s="4" t="str">
        <f t="array" ref="R1133">XLOOKUP(Q1133,Store_Dim!A:A,Store_Dim!B:B)</f>
        <v>Aguirre-Keller</v>
      </c>
      <c r="S1133" s="4" t="str">
        <f t="array" ref="S1133">XLOOKUP(Q1133,Store_Dim!A:A,Store_Dim!E:E)</f>
        <v>Online</v>
      </c>
      <c r="T1133" s="4">
        <v>3.0</v>
      </c>
      <c r="U1133" s="13">
        <v>269.84</v>
      </c>
      <c r="V1133" s="14">
        <v>0.05</v>
      </c>
      <c r="W1133" s="15">
        <v>125.0</v>
      </c>
      <c r="X1133" s="4" t="s">
        <v>1961</v>
      </c>
      <c r="Y1133" s="16">
        <v>769.044</v>
      </c>
      <c r="Z1133" s="4" t="str">
        <f t="array" ref="Z1133">XLOOKUP(M1133,Product_Dim!A:A,Product_Dim!B:B)</f>
        <v>Men's Track Pants</v>
      </c>
    </row>
    <row r="1134" ht="14.25" customHeight="1">
      <c r="A1134" s="4" t="s">
        <v>3093</v>
      </c>
      <c r="B1134" s="5">
        <v>45746.0</v>
      </c>
      <c r="C1134" s="12" t="s">
        <v>3977</v>
      </c>
      <c r="D1134" s="4">
        <f t="shared" si="1"/>
        <v>2025</v>
      </c>
      <c r="E1134" s="4" t="s">
        <v>998</v>
      </c>
      <c r="F1134" s="4">
        <v>41.0</v>
      </c>
      <c r="G1134" s="4" t="str">
        <f t="shared" si="2"/>
        <v>36-45</v>
      </c>
      <c r="H1134" s="4" t="str">
        <f t="array" ref="H1134">XLOOKUP(E1134,Customer_Dim!A:A,Customer_Dim!D:D)</f>
        <v>Female</v>
      </c>
      <c r="I1134" s="4" t="str">
        <f t="array" ref="I1134">XLOOKUP(E1134,Customer_Dim!A:A,Customer_Dim!H:H)</f>
        <v>Bronze</v>
      </c>
      <c r="J1134" s="4" t="str">
        <f t="array" ref="J1134">XLOOKUP(E1134,Customer_Dim!A:A,Customer_Dim!E:E)</f>
        <v>Randychester</v>
      </c>
      <c r="K1134" s="4" t="str">
        <f t="array" ref="K1134">XLOOKUP(E1134,Customer_Dim!A:A,Customer_Dim!F:F)</f>
        <v>California</v>
      </c>
      <c r="L1134" s="4" t="str">
        <f t="array" ref="L1134">XLOOKUP(Q1134,Store_Dim!A:A,Store_Dim!C:C)</f>
        <v>East</v>
      </c>
      <c r="M1134" s="4" t="s">
        <v>1768</v>
      </c>
      <c r="N1134" s="4" t="str">
        <f t="array" ref="N1134">XLOOKUP(M1134,Product_Dim!A:A,Product_Dim!C:C)</f>
        <v>Electronics</v>
      </c>
      <c r="O1134" s="4" t="str">
        <f t="array" ref="O1134">XLOOKUP(M1134,Product_Dim!A:A,Product_Dim!D:D)</f>
        <v>Computer</v>
      </c>
      <c r="P1134" s="4" t="s">
        <v>1770</v>
      </c>
      <c r="Q1134" s="4" t="s">
        <v>1932</v>
      </c>
      <c r="R1134" s="4" t="str">
        <f t="array" ref="R1134">XLOOKUP(Q1134,Store_Dim!A:A,Store_Dim!B:B)</f>
        <v>Gardner, Humphrey and Contreras</v>
      </c>
      <c r="S1134" s="4" t="str">
        <f t="array" ref="S1134">XLOOKUP(Q1134,Store_Dim!A:A,Store_Dim!E:E)</f>
        <v>Flagship</v>
      </c>
      <c r="T1134" s="4">
        <v>4.0</v>
      </c>
      <c r="U1134" s="13">
        <v>267.36</v>
      </c>
      <c r="V1134" s="14">
        <v>0.27</v>
      </c>
      <c r="W1134" s="15">
        <v>222.0</v>
      </c>
      <c r="X1134" s="4" t="s">
        <v>1961</v>
      </c>
      <c r="Y1134" s="16">
        <v>780.6912</v>
      </c>
      <c r="Z1134" s="4" t="str">
        <f t="array" ref="Z1134">XLOOKUP(M1134,Product_Dim!A:A,Product_Dim!B:B)</f>
        <v>Laptop Cooling Pad</v>
      </c>
    </row>
    <row r="1135" ht="14.25" customHeight="1">
      <c r="A1135" s="4" t="s">
        <v>3094</v>
      </c>
      <c r="B1135" s="5">
        <v>45647.0</v>
      </c>
      <c r="C1135" s="12" t="s">
        <v>3969</v>
      </c>
      <c r="D1135" s="4">
        <f t="shared" si="1"/>
        <v>2024</v>
      </c>
      <c r="E1135" s="4" t="s">
        <v>415</v>
      </c>
      <c r="F1135" s="4">
        <v>30.0</v>
      </c>
      <c r="G1135" s="4" t="str">
        <f t="shared" si="2"/>
        <v>26-35</v>
      </c>
      <c r="H1135" s="4" t="str">
        <f t="array" ref="H1135">XLOOKUP(E1135,Customer_Dim!A:A,Customer_Dim!D:D)</f>
        <v>Male</v>
      </c>
      <c r="I1135" s="4" t="str">
        <f t="array" ref="I1135">XLOOKUP(E1135,Customer_Dim!A:A,Customer_Dim!H:H)</f>
        <v>Bronze</v>
      </c>
      <c r="J1135" s="4" t="str">
        <f t="array" ref="J1135">XLOOKUP(E1135,Customer_Dim!A:A,Customer_Dim!E:E)</f>
        <v>East Donna</v>
      </c>
      <c r="K1135" s="4" t="str">
        <f t="array" ref="K1135">XLOOKUP(E1135,Customer_Dim!A:A,Customer_Dim!F:F)</f>
        <v>Nevada</v>
      </c>
      <c r="L1135" s="4" t="str">
        <f t="array" ref="L1135">XLOOKUP(Q1135,Store_Dim!A:A,Store_Dim!C:C)</f>
        <v>North</v>
      </c>
      <c r="M1135" s="4" t="s">
        <v>1689</v>
      </c>
      <c r="N1135" s="4" t="str">
        <f t="array" ref="N1135">XLOOKUP(M1135,Product_Dim!A:A,Product_Dim!C:C)</f>
        <v>Clothing</v>
      </c>
      <c r="O1135" s="4" t="str">
        <f t="array" ref="O1135">XLOOKUP(M1135,Product_Dim!A:A,Product_Dim!D:D)</f>
        <v>Footwear</v>
      </c>
      <c r="P1135" s="4" t="s">
        <v>1692</v>
      </c>
      <c r="Q1135" s="4" t="s">
        <v>1892</v>
      </c>
      <c r="R1135" s="4" t="str">
        <f t="array" ref="R1135">XLOOKUP(Q1135,Store_Dim!A:A,Store_Dim!B:B)</f>
        <v>Martinez, Adkins and Johnson</v>
      </c>
      <c r="S1135" s="4" t="str">
        <f t="array" ref="S1135">XLOOKUP(Q1135,Store_Dim!A:A,Store_Dim!E:E)</f>
        <v>Flagship</v>
      </c>
      <c r="T1135" s="4">
        <v>1.0</v>
      </c>
      <c r="U1135" s="13">
        <v>438.41</v>
      </c>
      <c r="V1135" s="14">
        <v>0.09</v>
      </c>
      <c r="W1135" s="15">
        <v>214.0</v>
      </c>
      <c r="X1135" s="4" t="s">
        <v>1959</v>
      </c>
      <c r="Y1135" s="16">
        <v>398.9531000000001</v>
      </c>
      <c r="Z1135" s="4" t="str">
        <f t="array" ref="Z1135">XLOOKUP(M1135,Product_Dim!A:A,Product_Dim!B:B)</f>
        <v>Men's Casual Sneakers</v>
      </c>
    </row>
    <row r="1136" ht="14.25" customHeight="1">
      <c r="A1136" s="4" t="s">
        <v>3095</v>
      </c>
      <c r="B1136" s="5">
        <v>45443.0</v>
      </c>
      <c r="C1136" s="12" t="s">
        <v>3973</v>
      </c>
      <c r="D1136" s="4">
        <f t="shared" si="1"/>
        <v>2024</v>
      </c>
      <c r="E1136" s="4" t="s">
        <v>566</v>
      </c>
      <c r="F1136" s="4">
        <v>39.0</v>
      </c>
      <c r="G1136" s="4" t="str">
        <f t="shared" si="2"/>
        <v>36-45</v>
      </c>
      <c r="H1136" s="4" t="str">
        <f t="array" ref="H1136">XLOOKUP(E1136,Customer_Dim!A:A,Customer_Dim!D:D)</f>
        <v>Female</v>
      </c>
      <c r="I1136" s="4" t="str">
        <f t="array" ref="I1136">XLOOKUP(E1136,Customer_Dim!A:A,Customer_Dim!H:H)</f>
        <v>Silver</v>
      </c>
      <c r="J1136" s="4" t="str">
        <f t="array" ref="J1136">XLOOKUP(E1136,Customer_Dim!A:A,Customer_Dim!E:E)</f>
        <v>Dominiquefort</v>
      </c>
      <c r="K1136" s="4" t="str">
        <f t="array" ref="K1136">XLOOKUP(E1136,Customer_Dim!A:A,Customer_Dim!F:F)</f>
        <v>Georgia</v>
      </c>
      <c r="L1136" s="4" t="str">
        <f t="array" ref="L1136">XLOOKUP(Q1136,Store_Dim!A:A,Store_Dim!C:C)</f>
        <v>East</v>
      </c>
      <c r="M1136" s="4" t="s">
        <v>1735</v>
      </c>
      <c r="N1136" s="4" t="str">
        <f t="array" ref="N1136">XLOOKUP(M1136,Product_Dim!A:A,Product_Dim!C:C)</f>
        <v>Electronics</v>
      </c>
      <c r="O1136" s="4" t="str">
        <f t="array" ref="O1136">XLOOKUP(M1136,Product_Dim!A:A,Product_Dim!D:D)</f>
        <v>Accessories</v>
      </c>
      <c r="P1136" s="4" t="s">
        <v>1737</v>
      </c>
      <c r="Q1136" s="4" t="s">
        <v>1945</v>
      </c>
      <c r="R1136" s="4" t="str">
        <f t="array" ref="R1136">XLOOKUP(Q1136,Store_Dim!A:A,Store_Dim!B:B)</f>
        <v>Guerrero-Schmitt</v>
      </c>
      <c r="S1136" s="4" t="str">
        <f t="array" ref="S1136">XLOOKUP(Q1136,Store_Dim!A:A,Store_Dim!E:E)</f>
        <v>Flagship</v>
      </c>
      <c r="T1136" s="4">
        <v>2.0</v>
      </c>
      <c r="U1136" s="13">
        <v>86.72</v>
      </c>
      <c r="V1136" s="14">
        <v>0.28</v>
      </c>
      <c r="W1136" s="15">
        <v>246.0</v>
      </c>
      <c r="X1136" s="4" t="s">
        <v>1964</v>
      </c>
      <c r="Y1136" s="16">
        <v>124.8768</v>
      </c>
      <c r="Z1136" s="4" t="str">
        <f t="array" ref="Z1136">XLOOKUP(M1136,Product_Dim!A:A,Product_Dim!B:B)</f>
        <v>HDMI Cable – 2m</v>
      </c>
    </row>
    <row r="1137" ht="14.25" customHeight="1">
      <c r="A1137" s="4" t="s">
        <v>3096</v>
      </c>
      <c r="B1137" s="5">
        <v>45722.0</v>
      </c>
      <c r="C1137" s="12" t="s">
        <v>3977</v>
      </c>
      <c r="D1137" s="4">
        <f t="shared" si="1"/>
        <v>2025</v>
      </c>
      <c r="E1137" s="4" t="s">
        <v>1343</v>
      </c>
      <c r="F1137" s="4">
        <v>40.0</v>
      </c>
      <c r="G1137" s="4" t="str">
        <f t="shared" si="2"/>
        <v>36-45</v>
      </c>
      <c r="H1137" s="4" t="str">
        <f t="array" ref="H1137">XLOOKUP(E1137,Customer_Dim!A:A,Customer_Dim!D:D)</f>
        <v>Male</v>
      </c>
      <c r="I1137" s="4" t="str">
        <f t="array" ref="I1137">XLOOKUP(E1137,Customer_Dim!A:A,Customer_Dim!H:H)</f>
        <v>Bronze</v>
      </c>
      <c r="J1137" s="4" t="str">
        <f t="array" ref="J1137">XLOOKUP(E1137,Customer_Dim!A:A,Customer_Dim!E:E)</f>
        <v>Lake Monique</v>
      </c>
      <c r="K1137" s="4" t="str">
        <f t="array" ref="K1137">XLOOKUP(E1137,Customer_Dim!A:A,Customer_Dim!F:F)</f>
        <v>Utah</v>
      </c>
      <c r="L1137" s="4" t="str">
        <f t="array" ref="L1137">XLOOKUP(Q1137,Store_Dim!A:A,Store_Dim!C:C)</f>
        <v>East</v>
      </c>
      <c r="M1137" s="4" t="s">
        <v>1850</v>
      </c>
      <c r="N1137" s="4" t="str">
        <f t="array" ref="N1137">XLOOKUP(M1137,Product_Dim!A:A,Product_Dim!C:C)</f>
        <v>Beauty</v>
      </c>
      <c r="O1137" s="4" t="str">
        <f t="array" ref="O1137">XLOOKUP(M1137,Product_Dim!A:A,Product_Dim!D:D)</f>
        <v>Makeup</v>
      </c>
      <c r="P1137" s="4" t="s">
        <v>1852</v>
      </c>
      <c r="Q1137" s="4" t="s">
        <v>1911</v>
      </c>
      <c r="R1137" s="4" t="str">
        <f t="array" ref="R1137">XLOOKUP(Q1137,Store_Dim!A:A,Store_Dim!B:B)</f>
        <v>Benson-Elliott</v>
      </c>
      <c r="S1137" s="4" t="str">
        <f t="array" ref="S1137">XLOOKUP(Q1137,Store_Dim!A:A,Store_Dim!E:E)</f>
        <v>Online</v>
      </c>
      <c r="T1137" s="4">
        <v>4.0</v>
      </c>
      <c r="U1137" s="13">
        <v>630.21</v>
      </c>
      <c r="V1137" s="14">
        <v>0.14</v>
      </c>
      <c r="W1137" s="15">
        <v>457.0</v>
      </c>
      <c r="X1137" s="4" t="s">
        <v>1964</v>
      </c>
      <c r="Y1137" s="16">
        <v>2167.9224</v>
      </c>
      <c r="Z1137" s="4" t="str">
        <f t="array" ref="Z1137">XLOOKUP(M1137,Product_Dim!A:A,Product_Dim!B:B)</f>
        <v>Face Foundation Kit</v>
      </c>
    </row>
    <row r="1138" ht="14.25" customHeight="1">
      <c r="A1138" s="4" t="s">
        <v>3097</v>
      </c>
      <c r="B1138" s="5">
        <v>45575.0</v>
      </c>
      <c r="C1138" s="12" t="s">
        <v>3979</v>
      </c>
      <c r="D1138" s="4">
        <f t="shared" si="1"/>
        <v>2024</v>
      </c>
      <c r="E1138" s="4" t="s">
        <v>1148</v>
      </c>
      <c r="F1138" s="4">
        <v>32.0</v>
      </c>
      <c r="G1138" s="4" t="str">
        <f t="shared" si="2"/>
        <v>26-35</v>
      </c>
      <c r="H1138" s="4" t="str">
        <f t="array" ref="H1138">XLOOKUP(E1138,Customer_Dim!A:A,Customer_Dim!D:D)</f>
        <v>Male</v>
      </c>
      <c r="I1138" s="4" t="str">
        <f t="array" ref="I1138">XLOOKUP(E1138,Customer_Dim!A:A,Customer_Dim!H:H)</f>
        <v>Silver</v>
      </c>
      <c r="J1138" s="4" t="str">
        <f t="array" ref="J1138">XLOOKUP(E1138,Customer_Dim!A:A,Customer_Dim!E:E)</f>
        <v>East Michaelton</v>
      </c>
      <c r="K1138" s="4" t="str">
        <f t="array" ref="K1138">XLOOKUP(E1138,Customer_Dim!A:A,Customer_Dim!F:F)</f>
        <v>Kansas</v>
      </c>
      <c r="L1138" s="4" t="str">
        <f t="array" ref="L1138">XLOOKUP(Q1138,Store_Dim!A:A,Store_Dim!C:C)</f>
        <v>East</v>
      </c>
      <c r="M1138" s="4" t="s">
        <v>1759</v>
      </c>
      <c r="N1138" s="4" t="str">
        <f t="array" ref="N1138">XLOOKUP(M1138,Product_Dim!A:A,Product_Dim!C:C)</f>
        <v>Beauty</v>
      </c>
      <c r="O1138" s="4" t="str">
        <f t="array" ref="O1138">XLOOKUP(M1138,Product_Dim!A:A,Product_Dim!D:D)</f>
        <v>Haircare</v>
      </c>
      <c r="P1138" s="4" t="s">
        <v>1761</v>
      </c>
      <c r="Q1138" s="4" t="s">
        <v>1911</v>
      </c>
      <c r="R1138" s="4" t="str">
        <f t="array" ref="R1138">XLOOKUP(Q1138,Store_Dim!A:A,Store_Dim!B:B)</f>
        <v>Benson-Elliott</v>
      </c>
      <c r="S1138" s="4" t="str">
        <f t="array" ref="S1138">XLOOKUP(Q1138,Store_Dim!A:A,Store_Dim!E:E)</f>
        <v>Online</v>
      </c>
      <c r="T1138" s="4">
        <v>3.0</v>
      </c>
      <c r="U1138" s="13">
        <v>180.84</v>
      </c>
      <c r="V1138" s="14">
        <v>0.03</v>
      </c>
      <c r="W1138" s="15">
        <v>399.0</v>
      </c>
      <c r="X1138" s="4" t="s">
        <v>1961</v>
      </c>
      <c r="Y1138" s="16">
        <v>526.2443999999999</v>
      </c>
      <c r="Z1138" s="4" t="str">
        <f t="array" ref="Z1138">XLOOKUP(M1138,Product_Dim!A:A,Product_Dim!B:B)</f>
        <v>Men's Hair Styling Gel</v>
      </c>
    </row>
    <row r="1139" ht="14.25" customHeight="1">
      <c r="A1139" s="4" t="s">
        <v>3098</v>
      </c>
      <c r="B1139" s="5">
        <v>45441.0</v>
      </c>
      <c r="C1139" s="12" t="s">
        <v>3973</v>
      </c>
      <c r="D1139" s="4">
        <f t="shared" si="1"/>
        <v>2024</v>
      </c>
      <c r="E1139" s="4" t="s">
        <v>46</v>
      </c>
      <c r="F1139" s="4">
        <v>64.0</v>
      </c>
      <c r="G1139" s="4" t="str">
        <f t="shared" si="2"/>
        <v>56-65</v>
      </c>
      <c r="H1139" s="4" t="str">
        <f t="array" ref="H1139">XLOOKUP(E1139,Customer_Dim!A:A,Customer_Dim!D:D)</f>
        <v>Female</v>
      </c>
      <c r="I1139" s="4" t="str">
        <f t="array" ref="I1139">XLOOKUP(E1139,Customer_Dim!A:A,Customer_Dim!H:H)</f>
        <v>Silver</v>
      </c>
      <c r="J1139" s="4" t="str">
        <f t="array" ref="J1139">XLOOKUP(E1139,Customer_Dim!A:A,Customer_Dim!E:E)</f>
        <v>Nicholasshire</v>
      </c>
      <c r="K1139" s="4" t="str">
        <f t="array" ref="K1139">XLOOKUP(E1139,Customer_Dim!A:A,Customer_Dim!F:F)</f>
        <v>California</v>
      </c>
      <c r="L1139" s="4" t="str">
        <f t="array" ref="L1139">XLOOKUP(Q1139,Store_Dim!A:A,Store_Dim!C:C)</f>
        <v>West</v>
      </c>
      <c r="M1139" s="4" t="s">
        <v>1774</v>
      </c>
      <c r="N1139" s="4" t="str">
        <f t="array" ref="N1139">XLOOKUP(M1139,Product_Dim!A:A,Product_Dim!C:C)</f>
        <v>Beauty</v>
      </c>
      <c r="O1139" s="4" t="str">
        <f t="array" ref="O1139">XLOOKUP(M1139,Product_Dim!A:A,Product_Dim!D:D)</f>
        <v>Makeup</v>
      </c>
      <c r="P1139" s="4" t="s">
        <v>1776</v>
      </c>
      <c r="Q1139" s="4" t="s">
        <v>1939</v>
      </c>
      <c r="R1139" s="4" t="str">
        <f t="array" ref="R1139">XLOOKUP(Q1139,Store_Dim!A:A,Store_Dim!B:B)</f>
        <v>Frederick-Wright</v>
      </c>
      <c r="S1139" s="4" t="str">
        <f t="array" ref="S1139">XLOOKUP(Q1139,Store_Dim!A:A,Store_Dim!E:E)</f>
        <v>Flagship</v>
      </c>
      <c r="T1139" s="4">
        <v>1.0</v>
      </c>
      <c r="U1139" s="13">
        <v>453.41</v>
      </c>
      <c r="V1139" s="14">
        <v>0.04</v>
      </c>
      <c r="W1139" s="15">
        <v>118.0</v>
      </c>
      <c r="X1139" s="4" t="s">
        <v>1964</v>
      </c>
      <c r="Y1139" s="16">
        <v>435.2736</v>
      </c>
      <c r="Z1139" s="4" t="str">
        <f t="array" ref="Z1139">XLOOKUP(M1139,Product_Dim!A:A,Product_Dim!B:B)</f>
        <v>Matte Lipstick Set</v>
      </c>
    </row>
    <row r="1140" ht="14.25" customHeight="1">
      <c r="A1140" s="4" t="s">
        <v>3099</v>
      </c>
      <c r="B1140" s="5">
        <v>45940.0</v>
      </c>
      <c r="C1140" s="12" t="s">
        <v>3979</v>
      </c>
      <c r="D1140" s="4">
        <f t="shared" si="1"/>
        <v>2025</v>
      </c>
      <c r="E1140" s="4" t="s">
        <v>120</v>
      </c>
      <c r="F1140" s="4">
        <v>40.0</v>
      </c>
      <c r="G1140" s="4" t="str">
        <f t="shared" si="2"/>
        <v>36-45</v>
      </c>
      <c r="H1140" s="4" t="str">
        <f t="array" ref="H1140">XLOOKUP(E1140,Customer_Dim!A:A,Customer_Dim!D:D)</f>
        <v>Male</v>
      </c>
      <c r="I1140" s="4" t="str">
        <f t="array" ref="I1140">XLOOKUP(E1140,Customer_Dim!A:A,Customer_Dim!H:H)</f>
        <v>Platinum</v>
      </c>
      <c r="J1140" s="4" t="str">
        <f t="array" ref="J1140">XLOOKUP(E1140,Customer_Dim!A:A,Customer_Dim!E:E)</f>
        <v>Rogerschester</v>
      </c>
      <c r="K1140" s="4" t="str">
        <f t="array" ref="K1140">XLOOKUP(E1140,Customer_Dim!A:A,Customer_Dim!F:F)</f>
        <v>Idaho</v>
      </c>
      <c r="L1140" s="4" t="str">
        <f t="array" ref="L1140">XLOOKUP(Q1140,Store_Dim!A:A,Store_Dim!C:C)</f>
        <v>East</v>
      </c>
      <c r="M1140" s="4" t="s">
        <v>1735</v>
      </c>
      <c r="N1140" s="4" t="str">
        <f t="array" ref="N1140">XLOOKUP(M1140,Product_Dim!A:A,Product_Dim!C:C)</f>
        <v>Electronics</v>
      </c>
      <c r="O1140" s="4" t="str">
        <f t="array" ref="O1140">XLOOKUP(M1140,Product_Dim!A:A,Product_Dim!D:D)</f>
        <v>Accessories</v>
      </c>
      <c r="P1140" s="4" t="s">
        <v>1737</v>
      </c>
      <c r="Q1140" s="4" t="s">
        <v>1911</v>
      </c>
      <c r="R1140" s="4" t="str">
        <f t="array" ref="R1140">XLOOKUP(Q1140,Store_Dim!A:A,Store_Dim!B:B)</f>
        <v>Benson-Elliott</v>
      </c>
      <c r="S1140" s="4" t="str">
        <f t="array" ref="S1140">XLOOKUP(Q1140,Store_Dim!A:A,Store_Dim!E:E)</f>
        <v>Online</v>
      </c>
      <c r="T1140" s="4">
        <v>1.0</v>
      </c>
      <c r="U1140" s="13">
        <v>629.09</v>
      </c>
      <c r="V1140" s="14">
        <v>0.02</v>
      </c>
      <c r="W1140" s="15">
        <v>246.0</v>
      </c>
      <c r="X1140" s="4" t="s">
        <v>1959</v>
      </c>
      <c r="Y1140" s="16">
        <v>616.5082</v>
      </c>
      <c r="Z1140" s="4" t="str">
        <f t="array" ref="Z1140">XLOOKUP(M1140,Product_Dim!A:A,Product_Dim!B:B)</f>
        <v>HDMI Cable – 2m</v>
      </c>
    </row>
    <row r="1141" ht="14.25" customHeight="1">
      <c r="A1141" s="4" t="s">
        <v>3100</v>
      </c>
      <c r="B1141" s="5">
        <v>45518.0</v>
      </c>
      <c r="C1141" s="12" t="s">
        <v>3975</v>
      </c>
      <c r="D1141" s="4">
        <f t="shared" si="1"/>
        <v>2024</v>
      </c>
      <c r="E1141" s="4" t="s">
        <v>113</v>
      </c>
      <c r="F1141" s="4">
        <v>33.0</v>
      </c>
      <c r="G1141" s="4" t="str">
        <f t="shared" si="2"/>
        <v>26-35</v>
      </c>
      <c r="H1141" s="4" t="str">
        <f t="array" ref="H1141">XLOOKUP(E1141,Customer_Dim!A:A,Customer_Dim!D:D)</f>
        <v>Female</v>
      </c>
      <c r="I1141" s="4" t="str">
        <f t="array" ref="I1141">XLOOKUP(E1141,Customer_Dim!A:A,Customer_Dim!H:H)</f>
        <v>Silver</v>
      </c>
      <c r="J1141" s="4" t="str">
        <f t="array" ref="J1141">XLOOKUP(E1141,Customer_Dim!A:A,Customer_Dim!E:E)</f>
        <v>Michaelton</v>
      </c>
      <c r="K1141" s="4" t="str">
        <f t="array" ref="K1141">XLOOKUP(E1141,Customer_Dim!A:A,Customer_Dim!F:F)</f>
        <v>Hawaii</v>
      </c>
      <c r="L1141" s="4" t="str">
        <f t="array" ref="L1141">XLOOKUP(Q1141,Store_Dim!A:A,Store_Dim!C:C)</f>
        <v>South</v>
      </c>
      <c r="M1141" s="4" t="s">
        <v>1814</v>
      </c>
      <c r="N1141" s="4" t="str">
        <f t="array" ref="N1141">XLOOKUP(M1141,Product_Dim!A:A,Product_Dim!C:C)</f>
        <v>Electronics</v>
      </c>
      <c r="O1141" s="4" t="str">
        <f t="array" ref="O1141">XLOOKUP(M1141,Product_Dim!A:A,Product_Dim!D:D)</f>
        <v>Appliances</v>
      </c>
      <c r="P1141" s="4" t="s">
        <v>1816</v>
      </c>
      <c r="Q1141" s="4" t="s">
        <v>1896</v>
      </c>
      <c r="R1141" s="4" t="str">
        <f t="array" ref="R1141">XLOOKUP(Q1141,Store_Dim!A:A,Store_Dim!B:B)</f>
        <v>Black-Horn</v>
      </c>
      <c r="S1141" s="4" t="str">
        <f t="array" ref="S1141">XLOOKUP(Q1141,Store_Dim!A:A,Store_Dim!E:E)</f>
        <v>Outlet</v>
      </c>
      <c r="T1141" s="4">
        <v>2.0</v>
      </c>
      <c r="U1141" s="13">
        <v>257.45</v>
      </c>
      <c r="V1141" s="14">
        <v>0.0</v>
      </c>
      <c r="W1141" s="15">
        <v>104.0</v>
      </c>
      <c r="X1141" s="4" t="s">
        <v>1964</v>
      </c>
      <c r="Y1141" s="16">
        <v>514.9</v>
      </c>
      <c r="Z1141" s="4" t="str">
        <f t="array" ref="Z1141">XLOOKUP(M1141,Product_Dim!A:A,Product_Dim!B:B)</f>
        <v>WiFi Mesh Router</v>
      </c>
    </row>
    <row r="1142" ht="14.25" customHeight="1">
      <c r="A1142" s="4" t="s">
        <v>3101</v>
      </c>
      <c r="B1142" s="5">
        <v>45861.0</v>
      </c>
      <c r="C1142" s="12" t="s">
        <v>3968</v>
      </c>
      <c r="D1142" s="4">
        <f t="shared" si="1"/>
        <v>2025</v>
      </c>
      <c r="E1142" s="4" t="s">
        <v>612</v>
      </c>
      <c r="F1142" s="4">
        <v>43.0</v>
      </c>
      <c r="G1142" s="4" t="str">
        <f t="shared" si="2"/>
        <v>36-45</v>
      </c>
      <c r="H1142" s="4" t="str">
        <f t="array" ref="H1142">XLOOKUP(E1142,Customer_Dim!A:A,Customer_Dim!D:D)</f>
        <v>Female</v>
      </c>
      <c r="I1142" s="4" t="str">
        <f t="array" ref="I1142">XLOOKUP(E1142,Customer_Dim!A:A,Customer_Dim!H:H)</f>
        <v>Silver</v>
      </c>
      <c r="J1142" s="4" t="str">
        <f t="array" ref="J1142">XLOOKUP(E1142,Customer_Dim!A:A,Customer_Dim!E:E)</f>
        <v>Murphyfurt</v>
      </c>
      <c r="K1142" s="4" t="str">
        <f t="array" ref="K1142">XLOOKUP(E1142,Customer_Dim!A:A,Customer_Dim!F:F)</f>
        <v>Utah</v>
      </c>
      <c r="L1142" s="4" t="str">
        <f t="array" ref="L1142">XLOOKUP(Q1142,Store_Dim!A:A,Store_Dim!C:C)</f>
        <v>North</v>
      </c>
      <c r="M1142" s="4" t="s">
        <v>1680</v>
      </c>
      <c r="N1142" s="4" t="str">
        <f t="array" ref="N1142">XLOOKUP(M1142,Product_Dim!A:A,Product_Dim!C:C)</f>
        <v>Electronics</v>
      </c>
      <c r="O1142" s="4" t="str">
        <f t="array" ref="O1142">XLOOKUP(M1142,Product_Dim!A:A,Product_Dim!D:D)</f>
        <v>Computer</v>
      </c>
      <c r="P1142" s="4" t="s">
        <v>1682</v>
      </c>
      <c r="Q1142" s="4" t="s">
        <v>1936</v>
      </c>
      <c r="R1142" s="4" t="str">
        <f t="array" ref="R1142">XLOOKUP(Q1142,Store_Dim!A:A,Store_Dim!B:B)</f>
        <v>Shelton PLC</v>
      </c>
      <c r="S1142" s="4" t="str">
        <f t="array" ref="S1142">XLOOKUP(Q1142,Store_Dim!A:A,Store_Dim!E:E)</f>
        <v>Flagship</v>
      </c>
      <c r="T1142" s="4">
        <v>2.0</v>
      </c>
      <c r="U1142" s="13">
        <v>696.61</v>
      </c>
      <c r="V1142" s="14">
        <v>0.17</v>
      </c>
      <c r="W1142" s="15">
        <v>86.0</v>
      </c>
      <c r="X1142" s="4" t="s">
        <v>1961</v>
      </c>
      <c r="Y1142" s="16">
        <v>1156.3726</v>
      </c>
      <c r="Z1142" s="4" t="str">
        <f t="array" ref="Z1142">XLOOKUP(M1142,Product_Dim!A:A,Product_Dim!B:B)</f>
        <v>Gaming Mechanical Keyboard</v>
      </c>
    </row>
    <row r="1143" ht="14.25" customHeight="1">
      <c r="A1143" s="4" t="s">
        <v>3102</v>
      </c>
      <c r="B1143" s="5">
        <v>45416.0</v>
      </c>
      <c r="C1143" s="12" t="s">
        <v>3973</v>
      </c>
      <c r="D1143" s="4">
        <f t="shared" si="1"/>
        <v>2024</v>
      </c>
      <c r="E1143" s="4" t="s">
        <v>1190</v>
      </c>
      <c r="F1143" s="4">
        <v>37.0</v>
      </c>
      <c r="G1143" s="4" t="str">
        <f t="shared" si="2"/>
        <v>36-45</v>
      </c>
      <c r="H1143" s="4" t="str">
        <f t="array" ref="H1143">XLOOKUP(E1143,Customer_Dim!A:A,Customer_Dim!D:D)</f>
        <v>Female</v>
      </c>
      <c r="I1143" s="4" t="str">
        <f t="array" ref="I1143">XLOOKUP(E1143,Customer_Dim!A:A,Customer_Dim!H:H)</f>
        <v>Gold</v>
      </c>
      <c r="J1143" s="4" t="str">
        <f t="array" ref="J1143">XLOOKUP(E1143,Customer_Dim!A:A,Customer_Dim!E:E)</f>
        <v>Simpsonfort</v>
      </c>
      <c r="K1143" s="4" t="str">
        <f t="array" ref="K1143">XLOOKUP(E1143,Customer_Dim!A:A,Customer_Dim!F:F)</f>
        <v>Maine</v>
      </c>
      <c r="L1143" s="4" t="str">
        <f t="array" ref="L1143">XLOOKUP(Q1143,Store_Dim!A:A,Store_Dim!C:C)</f>
        <v>South</v>
      </c>
      <c r="M1143" s="4" t="s">
        <v>1718</v>
      </c>
      <c r="N1143" s="4" t="str">
        <f t="array" ref="N1143">XLOOKUP(M1143,Product_Dim!A:A,Product_Dim!C:C)</f>
        <v>Clothing</v>
      </c>
      <c r="O1143" s="4" t="str">
        <f t="array" ref="O1143">XLOOKUP(M1143,Product_Dim!A:A,Product_Dim!D:D)</f>
        <v>Outerwear</v>
      </c>
      <c r="P1143" s="4" t="s">
        <v>1720</v>
      </c>
      <c r="Q1143" s="4" t="s">
        <v>1914</v>
      </c>
      <c r="R1143" s="4" t="str">
        <f t="array" ref="R1143">XLOOKUP(Q1143,Store_Dim!A:A,Store_Dim!B:B)</f>
        <v>Martinez-Mullins</v>
      </c>
      <c r="S1143" s="4" t="str">
        <f t="array" ref="S1143">XLOOKUP(Q1143,Store_Dim!A:A,Store_Dim!E:E)</f>
        <v>Online</v>
      </c>
      <c r="T1143" s="4">
        <v>2.0</v>
      </c>
      <c r="U1143" s="13">
        <v>143.79</v>
      </c>
      <c r="V1143" s="14">
        <v>0.1</v>
      </c>
      <c r="W1143" s="15">
        <v>296.0</v>
      </c>
      <c r="X1143" s="4" t="s">
        <v>1961</v>
      </c>
      <c r="Y1143" s="16">
        <v>258.822</v>
      </c>
      <c r="Z1143" s="4" t="str">
        <f t="array" ref="Z1143">XLOOKUP(M1143,Product_Dim!A:A,Product_Dim!B:B)</f>
        <v>Men's Winter Jacket</v>
      </c>
    </row>
    <row r="1144" ht="14.25" customHeight="1">
      <c r="A1144" s="4" t="s">
        <v>3103</v>
      </c>
      <c r="B1144" s="5">
        <v>45608.0</v>
      </c>
      <c r="C1144" s="12" t="s">
        <v>3971</v>
      </c>
      <c r="D1144" s="4">
        <f t="shared" si="1"/>
        <v>2024</v>
      </c>
      <c r="E1144" s="4" t="s">
        <v>960</v>
      </c>
      <c r="F1144" s="4">
        <v>28.0</v>
      </c>
      <c r="G1144" s="4" t="str">
        <f t="shared" si="2"/>
        <v>26-35</v>
      </c>
      <c r="H1144" s="4" t="str">
        <f t="array" ref="H1144">XLOOKUP(E1144,Customer_Dim!A:A,Customer_Dim!D:D)</f>
        <v>Female</v>
      </c>
      <c r="I1144" s="4" t="str">
        <f t="array" ref="I1144">XLOOKUP(E1144,Customer_Dim!A:A,Customer_Dim!H:H)</f>
        <v>Bronze</v>
      </c>
      <c r="J1144" s="4" t="str">
        <f t="array" ref="J1144">XLOOKUP(E1144,Customer_Dim!A:A,Customer_Dim!E:E)</f>
        <v>South David</v>
      </c>
      <c r="K1144" s="4" t="str">
        <f t="array" ref="K1144">XLOOKUP(E1144,Customer_Dim!A:A,Customer_Dim!F:F)</f>
        <v>West Virginia</v>
      </c>
      <c r="L1144" s="4" t="str">
        <f t="array" ref="L1144">XLOOKUP(Q1144,Store_Dim!A:A,Store_Dim!C:C)</f>
        <v>North</v>
      </c>
      <c r="M1144" s="4" t="s">
        <v>1832</v>
      </c>
      <c r="N1144" s="4" t="str">
        <f t="array" ref="N1144">XLOOKUP(M1144,Product_Dim!A:A,Product_Dim!C:C)</f>
        <v>Beauty</v>
      </c>
      <c r="O1144" s="4" t="str">
        <f t="array" ref="O1144">XLOOKUP(M1144,Product_Dim!A:A,Product_Dim!D:D)</f>
        <v>Skincare</v>
      </c>
      <c r="P1144" s="4" t="s">
        <v>1834</v>
      </c>
      <c r="Q1144" s="4" t="s">
        <v>1892</v>
      </c>
      <c r="R1144" s="4" t="str">
        <f t="array" ref="R1144">XLOOKUP(Q1144,Store_Dim!A:A,Store_Dim!B:B)</f>
        <v>Martinez, Adkins and Johnson</v>
      </c>
      <c r="S1144" s="4" t="str">
        <f t="array" ref="S1144">XLOOKUP(Q1144,Store_Dim!A:A,Store_Dim!E:E)</f>
        <v>Flagship</v>
      </c>
      <c r="T1144" s="4">
        <v>3.0</v>
      </c>
      <c r="U1144" s="13">
        <v>460.93</v>
      </c>
      <c r="V1144" s="14">
        <v>0.19</v>
      </c>
      <c r="W1144" s="15">
        <v>159.0</v>
      </c>
      <c r="X1144" s="4" t="s">
        <v>1964</v>
      </c>
      <c r="Y1144" s="16">
        <v>1120.0599</v>
      </c>
      <c r="Z1144" s="4" t="str">
        <f t="array" ref="Z1144">XLOOKUP(M1144,Product_Dim!A:A,Product_Dim!B:B)</f>
        <v>Hydrating Face Cleanser</v>
      </c>
    </row>
    <row r="1145" ht="14.25" customHeight="1">
      <c r="A1145" s="4" t="s">
        <v>3104</v>
      </c>
      <c r="B1145" s="5">
        <v>45301.0</v>
      </c>
      <c r="C1145" s="12" t="s">
        <v>3972</v>
      </c>
      <c r="D1145" s="4">
        <f t="shared" si="1"/>
        <v>2024</v>
      </c>
      <c r="E1145" s="4" t="s">
        <v>25</v>
      </c>
      <c r="F1145" s="17">
        <v>41.57684529828109</v>
      </c>
      <c r="G1145" s="4" t="str">
        <f t="shared" si="2"/>
        <v>36-45</v>
      </c>
      <c r="H1145" s="4" t="str">
        <f t="array" ref="H1145">XLOOKUP(E1145,Customer_Dim!A:A,Customer_Dim!D:D)</f>
        <v>Female</v>
      </c>
      <c r="I1145" s="4" t="str">
        <f t="array" ref="I1145">XLOOKUP(E1145,Customer_Dim!A:A,Customer_Dim!H:H)</f>
        <v>Platinum</v>
      </c>
      <c r="J1145" s="4" t="str">
        <f t="array" ref="J1145">XLOOKUP(E1145,Customer_Dim!A:A,Customer_Dim!E:E)</f>
        <v>East Valerieview</v>
      </c>
      <c r="K1145" s="4" t="str">
        <f t="array" ref="K1145">XLOOKUP(E1145,Customer_Dim!A:A,Customer_Dim!F:F)</f>
        <v>Oregon</v>
      </c>
      <c r="L1145" s="4" t="str">
        <f t="array" ref="L1145">XLOOKUP(Q1145,Store_Dim!A:A,Store_Dim!C:C)</f>
        <v>South</v>
      </c>
      <c r="M1145" s="4" t="s">
        <v>1661</v>
      </c>
      <c r="N1145" s="4" t="str">
        <f t="array" ref="N1145">XLOOKUP(M1145,Product_Dim!A:A,Product_Dim!C:C)</f>
        <v>Sports</v>
      </c>
      <c r="O1145" s="4" t="str">
        <f t="array" ref="O1145">XLOOKUP(M1145,Product_Dim!A:A,Product_Dim!D:D)</f>
        <v>Accessories</v>
      </c>
      <c r="P1145" s="4" t="s">
        <v>1663</v>
      </c>
      <c r="Q1145" s="4" t="s">
        <v>1921</v>
      </c>
      <c r="R1145" s="4" t="str">
        <f t="array" ref="R1145">XLOOKUP(Q1145,Store_Dim!A:A,Store_Dim!B:B)</f>
        <v>Moore, Padilla and Butler</v>
      </c>
      <c r="S1145" s="4" t="str">
        <f t="array" ref="S1145">XLOOKUP(Q1145,Store_Dim!A:A,Store_Dim!E:E)</f>
        <v>Flagship</v>
      </c>
      <c r="T1145" s="4">
        <v>2.0</v>
      </c>
      <c r="U1145" s="13">
        <v>67.55</v>
      </c>
      <c r="V1145" s="14">
        <v>0.03</v>
      </c>
      <c r="W1145" s="15">
        <v>137.0</v>
      </c>
      <c r="X1145" s="4" t="s">
        <v>1959</v>
      </c>
      <c r="Y1145" s="16">
        <v>131.047</v>
      </c>
      <c r="Z1145" s="4" t="str">
        <f t="array" ref="Z1145">XLOOKUP(M1145,Product_Dim!A:A,Product_Dim!B:B)</f>
        <v>Sports Stopwatch Timer</v>
      </c>
    </row>
    <row r="1146" ht="14.25" customHeight="1">
      <c r="A1146" s="4" t="s">
        <v>3105</v>
      </c>
      <c r="B1146" s="5">
        <v>45433.0</v>
      </c>
      <c r="C1146" s="12" t="s">
        <v>3973</v>
      </c>
      <c r="D1146" s="4">
        <f t="shared" si="1"/>
        <v>2024</v>
      </c>
      <c r="E1146" s="4" t="s">
        <v>704</v>
      </c>
      <c r="F1146" s="4">
        <v>48.0</v>
      </c>
      <c r="G1146" s="4" t="str">
        <f t="shared" si="2"/>
        <v>46-55</v>
      </c>
      <c r="H1146" s="4" t="str">
        <f t="array" ref="H1146">XLOOKUP(E1146,Customer_Dim!A:A,Customer_Dim!D:D)</f>
        <v>Male</v>
      </c>
      <c r="I1146" s="4" t="str">
        <f t="array" ref="I1146">XLOOKUP(E1146,Customer_Dim!A:A,Customer_Dim!H:H)</f>
        <v>Silver</v>
      </c>
      <c r="J1146" s="4" t="str">
        <f t="array" ref="J1146">XLOOKUP(E1146,Customer_Dim!A:A,Customer_Dim!E:E)</f>
        <v>Matthewborough</v>
      </c>
      <c r="K1146" s="4" t="str">
        <f t="array" ref="K1146">XLOOKUP(E1146,Customer_Dim!A:A,Customer_Dim!F:F)</f>
        <v>Georgia</v>
      </c>
      <c r="L1146" s="4" t="str">
        <f t="array" ref="L1146">XLOOKUP(Q1146,Store_Dim!A:A,Store_Dim!C:C)</f>
        <v>North</v>
      </c>
      <c r="M1146" s="4" t="s">
        <v>1728</v>
      </c>
      <c r="N1146" s="4" t="str">
        <f t="array" ref="N1146">XLOOKUP(M1146,Product_Dim!A:A,Product_Dim!C:C)</f>
        <v>Beauty</v>
      </c>
      <c r="O1146" s="4" t="str">
        <f t="array" ref="O1146">XLOOKUP(M1146,Product_Dim!A:A,Product_Dim!D:D)</f>
        <v>Fragrance</v>
      </c>
      <c r="P1146" s="4" t="s">
        <v>1731</v>
      </c>
      <c r="Q1146" s="4" t="s">
        <v>1892</v>
      </c>
      <c r="R1146" s="4" t="str">
        <f t="array" ref="R1146">XLOOKUP(Q1146,Store_Dim!A:A,Store_Dim!B:B)</f>
        <v>Martinez, Adkins and Johnson</v>
      </c>
      <c r="S1146" s="4" t="str">
        <f t="array" ref="S1146">XLOOKUP(Q1146,Store_Dim!A:A,Store_Dim!E:E)</f>
        <v>Flagship</v>
      </c>
      <c r="T1146" s="4">
        <v>3.0</v>
      </c>
      <c r="U1146" s="13">
        <v>803.31</v>
      </c>
      <c r="V1146" s="14">
        <v>0.1</v>
      </c>
      <c r="W1146" s="15">
        <v>267.0</v>
      </c>
      <c r="X1146" s="4" t="s">
        <v>1961</v>
      </c>
      <c r="Y1146" s="16">
        <v>2168.937</v>
      </c>
      <c r="Z1146" s="4" t="str">
        <f t="array" ref="Z1146">XLOOKUP(M1146,Product_Dim!A:A,Product_Dim!B:B)</f>
        <v>Men's Roll-On Perfume</v>
      </c>
    </row>
    <row r="1147" ht="14.25" customHeight="1">
      <c r="A1147" s="4" t="s">
        <v>3106</v>
      </c>
      <c r="B1147" s="5">
        <v>45821.0</v>
      </c>
      <c r="C1147" s="12" t="s">
        <v>3970</v>
      </c>
      <c r="D1147" s="4">
        <f t="shared" si="1"/>
        <v>2025</v>
      </c>
      <c r="E1147" s="4" t="s">
        <v>1364</v>
      </c>
      <c r="F1147" s="4">
        <v>37.0</v>
      </c>
      <c r="G1147" s="4" t="str">
        <f t="shared" si="2"/>
        <v>36-45</v>
      </c>
      <c r="H1147" s="4" t="str">
        <f t="array" ref="H1147">XLOOKUP(E1147,Customer_Dim!A:A,Customer_Dim!D:D)</f>
        <v>Male</v>
      </c>
      <c r="I1147" s="4" t="str">
        <f t="array" ref="I1147">XLOOKUP(E1147,Customer_Dim!A:A,Customer_Dim!H:H)</f>
        <v>Bronze</v>
      </c>
      <c r="J1147" s="4" t="str">
        <f t="array" ref="J1147">XLOOKUP(E1147,Customer_Dim!A:A,Customer_Dim!E:E)</f>
        <v>Phyllisport</v>
      </c>
      <c r="K1147" s="4" t="str">
        <f t="array" ref="K1147">XLOOKUP(E1147,Customer_Dim!A:A,Customer_Dim!F:F)</f>
        <v>New Jersey</v>
      </c>
      <c r="L1147" s="4" t="str">
        <f t="array" ref="L1147">XLOOKUP(Q1147,Store_Dim!A:A,Store_Dim!C:C)</f>
        <v>East</v>
      </c>
      <c r="M1147" s="4" t="s">
        <v>1621</v>
      </c>
      <c r="N1147" s="4" t="str">
        <f t="array" ref="N1147">XLOOKUP(M1147,Product_Dim!A:A,Product_Dim!C:C)</f>
        <v>Beauty</v>
      </c>
      <c r="O1147" s="4" t="str">
        <f t="array" ref="O1147">XLOOKUP(M1147,Product_Dim!A:A,Product_Dim!D:D)</f>
        <v>Grooming</v>
      </c>
      <c r="P1147" s="4" t="s">
        <v>1624</v>
      </c>
      <c r="Q1147" s="4" t="s">
        <v>1932</v>
      </c>
      <c r="R1147" s="4" t="str">
        <f t="array" ref="R1147">XLOOKUP(Q1147,Store_Dim!A:A,Store_Dim!B:B)</f>
        <v>Gardner, Humphrey and Contreras</v>
      </c>
      <c r="S1147" s="4" t="str">
        <f t="array" ref="S1147">XLOOKUP(Q1147,Store_Dim!A:A,Store_Dim!E:E)</f>
        <v>Flagship</v>
      </c>
      <c r="T1147" s="4">
        <v>4.0</v>
      </c>
      <c r="U1147" s="13">
        <v>254.71</v>
      </c>
      <c r="V1147" s="14">
        <v>0.2</v>
      </c>
      <c r="W1147" s="15">
        <v>256.0</v>
      </c>
      <c r="X1147" s="4" t="s">
        <v>1964</v>
      </c>
      <c r="Y1147" s="16">
        <v>815.0720000000001</v>
      </c>
      <c r="Z1147" s="4" t="str">
        <f t="array" ref="Z1147">XLOOKUP(M1147,Product_Dim!A:A,Product_Dim!B:B)</f>
        <v>Beard Grooming Kit</v>
      </c>
    </row>
    <row r="1148" ht="14.25" customHeight="1">
      <c r="A1148" s="4" t="s">
        <v>3107</v>
      </c>
      <c r="B1148" s="5">
        <v>45508.0</v>
      </c>
      <c r="C1148" s="12" t="s">
        <v>3975</v>
      </c>
      <c r="D1148" s="4">
        <f t="shared" si="1"/>
        <v>2024</v>
      </c>
      <c r="E1148" s="4" t="s">
        <v>211</v>
      </c>
      <c r="F1148" s="4">
        <v>23.0</v>
      </c>
      <c r="G1148" s="4" t="str">
        <f t="shared" si="2"/>
        <v>18-25</v>
      </c>
      <c r="H1148" s="4" t="str">
        <f t="array" ref="H1148">XLOOKUP(E1148,Customer_Dim!A:A,Customer_Dim!D:D)</f>
        <v>Female</v>
      </c>
      <c r="I1148" s="4" t="str">
        <f t="array" ref="I1148">XLOOKUP(E1148,Customer_Dim!A:A,Customer_Dim!H:H)</f>
        <v>Gold</v>
      </c>
      <c r="J1148" s="4" t="str">
        <f t="array" ref="J1148">XLOOKUP(E1148,Customer_Dim!A:A,Customer_Dim!E:E)</f>
        <v>New Julia</v>
      </c>
      <c r="K1148" s="4" t="str">
        <f t="array" ref="K1148">XLOOKUP(E1148,Customer_Dim!A:A,Customer_Dim!F:F)</f>
        <v>West Virginia</v>
      </c>
      <c r="L1148" s="4" t="str">
        <f t="array" ref="L1148">XLOOKUP(Q1148,Store_Dim!A:A,Store_Dim!C:C)</f>
        <v>South</v>
      </c>
      <c r="M1148" s="4" t="s">
        <v>1732</v>
      </c>
      <c r="N1148" s="4" t="str">
        <f t="array" ref="N1148">XLOOKUP(M1148,Product_Dim!A:A,Product_Dim!C:C)</f>
        <v>Sports</v>
      </c>
      <c r="O1148" s="4" t="str">
        <f t="array" ref="O1148">XLOOKUP(M1148,Product_Dim!A:A,Product_Dim!D:D)</f>
        <v>Fitness</v>
      </c>
      <c r="P1148" s="4" t="s">
        <v>1734</v>
      </c>
      <c r="Q1148" s="4" t="s">
        <v>1904</v>
      </c>
      <c r="R1148" s="4" t="str">
        <f t="array" ref="R1148">XLOOKUP(Q1148,Store_Dim!A:A,Store_Dim!B:B)</f>
        <v>Alexander Group</v>
      </c>
      <c r="S1148" s="4" t="str">
        <f t="array" ref="S1148">XLOOKUP(Q1148,Store_Dim!A:A,Store_Dim!E:E)</f>
        <v>Online</v>
      </c>
      <c r="T1148" s="4">
        <v>4.0</v>
      </c>
      <c r="U1148" s="13">
        <v>594.89</v>
      </c>
      <c r="V1148" s="14">
        <v>0.3</v>
      </c>
      <c r="W1148" s="15">
        <v>260.0</v>
      </c>
      <c r="X1148" s="4" t="s">
        <v>1961</v>
      </c>
      <c r="Y1148" s="16">
        <v>1665.692</v>
      </c>
      <c r="Z1148" s="4" t="str">
        <f t="array" ref="Z1148">XLOOKUP(M1148,Product_Dim!A:A,Product_Dim!B:B)</f>
        <v>Boxing Hand Wraps</v>
      </c>
    </row>
    <row r="1149" ht="14.25" customHeight="1">
      <c r="A1149" s="4" t="s">
        <v>3108</v>
      </c>
      <c r="B1149" s="5">
        <v>45854.0</v>
      </c>
      <c r="C1149" s="12" t="s">
        <v>3968</v>
      </c>
      <c r="D1149" s="4">
        <f t="shared" si="1"/>
        <v>2025</v>
      </c>
      <c r="E1149" s="4" t="s">
        <v>731</v>
      </c>
      <c r="F1149" s="4">
        <v>47.0</v>
      </c>
      <c r="G1149" s="4" t="str">
        <f t="shared" si="2"/>
        <v>46-55</v>
      </c>
      <c r="H1149" s="4" t="str">
        <f t="array" ref="H1149">XLOOKUP(E1149,Customer_Dim!A:A,Customer_Dim!D:D)</f>
        <v>Female</v>
      </c>
      <c r="I1149" s="4" t="str">
        <f t="array" ref="I1149">XLOOKUP(E1149,Customer_Dim!A:A,Customer_Dim!H:H)</f>
        <v>Gold</v>
      </c>
      <c r="J1149" s="4" t="str">
        <f t="array" ref="J1149">XLOOKUP(E1149,Customer_Dim!A:A,Customer_Dim!E:E)</f>
        <v>Phillipschester   </v>
      </c>
      <c r="K1149" s="4" t="str">
        <f t="array" ref="K1149">XLOOKUP(E1149,Customer_Dim!A:A,Customer_Dim!F:F)</f>
        <v>New Jersey</v>
      </c>
      <c r="L1149" s="4" t="str">
        <f t="array" ref="L1149">XLOOKUP(Q1149,Store_Dim!A:A,Store_Dim!C:C)</f>
        <v>East</v>
      </c>
      <c r="M1149" s="4" t="s">
        <v>1856</v>
      </c>
      <c r="N1149" s="4" t="str">
        <f t="array" ref="N1149">XLOOKUP(M1149,Product_Dim!A:A,Product_Dim!C:C)</f>
        <v>Clothing</v>
      </c>
      <c r="O1149" s="4" t="str">
        <f t="array" ref="O1149">XLOOKUP(M1149,Product_Dim!A:A,Product_Dim!D:D)</f>
        <v>Footwear</v>
      </c>
      <c r="P1149" s="4" t="s">
        <v>1858</v>
      </c>
      <c r="Q1149" s="4" t="s">
        <v>1887</v>
      </c>
      <c r="R1149" s="4" t="str">
        <f t="array" ref="R1149">XLOOKUP(Q1149,Store_Dim!A:A,Store_Dim!B:B)</f>
        <v>Rivera-Warner</v>
      </c>
      <c r="S1149" s="4" t="str">
        <f t="array" ref="S1149">XLOOKUP(Q1149,Store_Dim!A:A,Store_Dim!E:E)</f>
        <v>Flagship</v>
      </c>
      <c r="T1149" s="4">
        <v>2.0</v>
      </c>
      <c r="U1149" s="13">
        <v>844.31</v>
      </c>
      <c r="V1149" s="14">
        <v>0.07</v>
      </c>
      <c r="W1149" s="15">
        <v>496.0</v>
      </c>
      <c r="X1149" s="4" t="s">
        <v>1961</v>
      </c>
      <c r="Y1149" s="16">
        <v>1570.4166</v>
      </c>
      <c r="Z1149" s="4" t="str">
        <f t="array" ref="Z1149">XLOOKUP(M1149,Product_Dim!A:A,Product_Dim!B:B)</f>
        <v>Women's High Heels</v>
      </c>
    </row>
    <row r="1150" ht="14.25" customHeight="1">
      <c r="A1150" s="4" t="s">
        <v>3109</v>
      </c>
      <c r="B1150" s="5">
        <v>45569.0</v>
      </c>
      <c r="C1150" s="12" t="s">
        <v>3979</v>
      </c>
      <c r="D1150" s="4">
        <f t="shared" si="1"/>
        <v>2024</v>
      </c>
      <c r="E1150" s="4" t="s">
        <v>477</v>
      </c>
      <c r="F1150" s="4">
        <v>54.0</v>
      </c>
      <c r="G1150" s="4" t="str">
        <f t="shared" si="2"/>
        <v>46-55</v>
      </c>
      <c r="H1150" s="4" t="str">
        <f t="array" ref="H1150">XLOOKUP(E1150,Customer_Dim!A:A,Customer_Dim!D:D)</f>
        <v>Male</v>
      </c>
      <c r="I1150" s="4" t="str">
        <f t="array" ref="I1150">XLOOKUP(E1150,Customer_Dim!A:A,Customer_Dim!H:H)</f>
        <v>Gold</v>
      </c>
      <c r="J1150" s="4" t="str">
        <f t="array" ref="J1150">XLOOKUP(E1150,Customer_Dim!A:A,Customer_Dim!E:E)</f>
        <v>Parksfort</v>
      </c>
      <c r="K1150" s="4" t="str">
        <f t="array" ref="K1150">XLOOKUP(E1150,Customer_Dim!A:A,Customer_Dim!F:F)</f>
        <v>Washington</v>
      </c>
      <c r="L1150" s="4" t="str">
        <f t="array" ref="L1150">XLOOKUP(Q1150,Store_Dim!A:A,Store_Dim!C:C)</f>
        <v>East</v>
      </c>
      <c r="M1150" s="4" t="s">
        <v>1617</v>
      </c>
      <c r="N1150" s="4" t="str">
        <f t="array" ref="N1150">XLOOKUP(M1150,Product_Dim!A:A,Product_Dim!C:C)</f>
        <v>Electronics</v>
      </c>
      <c r="O1150" s="4" t="str">
        <f t="array" ref="O1150">XLOOKUP(M1150,Product_Dim!A:A,Product_Dim!D:D)</f>
        <v>Appliances</v>
      </c>
      <c r="P1150" s="4" t="s">
        <v>1620</v>
      </c>
      <c r="Q1150" s="4" t="s">
        <v>1911</v>
      </c>
      <c r="R1150" s="4" t="str">
        <f t="array" ref="R1150">XLOOKUP(Q1150,Store_Dim!A:A,Store_Dim!B:B)</f>
        <v>Benson-Elliott</v>
      </c>
      <c r="S1150" s="4" t="str">
        <f t="array" ref="S1150">XLOOKUP(Q1150,Store_Dim!A:A,Store_Dim!E:E)</f>
        <v>Online</v>
      </c>
      <c r="T1150" s="4">
        <v>4.0</v>
      </c>
      <c r="U1150" s="13">
        <v>101.33</v>
      </c>
      <c r="V1150" s="14">
        <v>0.0</v>
      </c>
      <c r="W1150" s="15">
        <v>301.0</v>
      </c>
      <c r="X1150" s="4" t="s">
        <v>1959</v>
      </c>
      <c r="Y1150" s="16">
        <v>405.32</v>
      </c>
      <c r="Z1150" s="4" t="str">
        <f t="array" ref="Z1150">XLOOKUP(M1150,Product_Dim!A:A,Product_Dim!B:B)</f>
        <v>4K Home Projector</v>
      </c>
    </row>
    <row r="1151" ht="14.25" customHeight="1">
      <c r="A1151" s="4" t="s">
        <v>3110</v>
      </c>
      <c r="B1151" s="5">
        <v>45824.0</v>
      </c>
      <c r="C1151" s="12" t="s">
        <v>3970</v>
      </c>
      <c r="D1151" s="4">
        <f t="shared" si="1"/>
        <v>2025</v>
      </c>
      <c r="E1151" s="4" t="s">
        <v>468</v>
      </c>
      <c r="F1151" s="4">
        <v>34.0</v>
      </c>
      <c r="G1151" s="4" t="str">
        <f t="shared" si="2"/>
        <v>26-35</v>
      </c>
      <c r="H1151" s="4" t="str">
        <f t="array" ref="H1151">XLOOKUP(E1151,Customer_Dim!A:A,Customer_Dim!D:D)</f>
        <v>Female</v>
      </c>
      <c r="I1151" s="4" t="str">
        <f t="array" ref="I1151">XLOOKUP(E1151,Customer_Dim!A:A,Customer_Dim!H:H)</f>
        <v>Bronze</v>
      </c>
      <c r="J1151" s="4" t="str">
        <f t="array" ref="J1151">XLOOKUP(E1151,Customer_Dim!A:A,Customer_Dim!E:E)</f>
        <v>Wigginsville</v>
      </c>
      <c r="K1151" s="4" t="str">
        <f t="array" ref="K1151">XLOOKUP(E1151,Customer_Dim!A:A,Customer_Dim!F:F)</f>
        <v>Alabama</v>
      </c>
      <c r="L1151" s="4" t="str">
        <f t="array" ref="L1151">XLOOKUP(Q1151,Store_Dim!A:A,Store_Dim!C:C)</f>
        <v>West</v>
      </c>
      <c r="M1151" s="4" t="s">
        <v>1655</v>
      </c>
      <c r="N1151" s="4" t="str">
        <f t="array" ref="N1151">XLOOKUP(M1151,Product_Dim!A:A,Product_Dim!C:C)</f>
        <v>Electronics</v>
      </c>
      <c r="O1151" s="4" t="str">
        <f t="array" ref="O1151">XLOOKUP(M1151,Product_Dim!A:A,Product_Dim!D:D)</f>
        <v>Audio</v>
      </c>
      <c r="P1151" s="4" t="s">
        <v>1657</v>
      </c>
      <c r="Q1151" s="4" t="s">
        <v>1917</v>
      </c>
      <c r="R1151" s="4" t="str">
        <f t="array" ref="R1151">XLOOKUP(Q1151,Store_Dim!A:A,Store_Dim!B:B)</f>
        <v>Bean, Jones and Park</v>
      </c>
      <c r="S1151" s="4" t="str">
        <f t="array" ref="S1151">XLOOKUP(Q1151,Store_Dim!A:A,Store_Dim!E:E)</f>
        <v>Online</v>
      </c>
      <c r="T1151" s="4">
        <v>3.0</v>
      </c>
      <c r="U1151" s="13">
        <v>922.56</v>
      </c>
      <c r="V1151" s="14">
        <v>0.18</v>
      </c>
      <c r="W1151" s="15">
        <v>213.0</v>
      </c>
      <c r="X1151" s="4" t="s">
        <v>1961</v>
      </c>
      <c r="Y1151" s="16">
        <v>2269.4976</v>
      </c>
      <c r="Z1151" s="4" t="str">
        <f t="array" ref="Z1151">XLOOKUP(M1151,Product_Dim!A:A,Product_Dim!B:B)</f>
        <v>Wireless Bluetooth Speaker</v>
      </c>
    </row>
    <row r="1152" ht="14.25" customHeight="1">
      <c r="A1152" s="4" t="s">
        <v>3111</v>
      </c>
      <c r="B1152" s="5">
        <v>45352.0</v>
      </c>
      <c r="C1152" s="12" t="s">
        <v>3977</v>
      </c>
      <c r="D1152" s="4">
        <f t="shared" si="1"/>
        <v>2024</v>
      </c>
      <c r="E1152" s="4" t="s">
        <v>1364</v>
      </c>
      <c r="F1152" s="4">
        <v>37.0</v>
      </c>
      <c r="G1152" s="4" t="str">
        <f t="shared" si="2"/>
        <v>36-45</v>
      </c>
      <c r="H1152" s="4" t="str">
        <f t="array" ref="H1152">XLOOKUP(E1152,Customer_Dim!A:A,Customer_Dim!D:D)</f>
        <v>Male</v>
      </c>
      <c r="I1152" s="4" t="str">
        <f t="array" ref="I1152">XLOOKUP(E1152,Customer_Dim!A:A,Customer_Dim!H:H)</f>
        <v>Bronze</v>
      </c>
      <c r="J1152" s="4" t="str">
        <f t="array" ref="J1152">XLOOKUP(E1152,Customer_Dim!A:A,Customer_Dim!E:E)</f>
        <v>Phyllisport</v>
      </c>
      <c r="K1152" s="4" t="str">
        <f t="array" ref="K1152">XLOOKUP(E1152,Customer_Dim!A:A,Customer_Dim!F:F)</f>
        <v>New Jersey</v>
      </c>
      <c r="L1152" s="4" t="str">
        <f t="array" ref="L1152">XLOOKUP(Q1152,Store_Dim!A:A,Store_Dim!C:C)</f>
        <v>South</v>
      </c>
      <c r="M1152" s="4" t="s">
        <v>1693</v>
      </c>
      <c r="N1152" s="4" t="str">
        <f t="array" ref="N1152">XLOOKUP(M1152,Product_Dim!A:A,Product_Dim!C:C)</f>
        <v>Sports</v>
      </c>
      <c r="O1152" s="4" t="str">
        <f t="array" ref="O1152">XLOOKUP(M1152,Product_Dim!A:A,Product_Dim!D:D)</f>
        <v>Outdoor</v>
      </c>
      <c r="P1152" s="4" t="s">
        <v>1695</v>
      </c>
      <c r="Q1152" s="4" t="s">
        <v>1934</v>
      </c>
      <c r="R1152" s="4" t="str">
        <f t="array" ref="R1152">XLOOKUP(Q1152,Store_Dim!A:A,Store_Dim!B:B)</f>
        <v>Mcdonald Inc</v>
      </c>
      <c r="S1152" s="4" t="str">
        <f t="array" ref="S1152">XLOOKUP(Q1152,Store_Dim!A:A,Store_Dim!E:E)</f>
        <v>Outlet</v>
      </c>
      <c r="T1152" s="4">
        <v>4.0</v>
      </c>
      <c r="U1152" s="13">
        <v>867.19</v>
      </c>
      <c r="V1152" s="14">
        <v>0.07</v>
      </c>
      <c r="W1152" s="15">
        <v>394.0</v>
      </c>
      <c r="X1152" s="4" t="s">
        <v>1964</v>
      </c>
      <c r="Y1152" s="16">
        <v>3225.9468</v>
      </c>
      <c r="Z1152" s="4" t="str">
        <f t="array" ref="Z1152">XLOOKUP(M1152,Product_Dim!A:A,Product_Dim!B:B)</f>
        <v>Sports Water Hydration Pack</v>
      </c>
    </row>
    <row r="1153" ht="14.25" customHeight="1">
      <c r="A1153" s="4" t="s">
        <v>3112</v>
      </c>
      <c r="B1153" s="5">
        <v>45454.0</v>
      </c>
      <c r="C1153" s="12" t="s">
        <v>3970</v>
      </c>
      <c r="D1153" s="4">
        <f t="shared" si="1"/>
        <v>2024</v>
      </c>
      <c r="E1153" s="4" t="s">
        <v>54</v>
      </c>
      <c r="F1153" s="4">
        <v>29.0</v>
      </c>
      <c r="G1153" s="4" t="str">
        <f t="shared" si="2"/>
        <v>26-35</v>
      </c>
      <c r="H1153" s="4" t="str">
        <f t="array" ref="H1153">XLOOKUP(E1153,Customer_Dim!A:A,Customer_Dim!D:D)</f>
        <v>Female</v>
      </c>
      <c r="I1153" s="4" t="str">
        <f t="array" ref="I1153">XLOOKUP(E1153,Customer_Dim!A:A,Customer_Dim!H:H)</f>
        <v>Platinum</v>
      </c>
      <c r="J1153" s="4" t="str">
        <f t="array" ref="J1153">XLOOKUP(E1153,Customer_Dim!A:A,Customer_Dim!E:E)</f>
        <v>Deborahborough</v>
      </c>
      <c r="K1153" s="4" t="str">
        <f t="array" ref="K1153">XLOOKUP(E1153,Customer_Dim!A:A,Customer_Dim!F:F)</f>
        <v>South Dakota</v>
      </c>
      <c r="L1153" s="4" t="str">
        <f t="array" ref="L1153">XLOOKUP(Q1153,Store_Dim!A:A,Store_Dim!C:C)</f>
        <v>North</v>
      </c>
      <c r="M1153" s="4" t="s">
        <v>1832</v>
      </c>
      <c r="N1153" s="4" t="str">
        <f t="array" ref="N1153">XLOOKUP(M1153,Product_Dim!A:A,Product_Dim!C:C)</f>
        <v>Beauty</v>
      </c>
      <c r="O1153" s="4" t="str">
        <f t="array" ref="O1153">XLOOKUP(M1153,Product_Dim!A:A,Product_Dim!D:D)</f>
        <v>Skincare</v>
      </c>
      <c r="P1153" s="4" t="s">
        <v>1834</v>
      </c>
      <c r="Q1153" s="4" t="s">
        <v>1942</v>
      </c>
      <c r="R1153" s="4" t="str">
        <f t="array" ref="R1153">XLOOKUP(Q1153,Store_Dim!A:A,Store_Dim!B:B)</f>
        <v>Holloway Ltd</v>
      </c>
      <c r="S1153" s="4" t="str">
        <f t="array" ref="S1153">XLOOKUP(Q1153,Store_Dim!A:A,Store_Dim!E:E)</f>
        <v>Flagship</v>
      </c>
      <c r="T1153" s="4">
        <v>3.0</v>
      </c>
      <c r="U1153" s="13">
        <v>816.87</v>
      </c>
      <c r="V1153" s="14">
        <v>0.14</v>
      </c>
      <c r="W1153" s="15">
        <v>159.0</v>
      </c>
      <c r="X1153" s="4" t="s">
        <v>1961</v>
      </c>
      <c r="Y1153" s="16">
        <v>2107.5246</v>
      </c>
      <c r="Z1153" s="4" t="str">
        <f t="array" ref="Z1153">XLOOKUP(M1153,Product_Dim!A:A,Product_Dim!B:B)</f>
        <v>Hydrating Face Cleanser</v>
      </c>
    </row>
    <row r="1154" ht="14.25" customHeight="1">
      <c r="A1154" s="4" t="s">
        <v>3113</v>
      </c>
      <c r="B1154" s="5">
        <v>45924.0</v>
      </c>
      <c r="C1154" s="12" t="s">
        <v>3976</v>
      </c>
      <c r="D1154" s="4">
        <f t="shared" si="1"/>
        <v>2025</v>
      </c>
      <c r="E1154" s="4" t="s">
        <v>1499</v>
      </c>
      <c r="F1154" s="4">
        <v>33.0</v>
      </c>
      <c r="G1154" s="4" t="str">
        <f t="shared" si="2"/>
        <v>26-35</v>
      </c>
      <c r="H1154" s="4" t="str">
        <f t="array" ref="H1154">XLOOKUP(E1154,Customer_Dim!A:A,Customer_Dim!D:D)</f>
        <v>Male</v>
      </c>
      <c r="I1154" s="4" t="str">
        <f t="array" ref="I1154">XLOOKUP(E1154,Customer_Dim!A:A,Customer_Dim!H:H)</f>
        <v>Bronze</v>
      </c>
      <c r="J1154" s="4" t="str">
        <f t="array" ref="J1154">XLOOKUP(E1154,Customer_Dim!A:A,Customer_Dim!E:E)</f>
        <v>Robinchester</v>
      </c>
      <c r="K1154" s="4" t="str">
        <f t="array" ref="K1154">XLOOKUP(E1154,Customer_Dim!A:A,Customer_Dim!F:F)</f>
        <v>Florida</v>
      </c>
      <c r="L1154" s="4" t="str">
        <f t="array" ref="L1154">XLOOKUP(Q1154,Store_Dim!A:A,Store_Dim!C:C)</f>
        <v>North</v>
      </c>
      <c r="M1154" s="4" t="s">
        <v>1777</v>
      </c>
      <c r="N1154" s="4" t="str">
        <f t="array" ref="N1154">XLOOKUP(M1154,Product_Dim!A:A,Product_Dim!C:C)</f>
        <v>Sports</v>
      </c>
      <c r="O1154" s="4" t="str">
        <f t="array" ref="O1154">XLOOKUP(M1154,Product_Dim!A:A,Product_Dim!D:D)</f>
        <v>Fitness</v>
      </c>
      <c r="P1154" s="4" t="s">
        <v>1779</v>
      </c>
      <c r="Q1154" s="4" t="s">
        <v>1901</v>
      </c>
      <c r="R1154" s="4" t="str">
        <f t="array" ref="R1154">XLOOKUP(Q1154,Store_Dim!A:A,Store_Dim!B:B)</f>
        <v>Johnson-Wright</v>
      </c>
      <c r="S1154" s="4" t="str">
        <f t="array" ref="S1154">XLOOKUP(Q1154,Store_Dim!A:A,Store_Dim!E:E)</f>
        <v>Outlet</v>
      </c>
      <c r="T1154" s="4">
        <v>3.0</v>
      </c>
      <c r="U1154" s="13">
        <v>258.06</v>
      </c>
      <c r="V1154" s="14">
        <v>0.0</v>
      </c>
      <c r="W1154" s="15">
        <v>423.0</v>
      </c>
      <c r="X1154" s="4" t="s">
        <v>1961</v>
      </c>
      <c r="Y1154" s="16">
        <v>774.1800000000001</v>
      </c>
      <c r="Z1154" s="4" t="str">
        <f t="array" ref="Z1154">XLOOKUP(M1154,Product_Dim!A:A,Product_Dim!B:B)</f>
        <v>Adjustable Dumbbells 20kg</v>
      </c>
    </row>
    <row r="1155" ht="14.25" customHeight="1">
      <c r="A1155" s="4" t="s">
        <v>3114</v>
      </c>
      <c r="B1155" s="5">
        <v>45694.0</v>
      </c>
      <c r="C1155" s="12" t="s">
        <v>3974</v>
      </c>
      <c r="D1155" s="4">
        <f t="shared" si="1"/>
        <v>2025</v>
      </c>
      <c r="E1155" s="4" t="s">
        <v>1007</v>
      </c>
      <c r="F1155" s="4">
        <v>47.0</v>
      </c>
      <c r="G1155" s="4" t="str">
        <f t="shared" si="2"/>
        <v>46-55</v>
      </c>
      <c r="H1155" s="4" t="str">
        <f t="array" ref="H1155">XLOOKUP(E1155,Customer_Dim!A:A,Customer_Dim!D:D)</f>
        <v>Female</v>
      </c>
      <c r="I1155" s="4" t="str">
        <f t="array" ref="I1155">XLOOKUP(E1155,Customer_Dim!A:A,Customer_Dim!H:H)</f>
        <v>Silver</v>
      </c>
      <c r="J1155" s="4" t="str">
        <f t="array" ref="J1155">XLOOKUP(E1155,Customer_Dim!A:A,Customer_Dim!E:E)</f>
        <v>Brianchester</v>
      </c>
      <c r="K1155" s="4" t="str">
        <f t="array" ref="K1155">XLOOKUP(E1155,Customer_Dim!A:A,Customer_Dim!F:F)</f>
        <v>Delaware</v>
      </c>
      <c r="L1155" s="4" t="str">
        <f t="array" ref="L1155">XLOOKUP(Q1155,Store_Dim!A:A,Store_Dim!C:C)</f>
        <v>South</v>
      </c>
      <c r="M1155" s="4" t="s">
        <v>1693</v>
      </c>
      <c r="N1155" s="4" t="str">
        <f t="array" ref="N1155">XLOOKUP(M1155,Product_Dim!A:A,Product_Dim!C:C)</f>
        <v>Sports</v>
      </c>
      <c r="O1155" s="4" t="str">
        <f t="array" ref="O1155">XLOOKUP(M1155,Product_Dim!A:A,Product_Dim!D:D)</f>
        <v>Outdoor</v>
      </c>
      <c r="P1155" s="4" t="s">
        <v>1695</v>
      </c>
      <c r="Q1155" s="4" t="s">
        <v>1934</v>
      </c>
      <c r="R1155" s="4" t="str">
        <f t="array" ref="R1155">XLOOKUP(Q1155,Store_Dim!A:A,Store_Dim!B:B)</f>
        <v>Mcdonald Inc</v>
      </c>
      <c r="S1155" s="4" t="str">
        <f t="array" ref="S1155">XLOOKUP(Q1155,Store_Dim!A:A,Store_Dim!E:E)</f>
        <v>Outlet</v>
      </c>
      <c r="T1155" s="4">
        <v>2.0</v>
      </c>
      <c r="U1155" s="13">
        <v>574.58</v>
      </c>
      <c r="V1155" s="14">
        <v>0.06</v>
      </c>
      <c r="W1155" s="15">
        <v>394.0</v>
      </c>
      <c r="X1155" s="4" t="s">
        <v>1959</v>
      </c>
      <c r="Y1155" s="16">
        <v>1080.2104</v>
      </c>
      <c r="Z1155" s="4" t="str">
        <f t="array" ref="Z1155">XLOOKUP(M1155,Product_Dim!A:A,Product_Dim!B:B)</f>
        <v>Sports Water Hydration Pack</v>
      </c>
    </row>
    <row r="1156" ht="14.25" customHeight="1">
      <c r="A1156" s="4" t="s">
        <v>3115</v>
      </c>
      <c r="B1156" s="5">
        <v>45587.0</v>
      </c>
      <c r="C1156" s="12" t="s">
        <v>3979</v>
      </c>
      <c r="D1156" s="4">
        <f t="shared" si="1"/>
        <v>2024</v>
      </c>
      <c r="E1156" s="4" t="s">
        <v>113</v>
      </c>
      <c r="F1156" s="4">
        <v>33.0</v>
      </c>
      <c r="G1156" s="4" t="str">
        <f t="shared" si="2"/>
        <v>26-35</v>
      </c>
      <c r="H1156" s="4" t="str">
        <f t="array" ref="H1156">XLOOKUP(E1156,Customer_Dim!A:A,Customer_Dim!D:D)</f>
        <v>Female</v>
      </c>
      <c r="I1156" s="4" t="str">
        <f t="array" ref="I1156">XLOOKUP(E1156,Customer_Dim!A:A,Customer_Dim!H:H)</f>
        <v>Silver</v>
      </c>
      <c r="J1156" s="4" t="str">
        <f t="array" ref="J1156">XLOOKUP(E1156,Customer_Dim!A:A,Customer_Dim!E:E)</f>
        <v>Michaelton</v>
      </c>
      <c r="K1156" s="4" t="str">
        <f t="array" ref="K1156">XLOOKUP(E1156,Customer_Dim!A:A,Customer_Dim!F:F)</f>
        <v>Hawaii</v>
      </c>
      <c r="L1156" s="4" t="str">
        <f t="array" ref="L1156">XLOOKUP(Q1156,Store_Dim!A:A,Store_Dim!C:C)</f>
        <v>East</v>
      </c>
      <c r="M1156" s="4" t="s">
        <v>1832</v>
      </c>
      <c r="N1156" s="4" t="str">
        <f t="array" ref="N1156">XLOOKUP(M1156,Product_Dim!A:A,Product_Dim!C:C)</f>
        <v>Beauty</v>
      </c>
      <c r="O1156" s="4" t="str">
        <f t="array" ref="O1156">XLOOKUP(M1156,Product_Dim!A:A,Product_Dim!D:D)</f>
        <v>Skincare</v>
      </c>
      <c r="P1156" s="4" t="s">
        <v>1834</v>
      </c>
      <c r="Q1156" s="4" t="s">
        <v>1911</v>
      </c>
      <c r="R1156" s="4" t="str">
        <f t="array" ref="R1156">XLOOKUP(Q1156,Store_Dim!A:A,Store_Dim!B:B)</f>
        <v>Benson-Elliott</v>
      </c>
      <c r="S1156" s="4" t="str">
        <f t="array" ref="S1156">XLOOKUP(Q1156,Store_Dim!A:A,Store_Dim!E:E)</f>
        <v>Online</v>
      </c>
      <c r="T1156" s="4">
        <v>2.0</v>
      </c>
      <c r="U1156" s="13">
        <v>472.18</v>
      </c>
      <c r="V1156" s="14">
        <v>0.27</v>
      </c>
      <c r="W1156" s="15">
        <v>159.0</v>
      </c>
      <c r="X1156" s="4" t="s">
        <v>1961</v>
      </c>
      <c r="Y1156" s="16">
        <v>689.3828</v>
      </c>
      <c r="Z1156" s="4" t="str">
        <f t="array" ref="Z1156">XLOOKUP(M1156,Product_Dim!A:A,Product_Dim!B:B)</f>
        <v>Hydrating Face Cleanser</v>
      </c>
    </row>
    <row r="1157" ht="14.25" customHeight="1">
      <c r="A1157" s="4" t="s">
        <v>3116</v>
      </c>
      <c r="B1157" s="5">
        <v>45556.0</v>
      </c>
      <c r="C1157" s="12" t="s">
        <v>3976</v>
      </c>
      <c r="D1157" s="4">
        <f t="shared" si="1"/>
        <v>2024</v>
      </c>
      <c r="E1157" s="4" t="s">
        <v>1091</v>
      </c>
      <c r="F1157" s="4">
        <v>27.0</v>
      </c>
      <c r="G1157" s="4" t="str">
        <f t="shared" si="2"/>
        <v>26-35</v>
      </c>
      <c r="H1157" s="4" t="str">
        <f t="array" ref="H1157">XLOOKUP(E1157,Customer_Dim!A:A,Customer_Dim!D:D)</f>
        <v>Male</v>
      </c>
      <c r="I1157" s="4" t="str">
        <f t="array" ref="I1157">XLOOKUP(E1157,Customer_Dim!A:A,Customer_Dim!H:H)</f>
        <v>Bronze</v>
      </c>
      <c r="J1157" s="4" t="str">
        <f t="array" ref="J1157">XLOOKUP(E1157,Customer_Dim!A:A,Customer_Dim!E:E)</f>
        <v>Johntown</v>
      </c>
      <c r="K1157" s="4" t="str">
        <f t="array" ref="K1157">XLOOKUP(E1157,Customer_Dim!A:A,Customer_Dim!F:F)</f>
        <v>Colorado</v>
      </c>
      <c r="L1157" s="4" t="str">
        <f t="array" ref="L1157">XLOOKUP(Q1157,Store_Dim!A:A,Store_Dim!C:C)</f>
        <v>North</v>
      </c>
      <c r="M1157" s="4" t="s">
        <v>1703</v>
      </c>
      <c r="N1157" s="4" t="str">
        <f t="array" ref="N1157">XLOOKUP(M1157,Product_Dim!A:A,Product_Dim!C:C)</f>
        <v>Sports</v>
      </c>
      <c r="O1157" s="4" t="str">
        <f t="array" ref="O1157">XLOOKUP(M1157,Product_Dim!A:A,Product_Dim!D:D)</f>
        <v>Fitness</v>
      </c>
      <c r="P1157" s="4" t="s">
        <v>1705</v>
      </c>
      <c r="Q1157" s="4" t="s">
        <v>1908</v>
      </c>
      <c r="R1157" s="4" t="str">
        <f t="array" ref="R1157">XLOOKUP(Q1157,Store_Dim!A:A,Store_Dim!B:B)</f>
        <v>Gray Ltd</v>
      </c>
      <c r="S1157" s="4" t="str">
        <f t="array" ref="S1157">XLOOKUP(Q1157,Store_Dim!A:A,Store_Dim!E:E)</f>
        <v>Outlet</v>
      </c>
      <c r="T1157" s="4">
        <v>2.0</v>
      </c>
      <c r="U1157" s="13">
        <v>20.47</v>
      </c>
      <c r="V1157" s="14">
        <v>0.12</v>
      </c>
      <c r="W1157" s="15">
        <v>369.0</v>
      </c>
      <c r="X1157" s="4" t="s">
        <v>1964</v>
      </c>
      <c r="Y1157" s="16">
        <v>36.0272</v>
      </c>
      <c r="Z1157" s="4" t="str">
        <f t="array" ref="Z1157">XLOOKUP(M1157,Product_Dim!A:A,Product_Dim!B:B)</f>
        <v>Yoga Exercise Mat</v>
      </c>
    </row>
    <row r="1158" ht="14.25" customHeight="1">
      <c r="A1158" s="4" t="s">
        <v>3117</v>
      </c>
      <c r="B1158" s="5">
        <v>45923.0</v>
      </c>
      <c r="C1158" s="12" t="s">
        <v>3976</v>
      </c>
      <c r="D1158" s="4">
        <f t="shared" si="1"/>
        <v>2025</v>
      </c>
      <c r="E1158" s="4" t="s">
        <v>117</v>
      </c>
      <c r="F1158" s="4">
        <v>52.0</v>
      </c>
      <c r="G1158" s="4" t="str">
        <f t="shared" si="2"/>
        <v>46-55</v>
      </c>
      <c r="H1158" s="4" t="str">
        <f t="array" ref="H1158">XLOOKUP(E1158,Customer_Dim!A:A,Customer_Dim!D:D)</f>
        <v>Female</v>
      </c>
      <c r="I1158" s="4" t="str">
        <f t="array" ref="I1158">XLOOKUP(E1158,Customer_Dim!A:A,Customer_Dim!H:H)</f>
        <v>Silver</v>
      </c>
      <c r="J1158" s="4" t="str">
        <f t="array" ref="J1158">XLOOKUP(E1158,Customer_Dim!A:A,Customer_Dim!E:E)</f>
        <v>Molinabury</v>
      </c>
      <c r="K1158" s="4" t="str">
        <f t="array" ref="K1158">XLOOKUP(E1158,Customer_Dim!A:A,Customer_Dim!F:F)</f>
        <v>Oregon</v>
      </c>
      <c r="L1158" s="4" t="str">
        <f t="array" ref="L1158">XLOOKUP(Q1158,Store_Dim!A:A,Store_Dim!C:C)</f>
        <v>South</v>
      </c>
      <c r="M1158" s="4" t="s">
        <v>1642</v>
      </c>
      <c r="N1158" s="4" t="str">
        <f t="array" ref="N1158">XLOOKUP(M1158,Product_Dim!A:A,Product_Dim!C:C)</f>
        <v>Sports</v>
      </c>
      <c r="O1158" s="4" t="str">
        <f t="array" ref="O1158">XLOOKUP(M1158,Product_Dim!A:A,Product_Dim!D:D)</f>
        <v>Equipment</v>
      </c>
      <c r="P1158" s="4" t="s">
        <v>1644</v>
      </c>
      <c r="Q1158" s="4" t="s">
        <v>1914</v>
      </c>
      <c r="R1158" s="4" t="str">
        <f t="array" ref="R1158">XLOOKUP(Q1158,Store_Dim!A:A,Store_Dim!B:B)</f>
        <v>Martinez-Mullins</v>
      </c>
      <c r="S1158" s="4" t="str">
        <f t="array" ref="S1158">XLOOKUP(Q1158,Store_Dim!A:A,Store_Dim!E:E)</f>
        <v>Online</v>
      </c>
      <c r="T1158" s="4">
        <v>3.0</v>
      </c>
      <c r="U1158" s="13">
        <v>235.41</v>
      </c>
      <c r="V1158" s="14">
        <v>0.15</v>
      </c>
      <c r="W1158" s="15">
        <v>432.0</v>
      </c>
      <c r="X1158" s="4" t="s">
        <v>1961</v>
      </c>
      <c r="Y1158" s="16">
        <v>600.2955</v>
      </c>
      <c r="Z1158" s="4" t="str">
        <f t="array" ref="Z1158">XLOOKUP(M1158,Product_Dim!A:A,Product_Dim!B:B)</f>
        <v>Carbon Fiber Tennis Racket</v>
      </c>
    </row>
    <row r="1159" ht="14.25" customHeight="1">
      <c r="A1159" s="4" t="s">
        <v>3118</v>
      </c>
      <c r="B1159" s="5">
        <v>45811.0</v>
      </c>
      <c r="C1159" s="12" t="s">
        <v>3970</v>
      </c>
      <c r="D1159" s="4">
        <f t="shared" si="1"/>
        <v>2025</v>
      </c>
      <c r="E1159" s="4" t="s">
        <v>763</v>
      </c>
      <c r="F1159" s="4">
        <v>29.0</v>
      </c>
      <c r="G1159" s="4" t="str">
        <f t="shared" si="2"/>
        <v>26-35</v>
      </c>
      <c r="H1159" s="4" t="str">
        <f t="array" ref="H1159">XLOOKUP(E1159,Customer_Dim!A:A,Customer_Dim!D:D)</f>
        <v>Male</v>
      </c>
      <c r="I1159" s="4" t="str">
        <f t="array" ref="I1159">XLOOKUP(E1159,Customer_Dim!A:A,Customer_Dim!H:H)</f>
        <v>Bronze</v>
      </c>
      <c r="J1159" s="4" t="str">
        <f t="array" ref="J1159">XLOOKUP(E1159,Customer_Dim!A:A,Customer_Dim!E:E)</f>
        <v>Aaronmouth</v>
      </c>
      <c r="K1159" s="4" t="str">
        <f t="array" ref="K1159">XLOOKUP(E1159,Customer_Dim!A:A,Customer_Dim!F:F)</f>
        <v>Florida</v>
      </c>
      <c r="L1159" s="4" t="str">
        <f t="array" ref="L1159">XLOOKUP(Q1159,Store_Dim!A:A,Store_Dim!C:C)</f>
        <v>South</v>
      </c>
      <c r="M1159" s="4" t="s">
        <v>1817</v>
      </c>
      <c r="N1159" s="4" t="str">
        <f t="array" ref="N1159">XLOOKUP(M1159,Product_Dim!A:A,Product_Dim!C:C)</f>
        <v>Home</v>
      </c>
      <c r="O1159" s="4" t="str">
        <f t="array" ref="O1159">XLOOKUP(M1159,Product_Dim!A:A,Product_Dim!D:D)</f>
        <v>Decor</v>
      </c>
      <c r="P1159" s="4" t="s">
        <v>1819</v>
      </c>
      <c r="Q1159" s="4" t="s">
        <v>1914</v>
      </c>
      <c r="R1159" s="4" t="str">
        <f t="array" ref="R1159">XLOOKUP(Q1159,Store_Dim!A:A,Store_Dim!B:B)</f>
        <v>Martinez-Mullins</v>
      </c>
      <c r="S1159" s="4" t="str">
        <f t="array" ref="S1159">XLOOKUP(Q1159,Store_Dim!A:A,Store_Dim!E:E)</f>
        <v>Online</v>
      </c>
      <c r="T1159" s="4">
        <v>3.0</v>
      </c>
      <c r="U1159" s="13">
        <v>744.9</v>
      </c>
      <c r="V1159" s="14">
        <v>0.27</v>
      </c>
      <c r="W1159" s="15">
        <v>400.0</v>
      </c>
      <c r="X1159" s="4" t="s">
        <v>1961</v>
      </c>
      <c r="Y1159" s="16">
        <v>1631.331</v>
      </c>
      <c r="Z1159" s="4" t="str">
        <f t="array" ref="Z1159">XLOOKUP(M1159,Product_Dim!A:A,Product_Dim!B:B)</f>
        <v>Essential Oil Diffuser</v>
      </c>
    </row>
    <row r="1160" ht="14.25" customHeight="1">
      <c r="A1160" s="4" t="s">
        <v>3119</v>
      </c>
      <c r="B1160" s="5">
        <v>45559.0</v>
      </c>
      <c r="C1160" s="12" t="s">
        <v>3976</v>
      </c>
      <c r="D1160" s="4">
        <f t="shared" si="1"/>
        <v>2024</v>
      </c>
      <c r="E1160" s="4" t="s">
        <v>197</v>
      </c>
      <c r="F1160" s="4">
        <v>54.0</v>
      </c>
      <c r="G1160" s="4" t="str">
        <f t="shared" si="2"/>
        <v>46-55</v>
      </c>
      <c r="H1160" s="4" t="str">
        <f t="array" ref="H1160">XLOOKUP(E1160,Customer_Dim!A:A,Customer_Dim!D:D)</f>
        <v>Female</v>
      </c>
      <c r="I1160" s="4" t="str">
        <f t="array" ref="I1160">XLOOKUP(E1160,Customer_Dim!A:A,Customer_Dim!H:H)</f>
        <v>Silver</v>
      </c>
      <c r="J1160" s="4" t="str">
        <f t="array" ref="J1160">XLOOKUP(E1160,Customer_Dim!A:A,Customer_Dim!E:E)</f>
        <v>Lake Roberthaven</v>
      </c>
      <c r="K1160" s="4" t="str">
        <f t="array" ref="K1160">XLOOKUP(E1160,Customer_Dim!A:A,Customer_Dim!F:F)</f>
        <v>Nevada</v>
      </c>
      <c r="L1160" s="4" t="str">
        <f t="array" ref="L1160">XLOOKUP(Q1160,Store_Dim!A:A,Store_Dim!C:C)</f>
        <v>North</v>
      </c>
      <c r="M1160" s="4" t="s">
        <v>1628</v>
      </c>
      <c r="N1160" s="4" t="str">
        <f t="array" ref="N1160">XLOOKUP(M1160,Product_Dim!A:A,Product_Dim!C:C)</f>
        <v>Clothing</v>
      </c>
      <c r="O1160" s="4" t="str">
        <f t="array" ref="O1160">XLOOKUP(M1160,Product_Dim!A:A,Product_Dim!D:D)</f>
        <v>Bottoms</v>
      </c>
      <c r="P1160" s="4" t="s">
        <v>1630</v>
      </c>
      <c r="Q1160" s="4" t="s">
        <v>1901</v>
      </c>
      <c r="R1160" s="4" t="str">
        <f t="array" ref="R1160">XLOOKUP(Q1160,Store_Dim!A:A,Store_Dim!B:B)</f>
        <v>Johnson-Wright</v>
      </c>
      <c r="S1160" s="4" t="str">
        <f t="array" ref="S1160">XLOOKUP(Q1160,Store_Dim!A:A,Store_Dim!E:E)</f>
        <v>Outlet</v>
      </c>
      <c r="T1160" s="4">
        <v>2.0</v>
      </c>
      <c r="U1160" s="13">
        <v>382.2</v>
      </c>
      <c r="V1160" s="14">
        <v>0.15</v>
      </c>
      <c r="W1160" s="15">
        <v>343.0</v>
      </c>
      <c r="X1160" s="4" t="s">
        <v>1959</v>
      </c>
      <c r="Y1160" s="16">
        <v>649.74</v>
      </c>
      <c r="Z1160" s="4" t="str">
        <f t="array" ref="Z1160">XLOOKUP(M1160,Product_Dim!A:A,Product_Dim!B:B)</f>
        <v>Women's Denim Jeans</v>
      </c>
    </row>
    <row r="1161" ht="14.25" customHeight="1">
      <c r="A1161" s="4" t="s">
        <v>3120</v>
      </c>
      <c r="B1161" s="5">
        <v>45881.0</v>
      </c>
      <c r="C1161" s="12" t="s">
        <v>3975</v>
      </c>
      <c r="D1161" s="4">
        <f t="shared" si="1"/>
        <v>2025</v>
      </c>
      <c r="E1161" s="4" t="s">
        <v>1109</v>
      </c>
      <c r="F1161" s="4">
        <v>58.0</v>
      </c>
      <c r="G1161" s="4" t="str">
        <f t="shared" si="2"/>
        <v>56-65</v>
      </c>
      <c r="H1161" s="4" t="str">
        <f t="array" ref="H1161">XLOOKUP(E1161,Customer_Dim!A:A,Customer_Dim!D:D)</f>
        <v>Female</v>
      </c>
      <c r="I1161" s="4" t="str">
        <f t="array" ref="I1161">XLOOKUP(E1161,Customer_Dim!A:A,Customer_Dim!H:H)</f>
        <v>Platinum</v>
      </c>
      <c r="J1161" s="4" t="str">
        <f t="array" ref="J1161">XLOOKUP(E1161,Customer_Dim!A:A,Customer_Dim!E:E)</f>
        <v>Port Crystalberg</v>
      </c>
      <c r="K1161" s="4" t="str">
        <f t="array" ref="K1161">XLOOKUP(E1161,Customer_Dim!A:A,Customer_Dim!F:F)</f>
        <v>Tennessee</v>
      </c>
      <c r="L1161" s="4" t="str">
        <f t="array" ref="L1161">XLOOKUP(Q1161,Store_Dim!A:A,Store_Dim!C:C)</f>
        <v>West</v>
      </c>
      <c r="M1161" s="4" t="s">
        <v>1853</v>
      </c>
      <c r="N1161" s="4" t="str">
        <f t="array" ref="N1161">XLOOKUP(M1161,Product_Dim!A:A,Product_Dim!C:C)</f>
        <v>Electronics</v>
      </c>
      <c r="O1161" s="4" t="str">
        <f t="array" ref="O1161">XLOOKUP(M1161,Product_Dim!A:A,Product_Dim!D:D)</f>
        <v>Accessories</v>
      </c>
      <c r="P1161" s="4" t="s">
        <v>1855</v>
      </c>
      <c r="Q1161" s="4" t="s">
        <v>1939</v>
      </c>
      <c r="R1161" s="4" t="str">
        <f t="array" ref="R1161">XLOOKUP(Q1161,Store_Dim!A:A,Store_Dim!B:B)</f>
        <v>Frederick-Wright</v>
      </c>
      <c r="S1161" s="4" t="str">
        <f t="array" ref="S1161">XLOOKUP(Q1161,Store_Dim!A:A,Store_Dim!E:E)</f>
        <v>Flagship</v>
      </c>
      <c r="T1161" s="4">
        <v>1.0</v>
      </c>
      <c r="U1161" s="13">
        <v>269.25</v>
      </c>
      <c r="V1161" s="14">
        <v>0.14</v>
      </c>
      <c r="W1161" s="15">
        <v>361.0</v>
      </c>
      <c r="X1161" s="4" t="s">
        <v>1961</v>
      </c>
      <c r="Y1161" s="16">
        <v>231.555</v>
      </c>
      <c r="Z1161" s="4" t="str">
        <f t="array" ref="Z1161">XLOOKUP(M1161,Product_Dim!A:A,Product_Dim!B:B)</f>
        <v>Gaming Mouse Pad XL</v>
      </c>
    </row>
    <row r="1162" ht="14.25" customHeight="1">
      <c r="A1162" s="4" t="s">
        <v>3121</v>
      </c>
      <c r="B1162" s="5">
        <v>45367.0</v>
      </c>
      <c r="C1162" s="12" t="s">
        <v>3977</v>
      </c>
      <c r="D1162" s="4">
        <f t="shared" si="1"/>
        <v>2024</v>
      </c>
      <c r="E1162" s="4" t="s">
        <v>1166</v>
      </c>
      <c r="F1162" s="4">
        <v>63.0</v>
      </c>
      <c r="G1162" s="4" t="str">
        <f t="shared" si="2"/>
        <v>56-65</v>
      </c>
      <c r="H1162" s="4" t="str">
        <f t="array" ref="H1162">XLOOKUP(E1162,Customer_Dim!A:A,Customer_Dim!D:D)</f>
        <v>Female</v>
      </c>
      <c r="I1162" s="4" t="str">
        <f t="array" ref="I1162">XLOOKUP(E1162,Customer_Dim!A:A,Customer_Dim!H:H)</f>
        <v>Platinum</v>
      </c>
      <c r="J1162" s="4" t="str">
        <f t="array" ref="J1162">XLOOKUP(E1162,Customer_Dim!A:A,Customer_Dim!E:E)</f>
        <v>Kellyside</v>
      </c>
      <c r="K1162" s="4" t="str">
        <f t="array" ref="K1162">XLOOKUP(E1162,Customer_Dim!A:A,Customer_Dim!F:F)</f>
        <v>Alaska</v>
      </c>
      <c r="L1162" s="4" t="str">
        <f t="array" ref="L1162">XLOOKUP(Q1162,Store_Dim!A:A,Store_Dim!C:C)</f>
        <v>South</v>
      </c>
      <c r="M1162" s="4" t="s">
        <v>1667</v>
      </c>
      <c r="N1162" s="4" t="str">
        <f t="array" ref="N1162">XLOOKUP(M1162,Product_Dim!A:A,Product_Dim!C:C)</f>
        <v>Home</v>
      </c>
      <c r="O1162" s="4" t="str">
        <f t="array" ref="O1162">XLOOKUP(M1162,Product_Dim!A:A,Product_Dim!D:D)</f>
        <v>Kitchen</v>
      </c>
      <c r="P1162" s="4" t="s">
        <v>1669</v>
      </c>
      <c r="Q1162" s="4" t="s">
        <v>1927</v>
      </c>
      <c r="R1162" s="4" t="str">
        <f t="array" ref="R1162">XLOOKUP(Q1162,Store_Dim!A:A,Store_Dim!B:B)</f>
        <v>Aguirre-Keller</v>
      </c>
      <c r="S1162" s="4" t="str">
        <f t="array" ref="S1162">XLOOKUP(Q1162,Store_Dim!A:A,Store_Dim!E:E)</f>
        <v>Online</v>
      </c>
      <c r="T1162" s="4">
        <v>2.0</v>
      </c>
      <c r="U1162" s="13">
        <v>723.75</v>
      </c>
      <c r="V1162" s="14">
        <v>0.03</v>
      </c>
      <c r="W1162" s="15">
        <v>57.0</v>
      </c>
      <c r="X1162" s="4" t="s">
        <v>1961</v>
      </c>
      <c r="Y1162" s="16">
        <v>1404.075</v>
      </c>
      <c r="Z1162" s="4" t="str">
        <f t="array" ref="Z1162">XLOOKUP(M1162,Product_Dim!A:A,Product_Dim!B:B)</f>
        <v>Stainless Steel Cutlery Set</v>
      </c>
    </row>
    <row r="1163" ht="14.25" customHeight="1">
      <c r="A1163" s="4" t="s">
        <v>3122</v>
      </c>
      <c r="B1163" s="5">
        <v>45832.0</v>
      </c>
      <c r="C1163" s="12" t="s">
        <v>3970</v>
      </c>
      <c r="D1163" s="4">
        <f t="shared" si="1"/>
        <v>2025</v>
      </c>
      <c r="E1163" s="4" t="s">
        <v>916</v>
      </c>
      <c r="F1163" s="4">
        <v>59.0</v>
      </c>
      <c r="G1163" s="4" t="str">
        <f t="shared" si="2"/>
        <v>56-65</v>
      </c>
      <c r="H1163" s="4" t="str">
        <f t="array" ref="H1163">XLOOKUP(E1163,Customer_Dim!A:A,Customer_Dim!D:D)</f>
        <v>Male</v>
      </c>
      <c r="I1163" s="4" t="str">
        <f t="array" ref="I1163">XLOOKUP(E1163,Customer_Dim!A:A,Customer_Dim!H:H)</f>
        <v>Platinum</v>
      </c>
      <c r="J1163" s="4" t="str">
        <f t="array" ref="J1163">XLOOKUP(E1163,Customer_Dim!A:A,Customer_Dim!E:E)</f>
        <v>North Joshualand</v>
      </c>
      <c r="K1163" s="4" t="str">
        <f t="array" ref="K1163">XLOOKUP(E1163,Customer_Dim!A:A,Customer_Dim!F:F)</f>
        <v>Connecticut</v>
      </c>
      <c r="L1163" s="4" t="str">
        <f t="array" ref="L1163">XLOOKUP(Q1163,Store_Dim!A:A,Store_Dim!C:C)</f>
        <v>East</v>
      </c>
      <c r="M1163" s="4" t="s">
        <v>1631</v>
      </c>
      <c r="N1163" s="4" t="str">
        <f t="array" ref="N1163">XLOOKUP(M1163,Product_Dim!A:A,Product_Dim!C:C)</f>
        <v>Sports</v>
      </c>
      <c r="O1163" s="4" t="str">
        <f t="array" ref="O1163">XLOOKUP(M1163,Product_Dim!A:A,Product_Dim!D:D)</f>
        <v>Equipment</v>
      </c>
      <c r="P1163" s="4" t="s">
        <v>1634</v>
      </c>
      <c r="Q1163" s="4" t="s">
        <v>1948</v>
      </c>
      <c r="R1163" s="4" t="str">
        <f t="array" ref="R1163">XLOOKUP(Q1163,Store_Dim!A:A,Store_Dim!B:B)</f>
        <v>Mann-Austin</v>
      </c>
      <c r="S1163" s="4" t="str">
        <f t="array" ref="S1163">XLOOKUP(Q1163,Store_Dim!A:A,Store_Dim!E:E)</f>
        <v>Online</v>
      </c>
      <c r="T1163" s="4">
        <v>4.0</v>
      </c>
      <c r="U1163" s="13">
        <v>58.92</v>
      </c>
      <c r="V1163" s="14">
        <v>0.18</v>
      </c>
      <c r="W1163" s="15">
        <v>65.0</v>
      </c>
      <c r="X1163" s="4" t="s">
        <v>1959</v>
      </c>
      <c r="Y1163" s="16">
        <v>193.2576</v>
      </c>
      <c r="Z1163" s="4" t="str">
        <f t="array" ref="Z1163">XLOOKUP(M1163,Product_Dim!A:A,Product_Dim!B:B)</f>
        <v>Knee Support Brace</v>
      </c>
    </row>
    <row r="1164" ht="14.25" customHeight="1">
      <c r="A1164" s="4" t="s">
        <v>3123</v>
      </c>
      <c r="B1164" s="5">
        <v>45438.0</v>
      </c>
      <c r="C1164" s="12" t="s">
        <v>3973</v>
      </c>
      <c r="D1164" s="4">
        <f t="shared" si="1"/>
        <v>2024</v>
      </c>
      <c r="E1164" s="4" t="s">
        <v>639</v>
      </c>
      <c r="F1164" s="4">
        <v>42.0</v>
      </c>
      <c r="G1164" s="4" t="str">
        <f t="shared" si="2"/>
        <v>36-45</v>
      </c>
      <c r="H1164" s="4" t="str">
        <f t="array" ref="H1164">XLOOKUP(E1164,Customer_Dim!A:A,Customer_Dim!D:D)</f>
        <v>Male</v>
      </c>
      <c r="I1164" s="4" t="str">
        <f t="array" ref="I1164">XLOOKUP(E1164,Customer_Dim!A:A,Customer_Dim!H:H)</f>
        <v>Silver</v>
      </c>
      <c r="J1164" s="4" t="str">
        <f t="array" ref="J1164">XLOOKUP(E1164,Customer_Dim!A:A,Customer_Dim!E:E)</f>
        <v>Kingfort</v>
      </c>
      <c r="K1164" s="4" t="str">
        <f t="array" ref="K1164">XLOOKUP(E1164,Customer_Dim!A:A,Customer_Dim!F:F)</f>
        <v>New Mexico</v>
      </c>
      <c r="L1164" s="4" t="str">
        <f t="array" ref="L1164">XLOOKUP(Q1164,Store_Dim!A:A,Store_Dim!C:C)</f>
        <v>East</v>
      </c>
      <c r="M1164" s="4" t="s">
        <v>1796</v>
      </c>
      <c r="N1164" s="4" t="str">
        <f t="array" ref="N1164">XLOOKUP(M1164,Product_Dim!A:A,Product_Dim!C:C)</f>
        <v>Beauty</v>
      </c>
      <c r="O1164" s="4" t="str">
        <f t="array" ref="O1164">XLOOKUP(M1164,Product_Dim!A:A,Product_Dim!D:D)</f>
        <v>Haircare</v>
      </c>
      <c r="P1164" s="4" t="s">
        <v>1798</v>
      </c>
      <c r="Q1164" s="4" t="s">
        <v>1924</v>
      </c>
      <c r="R1164" s="4" t="str">
        <f t="array" ref="R1164">XLOOKUP(Q1164,Store_Dim!A:A,Store_Dim!B:B)</f>
        <v>Hill, Wagner and Ballard</v>
      </c>
      <c r="S1164" s="4" t="str">
        <f t="array" ref="S1164">XLOOKUP(Q1164,Store_Dim!A:A,Store_Dim!E:E)</f>
        <v>Online</v>
      </c>
      <c r="T1164" s="4">
        <v>2.0</v>
      </c>
      <c r="U1164" s="13">
        <v>913.08</v>
      </c>
      <c r="V1164" s="14">
        <v>0.26</v>
      </c>
      <c r="W1164" s="15">
        <v>383.0</v>
      </c>
      <c r="X1164" s="4" t="s">
        <v>1959</v>
      </c>
      <c r="Y1164" s="16">
        <v>1351.3584</v>
      </c>
      <c r="Z1164" s="4" t="str">
        <f t="array" ref="Z1164">XLOOKUP(M1164,Product_Dim!A:A,Product_Dim!B:B)</f>
        <v>Hair Repair Oil Treatment</v>
      </c>
    </row>
    <row r="1165" ht="14.25" customHeight="1">
      <c r="A1165" s="4" t="s">
        <v>3124</v>
      </c>
      <c r="B1165" s="5">
        <v>45691.0</v>
      </c>
      <c r="C1165" s="12" t="s">
        <v>3974</v>
      </c>
      <c r="D1165" s="4">
        <f t="shared" si="1"/>
        <v>2025</v>
      </c>
      <c r="E1165" s="4" t="s">
        <v>799</v>
      </c>
      <c r="F1165" s="4">
        <v>58.0</v>
      </c>
      <c r="G1165" s="4" t="str">
        <f t="shared" si="2"/>
        <v>56-65</v>
      </c>
      <c r="H1165" s="4" t="str">
        <f t="array" ref="H1165">XLOOKUP(E1165,Customer_Dim!A:A,Customer_Dim!D:D)</f>
        <v>Female</v>
      </c>
      <c r="I1165" s="4" t="str">
        <f t="array" ref="I1165">XLOOKUP(E1165,Customer_Dim!A:A,Customer_Dim!H:H)</f>
        <v>Silver</v>
      </c>
      <c r="J1165" s="4" t="str">
        <f t="array" ref="J1165">XLOOKUP(E1165,Customer_Dim!A:A,Customer_Dim!E:E)</f>
        <v>New Tina</v>
      </c>
      <c r="K1165" s="4" t="str">
        <f t="array" ref="K1165">XLOOKUP(E1165,Customer_Dim!A:A,Customer_Dim!F:F)</f>
        <v>Connecticut</v>
      </c>
      <c r="L1165" s="4" t="str">
        <f t="array" ref="L1165">XLOOKUP(Q1165,Store_Dim!A:A,Store_Dim!C:C)</f>
        <v>North</v>
      </c>
      <c r="M1165" s="4" t="s">
        <v>1826</v>
      </c>
      <c r="N1165" s="4" t="str">
        <f t="array" ref="N1165">XLOOKUP(M1165,Product_Dim!A:A,Product_Dim!C:C)</f>
        <v>Sports</v>
      </c>
      <c r="O1165" s="4" t="str">
        <f t="array" ref="O1165">XLOOKUP(M1165,Product_Dim!A:A,Product_Dim!D:D)</f>
        <v>Equipment</v>
      </c>
      <c r="P1165" s="4" t="s">
        <v>1828</v>
      </c>
      <c r="Q1165" s="4" t="s">
        <v>1892</v>
      </c>
      <c r="R1165" s="4" t="str">
        <f t="array" ref="R1165">XLOOKUP(Q1165,Store_Dim!A:A,Store_Dim!B:B)</f>
        <v>Martinez, Adkins and Johnson</v>
      </c>
      <c r="S1165" s="4" t="str">
        <f t="array" ref="S1165">XLOOKUP(Q1165,Store_Dim!A:A,Store_Dim!E:E)</f>
        <v>Flagship</v>
      </c>
      <c r="T1165" s="4">
        <v>1.0</v>
      </c>
      <c r="U1165" s="13">
        <v>791.83</v>
      </c>
      <c r="V1165" s="14">
        <v>0.28</v>
      </c>
      <c r="W1165" s="15">
        <v>358.0</v>
      </c>
      <c r="X1165" s="4" t="s">
        <v>1961</v>
      </c>
      <c r="Y1165" s="16">
        <v>570.1176</v>
      </c>
      <c r="Z1165" s="4" t="str">
        <f t="array" ref="Z1165">XLOOKUP(M1165,Product_Dim!A:A,Product_Dim!B:B)</f>
        <v>Badminton Racket Set</v>
      </c>
    </row>
    <row r="1166" ht="14.25" customHeight="1">
      <c r="A1166" s="4" t="s">
        <v>3125</v>
      </c>
      <c r="B1166" s="5">
        <v>45506.0</v>
      </c>
      <c r="C1166" s="12" t="s">
        <v>3975</v>
      </c>
      <c r="D1166" s="4">
        <f t="shared" si="1"/>
        <v>2024</v>
      </c>
      <c r="E1166" s="4" t="s">
        <v>1473</v>
      </c>
      <c r="F1166" s="4">
        <v>42.0</v>
      </c>
      <c r="G1166" s="4" t="str">
        <f t="shared" si="2"/>
        <v>36-45</v>
      </c>
      <c r="H1166" s="4" t="str">
        <f t="array" ref="H1166">XLOOKUP(E1166,Customer_Dim!A:A,Customer_Dim!D:D)</f>
        <v>Male</v>
      </c>
      <c r="I1166" s="4" t="str">
        <f t="array" ref="I1166">XLOOKUP(E1166,Customer_Dim!A:A,Customer_Dim!H:H)</f>
        <v>Platinum</v>
      </c>
      <c r="J1166" s="4" t="str">
        <f t="array" ref="J1166">XLOOKUP(E1166,Customer_Dim!A:A,Customer_Dim!E:E)</f>
        <v>Mcdanielfurt</v>
      </c>
      <c r="K1166" s="4" t="str">
        <f t="array" ref="K1166">XLOOKUP(E1166,Customer_Dim!A:A,Customer_Dim!F:F)</f>
        <v>Montana</v>
      </c>
      <c r="L1166" s="4" t="str">
        <f t="array" ref="L1166">XLOOKUP(Q1166,Store_Dim!A:A,Store_Dim!C:C)</f>
        <v>North</v>
      </c>
      <c r="M1166" s="4" t="s">
        <v>1569</v>
      </c>
      <c r="N1166" s="4" t="str">
        <f t="array" ref="N1166">XLOOKUP(M1166,Product_Dim!A:A,Product_Dim!C:C)</f>
        <v>Clothing</v>
      </c>
      <c r="O1166" s="4" t="str">
        <f t="array" ref="O1166">XLOOKUP(M1166,Product_Dim!A:A,Product_Dim!D:D)</f>
        <v>Outerwear</v>
      </c>
      <c r="P1166" s="4" t="s">
        <v>1571</v>
      </c>
      <c r="Q1166" s="4" t="s">
        <v>1936</v>
      </c>
      <c r="R1166" s="4" t="str">
        <f t="array" ref="R1166">XLOOKUP(Q1166,Store_Dim!A:A,Store_Dim!B:B)</f>
        <v>Shelton PLC</v>
      </c>
      <c r="S1166" s="4" t="str">
        <f t="array" ref="S1166">XLOOKUP(Q1166,Store_Dim!A:A,Store_Dim!E:E)</f>
        <v>Flagship</v>
      </c>
      <c r="T1166" s="4">
        <v>1.0</v>
      </c>
      <c r="U1166" s="13">
        <v>74.29</v>
      </c>
      <c r="V1166" s="14">
        <v>0.3</v>
      </c>
      <c r="W1166" s="15">
        <v>452.0</v>
      </c>
      <c r="X1166" s="4" t="s">
        <v>1964</v>
      </c>
      <c r="Y1166" s="16">
        <v>52.003</v>
      </c>
      <c r="Z1166" s="4" t="str">
        <f t="array" ref="Z1166">XLOOKUP(M1166,Product_Dim!A:A,Product_Dim!B:B)</f>
        <v>Men's Running Jacket</v>
      </c>
    </row>
    <row r="1167" ht="14.25" customHeight="1">
      <c r="A1167" s="4" t="s">
        <v>3126</v>
      </c>
      <c r="B1167" s="5">
        <v>45251.0</v>
      </c>
      <c r="C1167" s="12" t="s">
        <v>3971</v>
      </c>
      <c r="D1167" s="4">
        <f t="shared" si="1"/>
        <v>2023</v>
      </c>
      <c r="E1167" s="4" t="s">
        <v>802</v>
      </c>
      <c r="F1167" s="4">
        <v>56.0</v>
      </c>
      <c r="G1167" s="4" t="str">
        <f t="shared" si="2"/>
        <v>56-65</v>
      </c>
      <c r="H1167" s="4" t="str">
        <f t="array" ref="H1167">XLOOKUP(E1167,Customer_Dim!A:A,Customer_Dim!D:D)</f>
        <v>Female</v>
      </c>
      <c r="I1167" s="4" t="str">
        <f t="array" ref="I1167">XLOOKUP(E1167,Customer_Dim!A:A,Customer_Dim!H:H)</f>
        <v>Gold</v>
      </c>
      <c r="J1167" s="4" t="str">
        <f t="array" ref="J1167">XLOOKUP(E1167,Customer_Dim!A:A,Customer_Dim!E:E)</f>
        <v>North Nicholas</v>
      </c>
      <c r="K1167" s="4" t="str">
        <f t="array" ref="K1167">XLOOKUP(E1167,Customer_Dim!A:A,Customer_Dim!F:F)</f>
        <v>Texas</v>
      </c>
      <c r="L1167" s="4" t="str">
        <f t="array" ref="L1167">XLOOKUP(Q1167,Store_Dim!A:A,Store_Dim!C:C)</f>
        <v>East</v>
      </c>
      <c r="M1167" s="4" t="s">
        <v>1683</v>
      </c>
      <c r="N1167" s="4" t="str">
        <f t="array" ref="N1167">XLOOKUP(M1167,Product_Dim!A:A,Product_Dim!C:C)</f>
        <v>Home</v>
      </c>
      <c r="O1167" s="4" t="str">
        <f t="array" ref="O1167">XLOOKUP(M1167,Product_Dim!A:A,Product_Dim!D:D)</f>
        <v>Lighting</v>
      </c>
      <c r="P1167" s="4" t="s">
        <v>1685</v>
      </c>
      <c r="Q1167" s="4" t="s">
        <v>1887</v>
      </c>
      <c r="R1167" s="4" t="str">
        <f t="array" ref="R1167">XLOOKUP(Q1167,Store_Dim!A:A,Store_Dim!B:B)</f>
        <v>Rivera-Warner</v>
      </c>
      <c r="S1167" s="4" t="str">
        <f t="array" ref="S1167">XLOOKUP(Q1167,Store_Dim!A:A,Store_Dim!E:E)</f>
        <v>Flagship</v>
      </c>
      <c r="T1167" s="4">
        <v>2.0</v>
      </c>
      <c r="U1167" s="13">
        <v>961.68</v>
      </c>
      <c r="V1167" s="14">
        <v>0.27</v>
      </c>
      <c r="W1167" s="15">
        <v>329.0</v>
      </c>
      <c r="X1167" s="4" t="s">
        <v>1961</v>
      </c>
      <c r="Y1167" s="16">
        <v>1404.0528</v>
      </c>
      <c r="Z1167" s="4" t="str">
        <f t="array" ref="Z1167">XLOOKUP(M1167,Product_Dim!A:A,Product_Dim!B:B)</f>
        <v>Bedroom Table Lamp</v>
      </c>
    </row>
    <row r="1168" ht="14.25" customHeight="1">
      <c r="A1168" s="4" t="s">
        <v>3127</v>
      </c>
      <c r="B1168" s="5">
        <v>45722.0</v>
      </c>
      <c r="C1168" s="12" t="s">
        <v>3977</v>
      </c>
      <c r="D1168" s="4">
        <f t="shared" si="1"/>
        <v>2025</v>
      </c>
      <c r="E1168" s="4" t="s">
        <v>1533</v>
      </c>
      <c r="F1168" s="4">
        <v>21.0</v>
      </c>
      <c r="G1168" s="4" t="str">
        <f t="shared" si="2"/>
        <v>18-25</v>
      </c>
      <c r="H1168" s="4" t="str">
        <f t="array" ref="H1168">XLOOKUP(E1168,Customer_Dim!A:A,Customer_Dim!D:D)</f>
        <v>Male</v>
      </c>
      <c r="I1168" s="4" t="str">
        <f t="array" ref="I1168">XLOOKUP(E1168,Customer_Dim!A:A,Customer_Dim!H:H)</f>
        <v>Gold</v>
      </c>
      <c r="J1168" s="4" t="str">
        <f t="array" ref="J1168">XLOOKUP(E1168,Customer_Dim!A:A,Customer_Dim!E:E)</f>
        <v>Port Cheryl</v>
      </c>
      <c r="K1168" s="4" t="str">
        <f t="array" ref="K1168">XLOOKUP(E1168,Customer_Dim!A:A,Customer_Dim!F:F)</f>
        <v>Texas</v>
      </c>
      <c r="L1168" s="4" t="str">
        <f t="array" ref="L1168">XLOOKUP(Q1168,Store_Dim!A:A,Store_Dim!C:C)</f>
        <v>South</v>
      </c>
      <c r="M1168" s="4" t="s">
        <v>1631</v>
      </c>
      <c r="N1168" s="4" t="str">
        <f t="array" ref="N1168">XLOOKUP(M1168,Product_Dim!A:A,Product_Dim!C:C)</f>
        <v>Sports</v>
      </c>
      <c r="O1168" s="4" t="str">
        <f t="array" ref="O1168">XLOOKUP(M1168,Product_Dim!A:A,Product_Dim!D:D)</f>
        <v>Equipment</v>
      </c>
      <c r="P1168" s="4" t="s">
        <v>1634</v>
      </c>
      <c r="Q1168" s="4" t="s">
        <v>1934</v>
      </c>
      <c r="R1168" s="4" t="str">
        <f t="array" ref="R1168">XLOOKUP(Q1168,Store_Dim!A:A,Store_Dim!B:B)</f>
        <v>Mcdonald Inc</v>
      </c>
      <c r="S1168" s="4" t="str">
        <f t="array" ref="S1168">XLOOKUP(Q1168,Store_Dim!A:A,Store_Dim!E:E)</f>
        <v>Outlet</v>
      </c>
      <c r="T1168" s="4">
        <v>1.0</v>
      </c>
      <c r="U1168" s="13">
        <v>90.72</v>
      </c>
      <c r="V1168" s="14">
        <v>0.1</v>
      </c>
      <c r="W1168" s="15">
        <v>65.0</v>
      </c>
      <c r="X1168" s="4" t="s">
        <v>1961</v>
      </c>
      <c r="Y1168" s="16">
        <v>81.648</v>
      </c>
      <c r="Z1168" s="4" t="str">
        <f t="array" ref="Z1168">XLOOKUP(M1168,Product_Dim!A:A,Product_Dim!B:B)</f>
        <v>Knee Support Brace</v>
      </c>
    </row>
    <row r="1169" ht="14.25" customHeight="1">
      <c r="A1169" s="4" t="s">
        <v>3128</v>
      </c>
      <c r="B1169" s="5">
        <v>45689.0</v>
      </c>
      <c r="C1169" s="12" t="s">
        <v>3974</v>
      </c>
      <c r="D1169" s="4">
        <f t="shared" si="1"/>
        <v>2025</v>
      </c>
      <c r="E1169" s="4" t="s">
        <v>240</v>
      </c>
      <c r="F1169" s="4">
        <v>22.0</v>
      </c>
      <c r="G1169" s="4" t="str">
        <f t="shared" si="2"/>
        <v>18-25</v>
      </c>
      <c r="H1169" s="4" t="str">
        <f t="array" ref="H1169">XLOOKUP(E1169,Customer_Dim!A:A,Customer_Dim!D:D)</f>
        <v>Female</v>
      </c>
      <c r="I1169" s="4" t="str">
        <f t="array" ref="I1169">XLOOKUP(E1169,Customer_Dim!A:A,Customer_Dim!H:H)</f>
        <v>Silver</v>
      </c>
      <c r="J1169" s="4" t="str">
        <f t="array" ref="J1169">XLOOKUP(E1169,Customer_Dim!A:A,Customer_Dim!E:E)</f>
        <v>Schmidtchester</v>
      </c>
      <c r="K1169" s="4" t="str">
        <f t="array" ref="K1169">XLOOKUP(E1169,Customer_Dim!A:A,Customer_Dim!F:F)</f>
        <v>Alaska</v>
      </c>
      <c r="L1169" s="4" t="str">
        <f t="array" ref="L1169">XLOOKUP(Q1169,Store_Dim!A:A,Store_Dim!C:C)</f>
        <v>South</v>
      </c>
      <c r="M1169" s="4" t="s">
        <v>1756</v>
      </c>
      <c r="N1169" s="4" t="str">
        <f t="array" ref="N1169">XLOOKUP(M1169,Product_Dim!A:A,Product_Dim!C:C)</f>
        <v>Clothing</v>
      </c>
      <c r="O1169" s="4" t="str">
        <f t="array" ref="O1169">XLOOKUP(M1169,Product_Dim!A:A,Product_Dim!D:D)</f>
        <v>Accessories</v>
      </c>
      <c r="P1169" s="4" t="s">
        <v>1758</v>
      </c>
      <c r="Q1169" s="4" t="s">
        <v>1914</v>
      </c>
      <c r="R1169" s="4" t="str">
        <f t="array" ref="R1169">XLOOKUP(Q1169,Store_Dim!A:A,Store_Dim!B:B)</f>
        <v>Martinez-Mullins</v>
      </c>
      <c r="S1169" s="4" t="str">
        <f t="array" ref="S1169">XLOOKUP(Q1169,Store_Dim!A:A,Store_Dim!E:E)</f>
        <v>Online</v>
      </c>
      <c r="T1169" s="4">
        <v>1.0</v>
      </c>
      <c r="U1169" s="13">
        <v>458.69</v>
      </c>
      <c r="V1169" s="14">
        <v>0.16</v>
      </c>
      <c r="W1169" s="15">
        <v>485.0</v>
      </c>
      <c r="X1169" s="4" t="s">
        <v>1961</v>
      </c>
      <c r="Y1169" s="16">
        <v>385.2996</v>
      </c>
      <c r="Z1169" s="4" t="str">
        <f t="array" ref="Z1169">XLOOKUP(M1169,Product_Dim!A:A,Product_Dim!B:B)</f>
        <v>Womens Cotton Scarf</v>
      </c>
    </row>
    <row r="1170" ht="14.25" customHeight="1">
      <c r="A1170" s="4" t="s">
        <v>3129</v>
      </c>
      <c r="B1170" s="5">
        <v>45346.0</v>
      </c>
      <c r="C1170" s="12" t="s">
        <v>3974</v>
      </c>
      <c r="D1170" s="4">
        <f t="shared" si="1"/>
        <v>2024</v>
      </c>
      <c r="E1170" s="4" t="s">
        <v>766</v>
      </c>
      <c r="F1170" s="4">
        <v>22.0</v>
      </c>
      <c r="G1170" s="4" t="str">
        <f t="shared" si="2"/>
        <v>18-25</v>
      </c>
      <c r="H1170" s="4" t="str">
        <f t="array" ref="H1170">XLOOKUP(E1170,Customer_Dim!A:A,Customer_Dim!D:D)</f>
        <v>Female</v>
      </c>
      <c r="I1170" s="4" t="str">
        <f t="array" ref="I1170">XLOOKUP(E1170,Customer_Dim!A:A,Customer_Dim!H:H)</f>
        <v>Bronze</v>
      </c>
      <c r="J1170" s="4" t="str">
        <f t="array" ref="J1170">XLOOKUP(E1170,Customer_Dim!A:A,Customer_Dim!E:E)</f>
        <v>Grahamstad</v>
      </c>
      <c r="K1170" s="4" t="str">
        <f t="array" ref="K1170">XLOOKUP(E1170,Customer_Dim!A:A,Customer_Dim!F:F)</f>
        <v>South Carolina</v>
      </c>
      <c r="L1170" s="4" t="str">
        <f t="array" ref="L1170">XLOOKUP(Q1170,Store_Dim!A:A,Store_Dim!C:C)</f>
        <v>South</v>
      </c>
      <c r="M1170" s="4" t="s">
        <v>1680</v>
      </c>
      <c r="N1170" s="4" t="str">
        <f t="array" ref="N1170">XLOOKUP(M1170,Product_Dim!A:A,Product_Dim!C:C)</f>
        <v>Electronics</v>
      </c>
      <c r="O1170" s="4" t="str">
        <f t="array" ref="O1170">XLOOKUP(M1170,Product_Dim!A:A,Product_Dim!D:D)</f>
        <v>Computer</v>
      </c>
      <c r="P1170" s="4" t="s">
        <v>1682</v>
      </c>
      <c r="Q1170" s="4" t="s">
        <v>1914</v>
      </c>
      <c r="R1170" s="4" t="str">
        <f t="array" ref="R1170">XLOOKUP(Q1170,Store_Dim!A:A,Store_Dim!B:B)</f>
        <v>Martinez-Mullins</v>
      </c>
      <c r="S1170" s="4" t="str">
        <f t="array" ref="S1170">XLOOKUP(Q1170,Store_Dim!A:A,Store_Dim!E:E)</f>
        <v>Online</v>
      </c>
      <c r="T1170" s="4">
        <v>1.0</v>
      </c>
      <c r="U1170" s="13">
        <v>168.29</v>
      </c>
      <c r="V1170" s="14">
        <v>0.05</v>
      </c>
      <c r="W1170" s="15">
        <v>86.0</v>
      </c>
      <c r="X1170" s="4" t="s">
        <v>1961</v>
      </c>
      <c r="Y1170" s="16">
        <v>159.8755</v>
      </c>
      <c r="Z1170" s="4" t="str">
        <f t="array" ref="Z1170">XLOOKUP(M1170,Product_Dim!A:A,Product_Dim!B:B)</f>
        <v>Gaming Mechanical Keyboard</v>
      </c>
    </row>
    <row r="1171" ht="14.25" customHeight="1">
      <c r="A1171" s="4" t="s">
        <v>3130</v>
      </c>
      <c r="B1171" s="5">
        <v>45549.0</v>
      </c>
      <c r="C1171" s="12" t="s">
        <v>3976</v>
      </c>
      <c r="D1171" s="4">
        <f t="shared" si="1"/>
        <v>2024</v>
      </c>
      <c r="E1171" s="4" t="s">
        <v>707</v>
      </c>
      <c r="F1171" s="4">
        <v>20.0</v>
      </c>
      <c r="G1171" s="4" t="str">
        <f t="shared" si="2"/>
        <v>18-25</v>
      </c>
      <c r="H1171" s="4" t="str">
        <f t="array" ref="H1171">XLOOKUP(E1171,Customer_Dim!A:A,Customer_Dim!D:D)</f>
        <v>Female</v>
      </c>
      <c r="I1171" s="4" t="str">
        <f t="array" ref="I1171">XLOOKUP(E1171,Customer_Dim!A:A,Customer_Dim!H:H)</f>
        <v>Silver</v>
      </c>
      <c r="J1171" s="4" t="str">
        <f t="array" ref="J1171">XLOOKUP(E1171,Customer_Dim!A:A,Customer_Dim!E:E)</f>
        <v>Garzafort</v>
      </c>
      <c r="K1171" s="4" t="str">
        <f t="array" ref="K1171">XLOOKUP(E1171,Customer_Dim!A:A,Customer_Dim!F:F)</f>
        <v>Delaware</v>
      </c>
      <c r="L1171" s="4" t="str">
        <f t="array" ref="L1171">XLOOKUP(Q1171,Store_Dim!A:A,Store_Dim!C:C)</f>
        <v>North</v>
      </c>
      <c r="M1171" s="4" t="s">
        <v>1625</v>
      </c>
      <c r="N1171" s="4" t="str">
        <f t="array" ref="N1171">XLOOKUP(M1171,Product_Dim!A:A,Product_Dim!C:C)</f>
        <v>Sports</v>
      </c>
      <c r="O1171" s="4" t="str">
        <f t="array" ref="O1171">XLOOKUP(M1171,Product_Dim!A:A,Product_Dim!D:D)</f>
        <v>Accessories</v>
      </c>
      <c r="P1171" s="4" t="s">
        <v>1627</v>
      </c>
      <c r="Q1171" s="4" t="s">
        <v>1942</v>
      </c>
      <c r="R1171" s="4" t="str">
        <f t="array" ref="R1171">XLOOKUP(Q1171,Store_Dim!A:A,Store_Dim!B:B)</f>
        <v>Holloway Ltd</v>
      </c>
      <c r="S1171" s="4" t="str">
        <f t="array" ref="S1171">XLOOKUP(Q1171,Store_Dim!A:A,Store_Dim!E:E)</f>
        <v>Flagship</v>
      </c>
      <c r="T1171" s="4">
        <v>1.0</v>
      </c>
      <c r="U1171" s="13">
        <v>391.77</v>
      </c>
      <c r="V1171" s="14">
        <v>0.1</v>
      </c>
      <c r="W1171" s="15">
        <v>367.0</v>
      </c>
      <c r="X1171" s="4" t="s">
        <v>1961</v>
      </c>
      <c r="Y1171" s="16">
        <v>352.593</v>
      </c>
      <c r="Z1171" s="4" t="str">
        <f t="array" ref="Z1171">XLOOKUP(M1171,Product_Dim!A:A,Product_Dim!B:B)</f>
        <v>Soccer Training Cone Set</v>
      </c>
    </row>
    <row r="1172" ht="14.25" customHeight="1">
      <c r="A1172" s="4" t="s">
        <v>3131</v>
      </c>
      <c r="B1172" s="5">
        <v>45900.0</v>
      </c>
      <c r="C1172" s="12" t="s">
        <v>3975</v>
      </c>
      <c r="D1172" s="4">
        <f t="shared" si="1"/>
        <v>2025</v>
      </c>
      <c r="E1172" s="4" t="s">
        <v>1100</v>
      </c>
      <c r="F1172" s="4">
        <v>38.0</v>
      </c>
      <c r="G1172" s="4" t="str">
        <f t="shared" si="2"/>
        <v>36-45</v>
      </c>
      <c r="H1172" s="4" t="str">
        <f t="array" ref="H1172">XLOOKUP(E1172,Customer_Dim!A:A,Customer_Dim!D:D)</f>
        <v>Male</v>
      </c>
      <c r="I1172" s="4" t="str">
        <f t="array" ref="I1172">XLOOKUP(E1172,Customer_Dim!A:A,Customer_Dim!H:H)</f>
        <v>Bronze</v>
      </c>
      <c r="J1172" s="4" t="str">
        <f t="array" ref="J1172">XLOOKUP(E1172,Customer_Dim!A:A,Customer_Dim!E:E)</f>
        <v>Cartershire</v>
      </c>
      <c r="K1172" s="4" t="str">
        <f t="array" ref="K1172">XLOOKUP(E1172,Customer_Dim!A:A,Customer_Dim!F:F)</f>
        <v>Virginia</v>
      </c>
      <c r="L1172" s="4" t="str">
        <f t="array" ref="L1172">XLOOKUP(Q1172,Store_Dim!A:A,Store_Dim!C:C)</f>
        <v>South</v>
      </c>
      <c r="M1172" s="4" t="s">
        <v>1606</v>
      </c>
      <c r="N1172" s="4" t="str">
        <f t="array" ref="N1172">XLOOKUP(M1172,Product_Dim!A:A,Product_Dim!C:C)</f>
        <v>Beauty</v>
      </c>
      <c r="O1172" s="4" t="str">
        <f t="array" ref="O1172">XLOOKUP(M1172,Product_Dim!A:A,Product_Dim!D:D)</f>
        <v>Haircare</v>
      </c>
      <c r="P1172" s="4" t="s">
        <v>1609</v>
      </c>
      <c r="Q1172" s="4" t="s">
        <v>1934</v>
      </c>
      <c r="R1172" s="4" t="str">
        <f t="array" ref="R1172">XLOOKUP(Q1172,Store_Dim!A:A,Store_Dim!B:B)</f>
        <v>Mcdonald Inc</v>
      </c>
      <c r="S1172" s="4" t="str">
        <f t="array" ref="S1172">XLOOKUP(Q1172,Store_Dim!A:A,Store_Dim!E:E)</f>
        <v>Outlet</v>
      </c>
      <c r="T1172" s="4">
        <v>1.0</v>
      </c>
      <c r="U1172" s="13">
        <v>424.83</v>
      </c>
      <c r="V1172" s="14">
        <v>0.05</v>
      </c>
      <c r="W1172" s="15">
        <v>460.0</v>
      </c>
      <c r="X1172" s="4" t="s">
        <v>1964</v>
      </c>
      <c r="Y1172" s="16">
        <v>403.5885</v>
      </c>
      <c r="Z1172" s="4" t="str">
        <f t="array" ref="Z1172">XLOOKUP(M1172,Product_Dim!A:A,Product_Dim!B:B)</f>
        <v>Hair Strengthening Shampoo</v>
      </c>
    </row>
    <row r="1173" ht="14.25" customHeight="1">
      <c r="A1173" s="4" t="s">
        <v>3132</v>
      </c>
      <c r="B1173" s="5">
        <v>45308.0</v>
      </c>
      <c r="C1173" s="12" t="s">
        <v>3972</v>
      </c>
      <c r="D1173" s="4">
        <f t="shared" si="1"/>
        <v>2024</v>
      </c>
      <c r="E1173" s="4" t="s">
        <v>218</v>
      </c>
      <c r="F1173" s="4">
        <v>37.0</v>
      </c>
      <c r="G1173" s="4" t="str">
        <f t="shared" si="2"/>
        <v>36-45</v>
      </c>
      <c r="H1173" s="4" t="str">
        <f t="array" ref="H1173">XLOOKUP(E1173,Customer_Dim!A:A,Customer_Dim!D:D)</f>
        <v>Female</v>
      </c>
      <c r="I1173" s="4" t="str">
        <f t="array" ref="I1173">XLOOKUP(E1173,Customer_Dim!A:A,Customer_Dim!H:H)</f>
        <v>Gold</v>
      </c>
      <c r="J1173" s="4" t="str">
        <f t="array" ref="J1173">XLOOKUP(E1173,Customer_Dim!A:A,Customer_Dim!E:E)</f>
        <v>East Andrea</v>
      </c>
      <c r="K1173" s="4" t="str">
        <f t="array" ref="K1173">XLOOKUP(E1173,Customer_Dim!A:A,Customer_Dim!F:F)</f>
        <v>Michigan</v>
      </c>
      <c r="L1173" s="4" t="str">
        <f t="array" ref="L1173">XLOOKUP(Q1173,Store_Dim!A:A,Store_Dim!C:C)</f>
        <v>North</v>
      </c>
      <c r="M1173" s="4" t="s">
        <v>1603</v>
      </c>
      <c r="N1173" s="4" t="str">
        <f t="array" ref="N1173">XLOOKUP(M1173,Product_Dim!A:A,Product_Dim!C:C)</f>
        <v>Electronics</v>
      </c>
      <c r="O1173" s="4" t="str">
        <f t="array" ref="O1173">XLOOKUP(M1173,Product_Dim!A:A,Product_Dim!D:D)</f>
        <v>Accessories</v>
      </c>
      <c r="P1173" s="4" t="s">
        <v>1605</v>
      </c>
      <c r="Q1173" s="4" t="s">
        <v>1901</v>
      </c>
      <c r="R1173" s="4" t="str">
        <f t="array" ref="R1173">XLOOKUP(Q1173,Store_Dim!A:A,Store_Dim!B:B)</f>
        <v>Johnson-Wright</v>
      </c>
      <c r="S1173" s="4" t="str">
        <f t="array" ref="S1173">XLOOKUP(Q1173,Store_Dim!A:A,Store_Dim!E:E)</f>
        <v>Outlet</v>
      </c>
      <c r="T1173" s="4">
        <v>1.0</v>
      </c>
      <c r="U1173" s="13">
        <v>499.46</v>
      </c>
      <c r="V1173" s="14">
        <v>0.1</v>
      </c>
      <c r="W1173" s="15">
        <v>273.86258363355637</v>
      </c>
      <c r="X1173" s="4" t="s">
        <v>1959</v>
      </c>
      <c r="Y1173" s="16">
        <v>449.514</v>
      </c>
      <c r="Z1173" s="4" t="str">
        <f t="array" ref="Z1173">XLOOKUP(M1173,Product_Dim!A:A,Product_Dim!B:B)</f>
        <v>HD Smart TV Stick</v>
      </c>
    </row>
    <row r="1174" ht="14.25" customHeight="1">
      <c r="A1174" s="4" t="s">
        <v>3133</v>
      </c>
      <c r="B1174" s="5">
        <v>45336.0</v>
      </c>
      <c r="C1174" s="12" t="s">
        <v>3974</v>
      </c>
      <c r="D1174" s="4">
        <f t="shared" si="1"/>
        <v>2024</v>
      </c>
      <c r="E1174" s="4" t="s">
        <v>101</v>
      </c>
      <c r="F1174" s="4">
        <v>46.0</v>
      </c>
      <c r="G1174" s="4" t="str">
        <f t="shared" si="2"/>
        <v>46-55</v>
      </c>
      <c r="H1174" s="4" t="str">
        <f t="array" ref="H1174">XLOOKUP(E1174,Customer_Dim!A:A,Customer_Dim!D:D)</f>
        <v>Female</v>
      </c>
      <c r="I1174" s="4" t="str">
        <f t="array" ref="I1174">XLOOKUP(E1174,Customer_Dim!A:A,Customer_Dim!H:H)</f>
        <v>Platinum</v>
      </c>
      <c r="J1174" s="4" t="str">
        <f t="array" ref="J1174">XLOOKUP(E1174,Customer_Dim!A:A,Customer_Dim!E:E)</f>
        <v>Gonzalezfort</v>
      </c>
      <c r="K1174" s="4" t="str">
        <f t="array" ref="K1174">XLOOKUP(E1174,Customer_Dim!A:A,Customer_Dim!F:F)</f>
        <v>New Jersey</v>
      </c>
      <c r="L1174" s="4" t="str">
        <f t="array" ref="L1174">XLOOKUP(Q1174,Store_Dim!A:A,Store_Dim!C:C)</f>
        <v>North</v>
      </c>
      <c r="M1174" s="4" t="s">
        <v>1880</v>
      </c>
      <c r="N1174" s="4" t="str">
        <f t="array" ref="N1174">XLOOKUP(M1174,Product_Dim!A:A,Product_Dim!C:C)</f>
        <v>Home</v>
      </c>
      <c r="O1174" s="4" t="str">
        <f t="array" ref="O1174">XLOOKUP(M1174,Product_Dim!A:A,Product_Dim!D:D)</f>
        <v>Kitchen</v>
      </c>
      <c r="P1174" s="4" t="s">
        <v>1882</v>
      </c>
      <c r="Q1174" s="4" t="s">
        <v>1892</v>
      </c>
      <c r="R1174" s="4" t="str">
        <f t="array" ref="R1174">XLOOKUP(Q1174,Store_Dim!A:A,Store_Dim!B:B)</f>
        <v>Martinez, Adkins and Johnson</v>
      </c>
      <c r="S1174" s="4" t="str">
        <f t="array" ref="S1174">XLOOKUP(Q1174,Store_Dim!A:A,Store_Dim!E:E)</f>
        <v>Flagship</v>
      </c>
      <c r="T1174" s="4">
        <v>2.0</v>
      </c>
      <c r="U1174" s="13">
        <v>698.34</v>
      </c>
      <c r="V1174" s="14">
        <v>0.15</v>
      </c>
      <c r="W1174" s="15">
        <v>146.0</v>
      </c>
      <c r="X1174" s="4" t="s">
        <v>1961</v>
      </c>
      <c r="Y1174" s="16">
        <v>1187.178</v>
      </c>
      <c r="Z1174" s="4" t="str">
        <f t="array" ref="Z1174">XLOOKUP(M1174,Product_Dim!A:A,Product_Dim!B:B)</f>
        <v>Stainless Steel Cookware Set</v>
      </c>
    </row>
    <row r="1175" ht="14.25" customHeight="1">
      <c r="A1175" s="4" t="s">
        <v>3134</v>
      </c>
      <c r="B1175" s="5">
        <v>45213.0</v>
      </c>
      <c r="C1175" s="12" t="s">
        <v>3979</v>
      </c>
      <c r="D1175" s="4">
        <f t="shared" si="1"/>
        <v>2023</v>
      </c>
      <c r="E1175" s="4" t="s">
        <v>922</v>
      </c>
      <c r="F1175" s="4">
        <v>54.0</v>
      </c>
      <c r="G1175" s="4" t="str">
        <f t="shared" si="2"/>
        <v>46-55</v>
      </c>
      <c r="H1175" s="4" t="str">
        <f t="array" ref="H1175">XLOOKUP(E1175,Customer_Dim!A:A,Customer_Dim!D:D)</f>
        <v>Female</v>
      </c>
      <c r="I1175" s="4" t="str">
        <f t="array" ref="I1175">XLOOKUP(E1175,Customer_Dim!A:A,Customer_Dim!H:H)</f>
        <v>Silver</v>
      </c>
      <c r="J1175" s="4" t="str">
        <f t="array" ref="J1175">XLOOKUP(E1175,Customer_Dim!A:A,Customer_Dim!E:E)</f>
        <v>Garciaborough</v>
      </c>
      <c r="K1175" s="4" t="str">
        <f t="array" ref="K1175">XLOOKUP(E1175,Customer_Dim!A:A,Customer_Dim!F:F)</f>
        <v>Wyoming</v>
      </c>
      <c r="L1175" s="4" t="str">
        <f t="array" ref="L1175">XLOOKUP(Q1175,Store_Dim!A:A,Store_Dim!C:C)</f>
        <v>West</v>
      </c>
      <c r="M1175" s="4" t="s">
        <v>1750</v>
      </c>
      <c r="N1175" s="4" t="str">
        <f t="array" ref="N1175">XLOOKUP(M1175,Product_Dim!A:A,Product_Dim!C:C)</f>
        <v>Home</v>
      </c>
      <c r="O1175" s="4" t="str">
        <f t="array" ref="O1175">XLOOKUP(M1175,Product_Dim!A:A,Product_Dim!D:D)</f>
        <v>Decor</v>
      </c>
      <c r="P1175" s="4" t="s">
        <v>1752</v>
      </c>
      <c r="Q1175" s="4" t="s">
        <v>1939</v>
      </c>
      <c r="R1175" s="4" t="str">
        <f t="array" ref="R1175">XLOOKUP(Q1175,Store_Dim!A:A,Store_Dim!B:B)</f>
        <v>Frederick-Wright</v>
      </c>
      <c r="S1175" s="4" t="str">
        <f t="array" ref="S1175">XLOOKUP(Q1175,Store_Dim!A:A,Store_Dim!E:E)</f>
        <v>Flagship</v>
      </c>
      <c r="T1175" s="4">
        <v>2.0</v>
      </c>
      <c r="U1175" s="13">
        <v>805.08</v>
      </c>
      <c r="V1175" s="14">
        <v>0.27</v>
      </c>
      <c r="W1175" s="15">
        <v>190.0</v>
      </c>
      <c r="X1175" s="4" t="s">
        <v>1961</v>
      </c>
      <c r="Y1175" s="16">
        <v>1175.4168</v>
      </c>
      <c r="Z1175" s="4" t="str">
        <f t="array" ref="Z1175">XLOOKUP(M1175,Product_Dim!A:A,Product_Dim!B:B)</f>
        <v>Premium Blanket Throw</v>
      </c>
    </row>
    <row r="1176" ht="14.25" customHeight="1">
      <c r="A1176" s="4" t="s">
        <v>3135</v>
      </c>
      <c r="B1176" s="5">
        <v>45742.0</v>
      </c>
      <c r="C1176" s="12" t="s">
        <v>3977</v>
      </c>
      <c r="D1176" s="4">
        <f t="shared" si="1"/>
        <v>2025</v>
      </c>
      <c r="E1176" s="4" t="s">
        <v>1458</v>
      </c>
      <c r="F1176" s="4">
        <v>18.0</v>
      </c>
      <c r="G1176" s="4" t="str">
        <f t="shared" si="2"/>
        <v>18-25</v>
      </c>
      <c r="H1176" s="4" t="str">
        <f t="array" ref="H1176">XLOOKUP(E1176,Customer_Dim!A:A,Customer_Dim!D:D)</f>
        <v>Male</v>
      </c>
      <c r="I1176" s="4" t="str">
        <f t="array" ref="I1176">XLOOKUP(E1176,Customer_Dim!A:A,Customer_Dim!H:H)</f>
        <v>Silver</v>
      </c>
      <c r="J1176" s="4" t="str">
        <f t="array" ref="J1176">XLOOKUP(E1176,Customer_Dim!A:A,Customer_Dim!E:E)</f>
        <v>Espinozaberg</v>
      </c>
      <c r="K1176" s="4" t="str">
        <f t="array" ref="K1176">XLOOKUP(E1176,Customer_Dim!A:A,Customer_Dim!F:F)</f>
        <v>Minnesota</v>
      </c>
      <c r="L1176" s="4" t="str">
        <f t="array" ref="L1176">XLOOKUP(Q1176,Store_Dim!A:A,Store_Dim!C:C)</f>
        <v>South</v>
      </c>
      <c r="M1176" s="4" t="s">
        <v>1811</v>
      </c>
      <c r="N1176" s="4" t="str">
        <f t="array" ref="N1176">XLOOKUP(M1176,Product_Dim!A:A,Product_Dim!C:C)</f>
        <v>Electronics</v>
      </c>
      <c r="O1176" s="4" t="str">
        <f t="array" ref="O1176">XLOOKUP(M1176,Product_Dim!A:A,Product_Dim!D:D)</f>
        <v>Computer</v>
      </c>
      <c r="P1176" s="4" t="s">
        <v>1813</v>
      </c>
      <c r="Q1176" s="4" t="s">
        <v>1896</v>
      </c>
      <c r="R1176" s="4" t="str">
        <f t="array" ref="R1176">XLOOKUP(Q1176,Store_Dim!A:A,Store_Dim!B:B)</f>
        <v>Black-Horn</v>
      </c>
      <c r="S1176" s="4" t="str">
        <f t="array" ref="S1176">XLOOKUP(Q1176,Store_Dim!A:A,Store_Dim!E:E)</f>
        <v>Outlet</v>
      </c>
      <c r="T1176" s="4">
        <v>4.0</v>
      </c>
      <c r="U1176" s="13">
        <v>934.79</v>
      </c>
      <c r="V1176" s="14">
        <v>0.08</v>
      </c>
      <c r="W1176" s="15">
        <v>320.0</v>
      </c>
      <c r="X1176" s="4" t="s">
        <v>1961</v>
      </c>
      <c r="Y1176" s="16">
        <v>3440.0272</v>
      </c>
      <c r="Z1176" s="4" t="str">
        <f t="array" ref="Z1176">XLOOKUP(M1176,Product_Dim!A:A,Product_Dim!B:B)</f>
        <v>Wireless Mouse</v>
      </c>
    </row>
    <row r="1177" ht="14.25" customHeight="1">
      <c r="A1177" s="4" t="s">
        <v>3136</v>
      </c>
      <c r="B1177" s="5">
        <v>45932.0</v>
      </c>
      <c r="C1177" s="12" t="s">
        <v>3979</v>
      </c>
      <c r="D1177" s="4">
        <f t="shared" si="1"/>
        <v>2025</v>
      </c>
      <c r="E1177" s="4" t="s">
        <v>101</v>
      </c>
      <c r="F1177" s="4">
        <v>46.0</v>
      </c>
      <c r="G1177" s="4" t="str">
        <f t="shared" si="2"/>
        <v>46-55</v>
      </c>
      <c r="H1177" s="4" t="str">
        <f t="array" ref="H1177">XLOOKUP(E1177,Customer_Dim!A:A,Customer_Dim!D:D)</f>
        <v>Female</v>
      </c>
      <c r="I1177" s="4" t="str">
        <f t="array" ref="I1177">XLOOKUP(E1177,Customer_Dim!A:A,Customer_Dim!H:H)</f>
        <v>Platinum</v>
      </c>
      <c r="J1177" s="4" t="str">
        <f t="array" ref="J1177">XLOOKUP(E1177,Customer_Dim!A:A,Customer_Dim!E:E)</f>
        <v>Gonzalezfort</v>
      </c>
      <c r="K1177" s="4" t="str">
        <f t="array" ref="K1177">XLOOKUP(E1177,Customer_Dim!A:A,Customer_Dim!F:F)</f>
        <v>New Jersey</v>
      </c>
      <c r="L1177" s="4" t="str">
        <f t="array" ref="L1177">XLOOKUP(Q1177,Store_Dim!A:A,Store_Dim!C:C)</f>
        <v>North</v>
      </c>
      <c r="M1177" s="4" t="s">
        <v>1762</v>
      </c>
      <c r="N1177" s="4" t="str">
        <f t="array" ref="N1177">XLOOKUP(M1177,Product_Dim!A:A,Product_Dim!C:C)</f>
        <v>Beauty</v>
      </c>
      <c r="O1177" s="4" t="str">
        <f t="array" ref="O1177">XLOOKUP(M1177,Product_Dim!A:A,Product_Dim!D:D)</f>
        <v>Fragrance</v>
      </c>
      <c r="P1177" s="4" t="s">
        <v>1764</v>
      </c>
      <c r="Q1177" s="4" t="s">
        <v>1892</v>
      </c>
      <c r="R1177" s="4" t="str">
        <f t="array" ref="R1177">XLOOKUP(Q1177,Store_Dim!A:A,Store_Dim!B:B)</f>
        <v>Martinez, Adkins and Johnson</v>
      </c>
      <c r="S1177" s="4" t="str">
        <f t="array" ref="S1177">XLOOKUP(Q1177,Store_Dim!A:A,Store_Dim!E:E)</f>
        <v>Flagship</v>
      </c>
      <c r="T1177" s="4">
        <v>2.0</v>
      </c>
      <c r="U1177" s="13">
        <v>424.54</v>
      </c>
      <c r="V1177" s="14">
        <v>0.24</v>
      </c>
      <c r="W1177" s="15">
        <v>444.0</v>
      </c>
      <c r="X1177" s="4" t="s">
        <v>1961</v>
      </c>
      <c r="Y1177" s="16">
        <v>645.3008000000001</v>
      </c>
      <c r="Z1177" s="4" t="str">
        <f t="array" ref="Z1177">XLOOKUP(M1177,Product_Dim!A:A,Product_Dim!B:B)</f>
        <v>Luxury Perfume Spray</v>
      </c>
    </row>
    <row r="1178" ht="14.25" customHeight="1">
      <c r="A1178" s="4" t="s">
        <v>3137</v>
      </c>
      <c r="B1178" s="5">
        <v>45462.0</v>
      </c>
      <c r="C1178" s="12" t="s">
        <v>3970</v>
      </c>
      <c r="D1178" s="4">
        <f t="shared" si="1"/>
        <v>2024</v>
      </c>
      <c r="E1178" s="4" t="s">
        <v>1052</v>
      </c>
      <c r="F1178" s="4">
        <v>62.0</v>
      </c>
      <c r="G1178" s="4" t="str">
        <f t="shared" si="2"/>
        <v>56-65</v>
      </c>
      <c r="H1178" s="4" t="str">
        <f t="array" ref="H1178">XLOOKUP(E1178,Customer_Dim!A:A,Customer_Dim!D:D)</f>
        <v>Female</v>
      </c>
      <c r="I1178" s="4" t="str">
        <f t="array" ref="I1178">XLOOKUP(E1178,Customer_Dim!A:A,Customer_Dim!H:H)</f>
        <v>Bronze</v>
      </c>
      <c r="J1178" s="4" t="str">
        <f t="array" ref="J1178">XLOOKUP(E1178,Customer_Dim!A:A,Customer_Dim!E:E)</f>
        <v>Kellybury</v>
      </c>
      <c r="K1178" s="4" t="str">
        <f t="array" ref="K1178">XLOOKUP(E1178,Customer_Dim!A:A,Customer_Dim!F:F)</f>
        <v>New York</v>
      </c>
      <c r="L1178" s="4" t="str">
        <f t="array" ref="L1178">XLOOKUP(Q1178,Store_Dim!A:A,Store_Dim!C:C)</f>
        <v>North</v>
      </c>
      <c r="M1178" s="4" t="s">
        <v>1835</v>
      </c>
      <c r="N1178" s="4" t="str">
        <f t="array" ref="N1178">XLOOKUP(M1178,Product_Dim!A:A,Product_Dim!C:C)</f>
        <v>Home</v>
      </c>
      <c r="O1178" s="4" t="str">
        <f t="array" ref="O1178">XLOOKUP(M1178,Product_Dim!A:A,Product_Dim!D:D)</f>
        <v>Furniture</v>
      </c>
      <c r="P1178" s="4" t="s">
        <v>1837</v>
      </c>
      <c r="Q1178" s="4" t="s">
        <v>1942</v>
      </c>
      <c r="R1178" s="4" t="str">
        <f t="array" ref="R1178">XLOOKUP(Q1178,Store_Dim!A:A,Store_Dim!B:B)</f>
        <v>Holloway Ltd</v>
      </c>
      <c r="S1178" s="4" t="str">
        <f t="array" ref="S1178">XLOOKUP(Q1178,Store_Dim!A:A,Store_Dim!E:E)</f>
        <v>Flagship</v>
      </c>
      <c r="T1178" s="4">
        <v>1.0</v>
      </c>
      <c r="U1178" s="13">
        <v>235.44</v>
      </c>
      <c r="V1178" s="14">
        <v>0.19</v>
      </c>
      <c r="W1178" s="15">
        <v>208.0</v>
      </c>
      <c r="X1178" s="4" t="s">
        <v>1964</v>
      </c>
      <c r="Y1178" s="16">
        <v>190.7064</v>
      </c>
      <c r="Z1178" s="4" t="str">
        <f t="array" ref="Z1178">XLOOKUP(M1178,Product_Dim!A:A,Product_Dim!B:B)</f>
        <v>Wooden Bookshelf</v>
      </c>
    </row>
    <row r="1179" ht="14.25" customHeight="1">
      <c r="A1179" s="4" t="s">
        <v>3138</v>
      </c>
      <c r="B1179" s="5">
        <v>45568.0</v>
      </c>
      <c r="C1179" s="12" t="s">
        <v>3979</v>
      </c>
      <c r="D1179" s="4">
        <f t="shared" si="1"/>
        <v>2024</v>
      </c>
      <c r="E1179" s="4" t="s">
        <v>886</v>
      </c>
      <c r="F1179" s="4">
        <v>64.0</v>
      </c>
      <c r="G1179" s="4" t="str">
        <f t="shared" si="2"/>
        <v>56-65</v>
      </c>
      <c r="H1179" s="4" t="str">
        <f t="array" ref="H1179">XLOOKUP(E1179,Customer_Dim!A:A,Customer_Dim!D:D)</f>
        <v>Male</v>
      </c>
      <c r="I1179" s="4" t="str">
        <f t="array" ref="I1179">XLOOKUP(E1179,Customer_Dim!A:A,Customer_Dim!H:H)</f>
        <v>Platinum</v>
      </c>
      <c r="J1179" s="4" t="str">
        <f t="array" ref="J1179">XLOOKUP(E1179,Customer_Dim!A:A,Customer_Dim!E:E)</f>
        <v>North Stephanie</v>
      </c>
      <c r="K1179" s="4" t="str">
        <f t="array" ref="K1179">XLOOKUP(E1179,Customer_Dim!A:A,Customer_Dim!F:F)</f>
        <v>Nebraska</v>
      </c>
      <c r="L1179" s="4" t="str">
        <f t="array" ref="L1179">XLOOKUP(Q1179,Store_Dim!A:A,Store_Dim!C:C)</f>
        <v>East</v>
      </c>
      <c r="M1179" s="4" t="s">
        <v>1728</v>
      </c>
      <c r="N1179" s="4" t="str">
        <f t="array" ref="N1179">XLOOKUP(M1179,Product_Dim!A:A,Product_Dim!C:C)</f>
        <v>Beauty</v>
      </c>
      <c r="O1179" s="4" t="str">
        <f t="array" ref="O1179">XLOOKUP(M1179,Product_Dim!A:A,Product_Dim!D:D)</f>
        <v>Fragrance</v>
      </c>
      <c r="P1179" s="4" t="s">
        <v>1731</v>
      </c>
      <c r="Q1179" s="4" t="s">
        <v>1932</v>
      </c>
      <c r="R1179" s="4" t="str">
        <f t="array" ref="R1179">XLOOKUP(Q1179,Store_Dim!A:A,Store_Dim!B:B)</f>
        <v>Gardner, Humphrey and Contreras</v>
      </c>
      <c r="S1179" s="4" t="str">
        <f t="array" ref="S1179">XLOOKUP(Q1179,Store_Dim!A:A,Store_Dim!E:E)</f>
        <v>Flagship</v>
      </c>
      <c r="T1179" s="4">
        <v>2.0</v>
      </c>
      <c r="U1179" s="13">
        <v>620.71</v>
      </c>
      <c r="V1179" s="14">
        <v>0.27</v>
      </c>
      <c r="W1179" s="15">
        <v>267.0</v>
      </c>
      <c r="X1179" s="4" t="s">
        <v>1959</v>
      </c>
      <c r="Y1179" s="16">
        <v>906.2366000000001</v>
      </c>
      <c r="Z1179" s="4" t="str">
        <f t="array" ref="Z1179">XLOOKUP(M1179,Product_Dim!A:A,Product_Dim!B:B)</f>
        <v>Men's Roll-On Perfume</v>
      </c>
    </row>
    <row r="1180" ht="14.25" customHeight="1">
      <c r="A1180" s="4" t="s">
        <v>3139</v>
      </c>
      <c r="B1180" s="5">
        <v>45397.0</v>
      </c>
      <c r="C1180" s="12" t="s">
        <v>3978</v>
      </c>
      <c r="D1180" s="4">
        <f t="shared" si="1"/>
        <v>2024</v>
      </c>
      <c r="E1180" s="4" t="s">
        <v>418</v>
      </c>
      <c r="F1180" s="4">
        <v>53.0</v>
      </c>
      <c r="G1180" s="4" t="str">
        <f t="shared" si="2"/>
        <v>46-55</v>
      </c>
      <c r="H1180" s="4" t="str">
        <f t="array" ref="H1180">XLOOKUP(E1180,Customer_Dim!A:A,Customer_Dim!D:D)</f>
        <v>Female</v>
      </c>
      <c r="I1180" s="4" t="str">
        <f t="array" ref="I1180">XLOOKUP(E1180,Customer_Dim!A:A,Customer_Dim!H:H)</f>
        <v>Platinum</v>
      </c>
      <c r="J1180" s="4" t="str">
        <f t="array" ref="J1180">XLOOKUP(E1180,Customer_Dim!A:A,Customer_Dim!E:E)</f>
        <v>North Curtischester</v>
      </c>
      <c r="K1180" s="4" t="str">
        <f t="array" ref="K1180">XLOOKUP(E1180,Customer_Dim!A:A,Customer_Dim!F:F)</f>
        <v>North Dakota</v>
      </c>
      <c r="L1180" s="4" t="str">
        <f t="array" ref="L1180">XLOOKUP(Q1180,Store_Dim!A:A,Store_Dim!C:C)</f>
        <v>South</v>
      </c>
      <c r="M1180" s="4" t="s">
        <v>1621</v>
      </c>
      <c r="N1180" s="4" t="str">
        <f t="array" ref="N1180">XLOOKUP(M1180,Product_Dim!A:A,Product_Dim!C:C)</f>
        <v>Beauty</v>
      </c>
      <c r="O1180" s="4" t="str">
        <f t="array" ref="O1180">XLOOKUP(M1180,Product_Dim!A:A,Product_Dim!D:D)</f>
        <v>Grooming</v>
      </c>
      <c r="P1180" s="4" t="s">
        <v>1624</v>
      </c>
      <c r="Q1180" s="4" t="s">
        <v>1927</v>
      </c>
      <c r="R1180" s="4" t="str">
        <f t="array" ref="R1180">XLOOKUP(Q1180,Store_Dim!A:A,Store_Dim!B:B)</f>
        <v>Aguirre-Keller</v>
      </c>
      <c r="S1180" s="4" t="str">
        <f t="array" ref="S1180">XLOOKUP(Q1180,Store_Dim!A:A,Store_Dim!E:E)</f>
        <v>Online</v>
      </c>
      <c r="T1180" s="4">
        <v>2.0</v>
      </c>
      <c r="U1180" s="13">
        <v>851.77</v>
      </c>
      <c r="V1180" s="14">
        <v>0.13</v>
      </c>
      <c r="W1180" s="15">
        <v>256.0</v>
      </c>
      <c r="X1180" s="4" t="s">
        <v>1961</v>
      </c>
      <c r="Y1180" s="16">
        <v>1482.0798</v>
      </c>
      <c r="Z1180" s="4" t="str">
        <f t="array" ref="Z1180">XLOOKUP(M1180,Product_Dim!A:A,Product_Dim!B:B)</f>
        <v>Beard Grooming Kit</v>
      </c>
    </row>
    <row r="1181" ht="14.25" customHeight="1">
      <c r="A1181" s="4" t="s">
        <v>3140</v>
      </c>
      <c r="B1181" s="5">
        <v>45569.0</v>
      </c>
      <c r="C1181" s="12" t="s">
        <v>3979</v>
      </c>
      <c r="D1181" s="4">
        <f t="shared" si="1"/>
        <v>2024</v>
      </c>
      <c r="E1181" s="4" t="s">
        <v>578</v>
      </c>
      <c r="F1181" s="4">
        <v>36.0</v>
      </c>
      <c r="G1181" s="4" t="str">
        <f t="shared" si="2"/>
        <v>36-45</v>
      </c>
      <c r="H1181" s="4" t="str">
        <f t="array" ref="H1181">XLOOKUP(E1181,Customer_Dim!A:A,Customer_Dim!D:D)</f>
        <v>Female</v>
      </c>
      <c r="I1181" s="4" t="str">
        <f t="array" ref="I1181">XLOOKUP(E1181,Customer_Dim!A:A,Customer_Dim!H:H)</f>
        <v>Platinum</v>
      </c>
      <c r="J1181" s="4" t="str">
        <f t="array" ref="J1181">XLOOKUP(E1181,Customer_Dim!A:A,Customer_Dim!E:E)</f>
        <v>Robertview</v>
      </c>
      <c r="K1181" s="4" t="str">
        <f t="array" ref="K1181">XLOOKUP(E1181,Customer_Dim!A:A,Customer_Dim!F:F)</f>
        <v>Florida</v>
      </c>
      <c r="L1181" s="4" t="str">
        <f t="array" ref="L1181">XLOOKUP(Q1181,Store_Dim!A:A,Store_Dim!C:C)</f>
        <v>North</v>
      </c>
      <c r="M1181" s="4" t="s">
        <v>1715</v>
      </c>
      <c r="N1181" s="4" t="str">
        <f t="array" ref="N1181">XLOOKUP(M1181,Product_Dim!A:A,Product_Dim!C:C)</f>
        <v>Sports</v>
      </c>
      <c r="O1181" s="4" t="str">
        <f t="array" ref="O1181">XLOOKUP(M1181,Product_Dim!A:A,Product_Dim!D:D)</f>
        <v>Team Sports</v>
      </c>
      <c r="P1181" s="4" t="s">
        <v>1717</v>
      </c>
      <c r="Q1181" s="4" t="s">
        <v>1892</v>
      </c>
      <c r="R1181" s="4" t="str">
        <f t="array" ref="R1181">XLOOKUP(Q1181,Store_Dim!A:A,Store_Dim!B:B)</f>
        <v>Martinez, Adkins and Johnson</v>
      </c>
      <c r="S1181" s="4" t="str">
        <f t="array" ref="S1181">XLOOKUP(Q1181,Store_Dim!A:A,Store_Dim!E:E)</f>
        <v>Flagship</v>
      </c>
      <c r="T1181" s="4">
        <v>3.0</v>
      </c>
      <c r="U1181" s="13">
        <v>876.01</v>
      </c>
      <c r="V1181" s="14">
        <v>0.2</v>
      </c>
      <c r="W1181" s="15">
        <v>114.0</v>
      </c>
      <c r="X1181" s="4" t="s">
        <v>1959</v>
      </c>
      <c r="Y1181" s="16">
        <v>2102.424</v>
      </c>
      <c r="Z1181" s="4" t="str">
        <f t="array" ref="Z1181">XLOOKUP(M1181,Product_Dim!A:A,Product_Dim!B:B)</f>
        <v>High-Grip Football</v>
      </c>
    </row>
    <row r="1182" ht="14.25" customHeight="1">
      <c r="A1182" s="4" t="s">
        <v>3141</v>
      </c>
      <c r="B1182" s="5">
        <v>45353.0</v>
      </c>
      <c r="C1182" s="12" t="s">
        <v>3977</v>
      </c>
      <c r="D1182" s="4">
        <f t="shared" si="1"/>
        <v>2024</v>
      </c>
      <c r="E1182" s="4" t="s">
        <v>901</v>
      </c>
      <c r="F1182" s="4">
        <v>38.0</v>
      </c>
      <c r="G1182" s="4" t="str">
        <f t="shared" si="2"/>
        <v>36-45</v>
      </c>
      <c r="H1182" s="4" t="str">
        <f t="array" ref="H1182">XLOOKUP(E1182,Customer_Dim!A:A,Customer_Dim!D:D)</f>
        <v>Male</v>
      </c>
      <c r="I1182" s="4" t="str">
        <f t="array" ref="I1182">XLOOKUP(E1182,Customer_Dim!A:A,Customer_Dim!H:H)</f>
        <v>Gold</v>
      </c>
      <c r="J1182" s="4" t="str">
        <f t="array" ref="J1182">XLOOKUP(E1182,Customer_Dim!A:A,Customer_Dim!E:E)</f>
        <v>Ericshire</v>
      </c>
      <c r="K1182" s="4" t="str">
        <f t="array" ref="K1182">XLOOKUP(E1182,Customer_Dim!A:A,Customer_Dim!F:F)</f>
        <v>Nevada</v>
      </c>
      <c r="L1182" s="4" t="str">
        <f t="array" ref="L1182">XLOOKUP(Q1182,Store_Dim!A:A,Store_Dim!C:C)</f>
        <v>South</v>
      </c>
      <c r="M1182" s="4" t="s">
        <v>1658</v>
      </c>
      <c r="N1182" s="4" t="str">
        <f t="array" ref="N1182">XLOOKUP(M1182,Product_Dim!A:A,Product_Dim!C:C)</f>
        <v>Home</v>
      </c>
      <c r="O1182" s="4" t="str">
        <f t="array" ref="O1182">XLOOKUP(M1182,Product_Dim!A:A,Product_Dim!D:D)</f>
        <v>Decor</v>
      </c>
      <c r="P1182" s="4" t="s">
        <v>1660</v>
      </c>
      <c r="Q1182" s="4" t="s">
        <v>1921</v>
      </c>
      <c r="R1182" s="4" t="str">
        <f t="array" ref="R1182">XLOOKUP(Q1182,Store_Dim!A:A,Store_Dim!B:B)</f>
        <v>Moore, Padilla and Butler</v>
      </c>
      <c r="S1182" s="4" t="str">
        <f t="array" ref="S1182">XLOOKUP(Q1182,Store_Dim!A:A,Store_Dim!E:E)</f>
        <v>Flagship</v>
      </c>
      <c r="T1182" s="4">
        <v>2.0</v>
      </c>
      <c r="U1182" s="13">
        <v>717.21</v>
      </c>
      <c r="V1182" s="14">
        <v>0.15</v>
      </c>
      <c r="W1182" s="15">
        <v>378.0</v>
      </c>
      <c r="X1182" s="4" t="s">
        <v>1964</v>
      </c>
      <c r="Y1182" s="16">
        <v>1219.257</v>
      </c>
      <c r="Z1182" s="4" t="str">
        <f t="array" ref="Z1182">XLOOKUP(M1182,Product_Dim!A:A,Product_Dim!B:B)</f>
        <v>Decorative Floor Vase</v>
      </c>
    </row>
    <row r="1183" ht="14.25" customHeight="1">
      <c r="A1183" s="4" t="s">
        <v>3142</v>
      </c>
      <c r="B1183" s="5">
        <v>45343.0</v>
      </c>
      <c r="C1183" s="12" t="s">
        <v>3974</v>
      </c>
      <c r="D1183" s="4">
        <f t="shared" si="1"/>
        <v>2024</v>
      </c>
      <c r="E1183" s="4" t="s">
        <v>227</v>
      </c>
      <c r="F1183" s="4">
        <v>49.0</v>
      </c>
      <c r="G1183" s="4" t="str">
        <f t="shared" si="2"/>
        <v>46-55</v>
      </c>
      <c r="H1183" s="4" t="str">
        <f t="array" ref="H1183">XLOOKUP(E1183,Customer_Dim!A:A,Customer_Dim!D:D)</f>
        <v>Female</v>
      </c>
      <c r="I1183" s="4" t="str">
        <f t="array" ref="I1183">XLOOKUP(E1183,Customer_Dim!A:A,Customer_Dim!H:H)</f>
        <v>Gold</v>
      </c>
      <c r="J1183" s="4" t="str">
        <f t="array" ref="J1183">XLOOKUP(E1183,Customer_Dim!A:A,Customer_Dim!E:E)</f>
        <v>Deborahberg</v>
      </c>
      <c r="K1183" s="4" t="str">
        <f t="array" ref="K1183">XLOOKUP(E1183,Customer_Dim!A:A,Customer_Dim!F:F)</f>
        <v>Pennsylvania</v>
      </c>
      <c r="L1183" s="4" t="str">
        <f t="array" ref="L1183">XLOOKUP(Q1183,Store_Dim!A:A,Store_Dim!C:C)</f>
        <v>West</v>
      </c>
      <c r="M1183" s="4" t="s">
        <v>1703</v>
      </c>
      <c r="N1183" s="4" t="str">
        <f t="array" ref="N1183">XLOOKUP(M1183,Product_Dim!A:A,Product_Dim!C:C)</f>
        <v>Sports</v>
      </c>
      <c r="O1183" s="4" t="str">
        <f t="array" ref="O1183">XLOOKUP(M1183,Product_Dim!A:A,Product_Dim!D:D)</f>
        <v>Fitness</v>
      </c>
      <c r="P1183" s="4" t="s">
        <v>1705</v>
      </c>
      <c r="Q1183" s="4" t="s">
        <v>1917</v>
      </c>
      <c r="R1183" s="4" t="str">
        <f t="array" ref="R1183">XLOOKUP(Q1183,Store_Dim!A:A,Store_Dim!B:B)</f>
        <v>Bean, Jones and Park</v>
      </c>
      <c r="S1183" s="4" t="str">
        <f t="array" ref="S1183">XLOOKUP(Q1183,Store_Dim!A:A,Store_Dim!E:E)</f>
        <v>Online</v>
      </c>
      <c r="T1183" s="4">
        <v>2.0</v>
      </c>
      <c r="U1183" s="13">
        <v>871.43</v>
      </c>
      <c r="V1183" s="14">
        <v>0.05</v>
      </c>
      <c r="W1183" s="15">
        <v>369.0</v>
      </c>
      <c r="X1183" s="4" t="s">
        <v>1959</v>
      </c>
      <c r="Y1183" s="16">
        <v>1655.717</v>
      </c>
      <c r="Z1183" s="4" t="str">
        <f t="array" ref="Z1183">XLOOKUP(M1183,Product_Dim!A:A,Product_Dim!B:B)</f>
        <v>Yoga Exercise Mat</v>
      </c>
    </row>
    <row r="1184" ht="14.25" customHeight="1">
      <c r="A1184" s="4" t="s">
        <v>3143</v>
      </c>
      <c r="B1184" s="5">
        <v>45321.0</v>
      </c>
      <c r="C1184" s="12" t="s">
        <v>3972</v>
      </c>
      <c r="D1184" s="4">
        <f t="shared" si="1"/>
        <v>2024</v>
      </c>
      <c r="E1184" s="4" t="s">
        <v>1424</v>
      </c>
      <c r="F1184" s="4">
        <v>62.0</v>
      </c>
      <c r="G1184" s="4" t="str">
        <f t="shared" si="2"/>
        <v>56-65</v>
      </c>
      <c r="H1184" s="4" t="str">
        <f t="array" ref="H1184">XLOOKUP(E1184,Customer_Dim!A:A,Customer_Dim!D:D)</f>
        <v>Female</v>
      </c>
      <c r="I1184" s="4" t="str">
        <f t="array" ref="I1184">XLOOKUP(E1184,Customer_Dim!A:A,Customer_Dim!H:H)</f>
        <v>Platinum</v>
      </c>
      <c r="J1184" s="4" t="str">
        <f t="array" ref="J1184">XLOOKUP(E1184,Customer_Dim!A:A,Customer_Dim!E:E)</f>
        <v>Lake Carolyn</v>
      </c>
      <c r="K1184" s="4" t="str">
        <f t="array" ref="K1184">XLOOKUP(E1184,Customer_Dim!A:A,Customer_Dim!F:F)</f>
        <v>Hawaii</v>
      </c>
      <c r="L1184" s="4" t="str">
        <f t="array" ref="L1184">XLOOKUP(Q1184,Store_Dim!A:A,Store_Dim!C:C)</f>
        <v>South</v>
      </c>
      <c r="M1184" s="4" t="s">
        <v>1686</v>
      </c>
      <c r="N1184" s="4" t="str">
        <f t="array" ref="N1184">XLOOKUP(M1184,Product_Dim!A:A,Product_Dim!C:C)</f>
        <v>Clothing</v>
      </c>
      <c r="O1184" s="4" t="str">
        <f t="array" ref="O1184">XLOOKUP(M1184,Product_Dim!A:A,Product_Dim!D:D)</f>
        <v>Tops</v>
      </c>
      <c r="P1184" s="4" t="s">
        <v>1688</v>
      </c>
      <c r="Q1184" s="4" t="s">
        <v>1914</v>
      </c>
      <c r="R1184" s="4" t="str">
        <f t="array" ref="R1184">XLOOKUP(Q1184,Store_Dim!A:A,Store_Dim!B:B)</f>
        <v>Martinez-Mullins</v>
      </c>
      <c r="S1184" s="4" t="str">
        <f t="array" ref="S1184">XLOOKUP(Q1184,Store_Dim!A:A,Store_Dim!E:E)</f>
        <v>Online</v>
      </c>
      <c r="T1184" s="4">
        <v>1.0</v>
      </c>
      <c r="U1184" s="13">
        <v>514.65</v>
      </c>
      <c r="V1184" s="14">
        <v>0.18</v>
      </c>
      <c r="W1184" s="15">
        <v>154.0</v>
      </c>
      <c r="X1184" s="4" t="s">
        <v>1959</v>
      </c>
      <c r="Y1184" s="16">
        <v>422.013</v>
      </c>
      <c r="Z1184" s="4" t="str">
        <f t="array" ref="Z1184">XLOOKUP(M1184,Product_Dim!A:A,Product_Dim!B:B)</f>
        <v>Women's Summer Dress</v>
      </c>
    </row>
    <row r="1185" ht="14.25" customHeight="1">
      <c r="A1185" s="4" t="s">
        <v>3144</v>
      </c>
      <c r="B1185" s="5">
        <v>45650.0</v>
      </c>
      <c r="C1185" s="12" t="s">
        <v>3969</v>
      </c>
      <c r="D1185" s="4">
        <f t="shared" si="1"/>
        <v>2024</v>
      </c>
      <c r="E1185" s="4" t="s">
        <v>1441</v>
      </c>
      <c r="F1185" s="4">
        <v>29.0</v>
      </c>
      <c r="G1185" s="4" t="str">
        <f t="shared" si="2"/>
        <v>26-35</v>
      </c>
      <c r="H1185" s="4" t="str">
        <f t="array" ref="H1185">XLOOKUP(E1185,Customer_Dim!A:A,Customer_Dim!D:D)</f>
        <v>Female</v>
      </c>
      <c r="I1185" s="4" t="str">
        <f t="array" ref="I1185">XLOOKUP(E1185,Customer_Dim!A:A,Customer_Dim!H:H)</f>
        <v>Gold</v>
      </c>
      <c r="J1185" s="4" t="str">
        <f t="array" ref="J1185">XLOOKUP(E1185,Customer_Dim!A:A,Customer_Dim!E:E)</f>
        <v>Brandontown</v>
      </c>
      <c r="K1185" s="4" t="str">
        <f t="array" ref="K1185">XLOOKUP(E1185,Customer_Dim!A:A,Customer_Dim!F:F)</f>
        <v>South Carolina</v>
      </c>
      <c r="L1185" s="4" t="str">
        <f t="array" ref="L1185">XLOOKUP(Q1185,Store_Dim!A:A,Store_Dim!C:C)</f>
        <v>West</v>
      </c>
      <c r="M1185" s="4" t="s">
        <v>1768</v>
      </c>
      <c r="N1185" s="4" t="str">
        <f t="array" ref="N1185">XLOOKUP(M1185,Product_Dim!A:A,Product_Dim!C:C)</f>
        <v>Electronics</v>
      </c>
      <c r="O1185" s="4" t="str">
        <f t="array" ref="O1185">XLOOKUP(M1185,Product_Dim!A:A,Product_Dim!D:D)</f>
        <v>Computer</v>
      </c>
      <c r="P1185" s="4" t="s">
        <v>1770</v>
      </c>
      <c r="Q1185" s="4" t="s">
        <v>1939</v>
      </c>
      <c r="R1185" s="4" t="str">
        <f t="array" ref="R1185">XLOOKUP(Q1185,Store_Dim!A:A,Store_Dim!B:B)</f>
        <v>Frederick-Wright</v>
      </c>
      <c r="S1185" s="4" t="str">
        <f t="array" ref="S1185">XLOOKUP(Q1185,Store_Dim!A:A,Store_Dim!E:E)</f>
        <v>Flagship</v>
      </c>
      <c r="T1185" s="4">
        <v>3.0</v>
      </c>
      <c r="U1185" s="13">
        <v>198.76</v>
      </c>
      <c r="V1185" s="14">
        <v>0.28</v>
      </c>
      <c r="W1185" s="15">
        <v>222.0</v>
      </c>
      <c r="X1185" s="4" t="s">
        <v>1964</v>
      </c>
      <c r="Y1185" s="16">
        <v>429.3216</v>
      </c>
      <c r="Z1185" s="4" t="str">
        <f t="array" ref="Z1185">XLOOKUP(M1185,Product_Dim!A:A,Product_Dim!B:B)</f>
        <v>Laptop Cooling Pad</v>
      </c>
    </row>
    <row r="1186" ht="14.25" customHeight="1">
      <c r="A1186" s="4" t="s">
        <v>3145</v>
      </c>
      <c r="B1186" s="5">
        <v>45811.0</v>
      </c>
      <c r="C1186" s="12" t="s">
        <v>3970</v>
      </c>
      <c r="D1186" s="4">
        <f t="shared" si="1"/>
        <v>2025</v>
      </c>
      <c r="E1186" s="4" t="s">
        <v>750</v>
      </c>
      <c r="F1186" s="4">
        <v>46.0</v>
      </c>
      <c r="G1186" s="4" t="str">
        <f t="shared" si="2"/>
        <v>46-55</v>
      </c>
      <c r="H1186" s="4" t="str">
        <f t="array" ref="H1186">XLOOKUP(E1186,Customer_Dim!A:A,Customer_Dim!D:D)</f>
        <v>Female</v>
      </c>
      <c r="I1186" s="4" t="str">
        <f t="array" ref="I1186">XLOOKUP(E1186,Customer_Dim!A:A,Customer_Dim!H:H)</f>
        <v>Platinum</v>
      </c>
      <c r="J1186" s="4" t="str">
        <f t="array" ref="J1186">XLOOKUP(E1186,Customer_Dim!A:A,Customer_Dim!E:E)</f>
        <v>Bethanyton</v>
      </c>
      <c r="K1186" s="4" t="str">
        <f t="array" ref="K1186">XLOOKUP(E1186,Customer_Dim!A:A,Customer_Dim!F:F)</f>
        <v>Utah</v>
      </c>
      <c r="L1186" s="4" t="str">
        <f t="array" ref="L1186">XLOOKUP(Q1186,Store_Dim!A:A,Store_Dim!C:C)</f>
        <v>North</v>
      </c>
      <c r="M1186" s="4" t="s">
        <v>1771</v>
      </c>
      <c r="N1186" s="4" t="str">
        <f t="array" ref="N1186">XLOOKUP(M1186,Product_Dim!A:A,Product_Dim!C:C)</f>
        <v>Beauty</v>
      </c>
      <c r="O1186" s="4" t="str">
        <f t="array" ref="O1186">XLOOKUP(M1186,Product_Dim!A:A,Product_Dim!D:D)</f>
        <v>Skincare</v>
      </c>
      <c r="P1186" s="4" t="s">
        <v>1773</v>
      </c>
      <c r="Q1186" s="4" t="s">
        <v>1901</v>
      </c>
      <c r="R1186" s="4" t="str">
        <f t="array" ref="R1186">XLOOKUP(Q1186,Store_Dim!A:A,Store_Dim!B:B)</f>
        <v>Johnson-Wright</v>
      </c>
      <c r="S1186" s="4" t="str">
        <f t="array" ref="S1186">XLOOKUP(Q1186,Store_Dim!A:A,Store_Dim!E:E)</f>
        <v>Outlet</v>
      </c>
      <c r="T1186" s="4">
        <v>2.0</v>
      </c>
      <c r="U1186" s="13">
        <v>975.72</v>
      </c>
      <c r="V1186" s="14">
        <v>0.16</v>
      </c>
      <c r="W1186" s="15">
        <v>458.0</v>
      </c>
      <c r="X1186" s="4" t="s">
        <v>1964</v>
      </c>
      <c r="Y1186" s="16">
        <v>1639.2096</v>
      </c>
      <c r="Z1186" s="4" t="str">
        <f t="array" ref="Z1186">XLOOKUP(M1186,Product_Dim!A:A,Product_Dim!B:B)</f>
        <v>Organic Sunscreen Lotion</v>
      </c>
    </row>
    <row r="1187" ht="14.25" customHeight="1">
      <c r="A1187" s="4" t="s">
        <v>3146</v>
      </c>
      <c r="B1187" s="5">
        <v>45505.0</v>
      </c>
      <c r="C1187" s="12" t="s">
        <v>3975</v>
      </c>
      <c r="D1187" s="4">
        <f t="shared" si="1"/>
        <v>2024</v>
      </c>
      <c r="E1187" s="4" t="s">
        <v>1328</v>
      </c>
      <c r="F1187" s="4">
        <v>60.0</v>
      </c>
      <c r="G1187" s="4" t="str">
        <f t="shared" si="2"/>
        <v>56-65</v>
      </c>
      <c r="H1187" s="4" t="str">
        <f t="array" ref="H1187">XLOOKUP(E1187,Customer_Dim!A:A,Customer_Dim!D:D)</f>
        <v>Male</v>
      </c>
      <c r="I1187" s="4" t="str">
        <f t="array" ref="I1187">XLOOKUP(E1187,Customer_Dim!A:A,Customer_Dim!H:H)</f>
        <v>Bronze</v>
      </c>
      <c r="J1187" s="4" t="str">
        <f t="array" ref="J1187">XLOOKUP(E1187,Customer_Dim!A:A,Customer_Dim!E:E)</f>
        <v>New Benjamin</v>
      </c>
      <c r="K1187" s="4" t="str">
        <f t="array" ref="K1187">XLOOKUP(E1187,Customer_Dim!A:A,Customer_Dim!F:F)</f>
        <v>North Carolina</v>
      </c>
      <c r="L1187" s="4" t="str">
        <f t="array" ref="L1187">XLOOKUP(Q1187,Store_Dim!A:A,Store_Dim!C:C)</f>
        <v>North</v>
      </c>
      <c r="M1187" s="4" t="s">
        <v>1617</v>
      </c>
      <c r="N1187" s="4" t="str">
        <f t="array" ref="N1187">XLOOKUP(M1187,Product_Dim!A:A,Product_Dim!C:C)</f>
        <v>Electronics</v>
      </c>
      <c r="O1187" s="4" t="str">
        <f t="array" ref="O1187">XLOOKUP(M1187,Product_Dim!A:A,Product_Dim!D:D)</f>
        <v>Appliances</v>
      </c>
      <c r="P1187" s="4" t="s">
        <v>1620</v>
      </c>
      <c r="Q1187" s="4" t="s">
        <v>1892</v>
      </c>
      <c r="R1187" s="4" t="str">
        <f t="array" ref="R1187">XLOOKUP(Q1187,Store_Dim!A:A,Store_Dim!B:B)</f>
        <v>Martinez, Adkins and Johnson</v>
      </c>
      <c r="S1187" s="4" t="str">
        <f t="array" ref="S1187">XLOOKUP(Q1187,Store_Dim!A:A,Store_Dim!E:E)</f>
        <v>Flagship</v>
      </c>
      <c r="T1187" s="4">
        <v>1.0</v>
      </c>
      <c r="U1187" s="13">
        <v>86.03</v>
      </c>
      <c r="V1187" s="14">
        <v>0.01</v>
      </c>
      <c r="W1187" s="15">
        <v>301.0</v>
      </c>
      <c r="X1187" s="4" t="s">
        <v>1959</v>
      </c>
      <c r="Y1187" s="16">
        <v>85.1697</v>
      </c>
      <c r="Z1187" s="4" t="str">
        <f t="array" ref="Z1187">XLOOKUP(M1187,Product_Dim!A:A,Product_Dim!B:B)</f>
        <v>4K Home Projector</v>
      </c>
    </row>
    <row r="1188" ht="14.25" customHeight="1">
      <c r="A1188" s="4" t="s">
        <v>3147</v>
      </c>
      <c r="B1188" s="5">
        <v>45897.0</v>
      </c>
      <c r="C1188" s="12" t="s">
        <v>3975</v>
      </c>
      <c r="D1188" s="4">
        <f t="shared" si="1"/>
        <v>2025</v>
      </c>
      <c r="E1188" s="4" t="s">
        <v>330</v>
      </c>
      <c r="F1188" s="4">
        <v>58.0</v>
      </c>
      <c r="G1188" s="4" t="str">
        <f t="shared" si="2"/>
        <v>56-65</v>
      </c>
      <c r="H1188" s="4" t="str">
        <f t="array" ref="H1188">XLOOKUP(E1188,Customer_Dim!A:A,Customer_Dim!D:D)</f>
        <v>Female</v>
      </c>
      <c r="I1188" s="4" t="str">
        <f t="array" ref="I1188">XLOOKUP(E1188,Customer_Dim!A:A,Customer_Dim!H:H)</f>
        <v>Bronze</v>
      </c>
      <c r="J1188" s="4" t="str">
        <f t="array" ref="J1188">XLOOKUP(E1188,Customer_Dim!A:A,Customer_Dim!E:E)</f>
        <v>East Jenna</v>
      </c>
      <c r="K1188" s="4" t="str">
        <f t="array" ref="K1188">XLOOKUP(E1188,Customer_Dim!A:A,Customer_Dim!F:F)</f>
        <v>South Carolina</v>
      </c>
      <c r="L1188" s="4" t="str">
        <f t="array" ref="L1188">XLOOKUP(Q1188,Store_Dim!A:A,Store_Dim!C:C)</f>
        <v>North</v>
      </c>
      <c r="M1188" s="4" t="s">
        <v>1744</v>
      </c>
      <c r="N1188" s="4" t="str">
        <f t="array" ref="N1188">XLOOKUP(M1188,Product_Dim!A:A,Product_Dim!C:C)</f>
        <v>Sports</v>
      </c>
      <c r="O1188" s="4" t="str">
        <f t="array" ref="O1188">XLOOKUP(M1188,Product_Dim!A:A,Product_Dim!D:D)</f>
        <v>Accessories</v>
      </c>
      <c r="P1188" s="4" t="s">
        <v>1746</v>
      </c>
      <c r="Q1188" s="4" t="s">
        <v>1929</v>
      </c>
      <c r="R1188" s="4" t="str">
        <f t="array" ref="R1188">XLOOKUP(Q1188,Store_Dim!A:A,Store_Dim!B:B)</f>
        <v>Thomas, Bridges and Harris</v>
      </c>
      <c r="S1188" s="4" t="str">
        <f t="array" ref="S1188">XLOOKUP(Q1188,Store_Dim!A:A,Store_Dim!E:E)</f>
        <v>Online</v>
      </c>
      <c r="T1188" s="4">
        <v>4.0</v>
      </c>
      <c r="U1188" s="13">
        <v>705.12</v>
      </c>
      <c r="V1188" s="14">
        <v>0.15</v>
      </c>
      <c r="W1188" s="15">
        <v>185.0</v>
      </c>
      <c r="X1188" s="4" t="s">
        <v>1961</v>
      </c>
      <c r="Y1188" s="16">
        <v>2397.408</v>
      </c>
      <c r="Z1188" s="4" t="str">
        <f t="array" ref="Z1188">XLOOKUP(M1188,Product_Dim!A:A,Product_Dim!B:B)</f>
        <v>Sports Stopwatch Pro</v>
      </c>
    </row>
    <row r="1189" ht="14.25" customHeight="1">
      <c r="A1189" s="4" t="s">
        <v>3148</v>
      </c>
      <c r="B1189" s="5">
        <v>45602.0</v>
      </c>
      <c r="C1189" s="12" t="s">
        <v>3971</v>
      </c>
      <c r="D1189" s="4">
        <f t="shared" si="1"/>
        <v>2024</v>
      </c>
      <c r="E1189" s="4" t="s">
        <v>1184</v>
      </c>
      <c r="F1189" s="4">
        <v>21.0</v>
      </c>
      <c r="G1189" s="4" t="str">
        <f t="shared" si="2"/>
        <v>18-25</v>
      </c>
      <c r="H1189" s="4" t="str">
        <f t="array" ref="H1189">XLOOKUP(E1189,Customer_Dim!A:A,Customer_Dim!D:D)</f>
        <v>Female</v>
      </c>
      <c r="I1189" s="4" t="str">
        <f t="array" ref="I1189">XLOOKUP(E1189,Customer_Dim!A:A,Customer_Dim!H:H)</f>
        <v>Platinum</v>
      </c>
      <c r="J1189" s="4" t="str">
        <f t="array" ref="J1189">XLOOKUP(E1189,Customer_Dim!A:A,Customer_Dim!E:E)</f>
        <v>Port Crystal</v>
      </c>
      <c r="K1189" s="4" t="str">
        <f t="array" ref="K1189">XLOOKUP(E1189,Customer_Dim!A:A,Customer_Dim!F:F)</f>
        <v>New Hampshire</v>
      </c>
      <c r="L1189" s="4" t="str">
        <f t="array" ref="L1189">XLOOKUP(Q1189,Store_Dim!A:A,Store_Dim!C:C)</f>
        <v>North</v>
      </c>
      <c r="M1189" s="4" t="s">
        <v>1628</v>
      </c>
      <c r="N1189" s="4" t="str">
        <f t="array" ref="N1189">XLOOKUP(M1189,Product_Dim!A:A,Product_Dim!C:C)</f>
        <v>Clothing</v>
      </c>
      <c r="O1189" s="4" t="str">
        <f t="array" ref="O1189">XLOOKUP(M1189,Product_Dim!A:A,Product_Dim!D:D)</f>
        <v>Bottoms</v>
      </c>
      <c r="P1189" s="4" t="s">
        <v>1630</v>
      </c>
      <c r="Q1189" s="4" t="s">
        <v>1929</v>
      </c>
      <c r="R1189" s="4" t="str">
        <f t="array" ref="R1189">XLOOKUP(Q1189,Store_Dim!A:A,Store_Dim!B:B)</f>
        <v>Thomas, Bridges and Harris</v>
      </c>
      <c r="S1189" s="4" t="str">
        <f t="array" ref="S1189">XLOOKUP(Q1189,Store_Dim!A:A,Store_Dim!E:E)</f>
        <v>Online</v>
      </c>
      <c r="T1189" s="4">
        <v>3.0</v>
      </c>
      <c r="U1189" s="13">
        <v>99.77</v>
      </c>
      <c r="V1189" s="14">
        <v>0.01</v>
      </c>
      <c r="W1189" s="15">
        <v>343.0</v>
      </c>
      <c r="X1189" s="4" t="s">
        <v>1961</v>
      </c>
      <c r="Y1189" s="16">
        <v>296.3169</v>
      </c>
      <c r="Z1189" s="4" t="str">
        <f t="array" ref="Z1189">XLOOKUP(M1189,Product_Dim!A:A,Product_Dim!B:B)</f>
        <v>Women's Denim Jeans</v>
      </c>
    </row>
    <row r="1190" ht="14.25" customHeight="1">
      <c r="A1190" s="4" t="s">
        <v>3149</v>
      </c>
      <c r="B1190" s="5">
        <v>45530.0</v>
      </c>
      <c r="C1190" s="12" t="s">
        <v>3975</v>
      </c>
      <c r="D1190" s="4">
        <f t="shared" si="1"/>
        <v>2024</v>
      </c>
      <c r="E1190" s="4" t="s">
        <v>701</v>
      </c>
      <c r="F1190" s="4">
        <v>50.0</v>
      </c>
      <c r="G1190" s="4" t="str">
        <f t="shared" si="2"/>
        <v>46-55</v>
      </c>
      <c r="H1190" s="4" t="str">
        <f t="array" ref="H1190">XLOOKUP(E1190,Customer_Dim!A:A,Customer_Dim!D:D)</f>
        <v>Female</v>
      </c>
      <c r="I1190" s="4" t="str">
        <f t="array" ref="I1190">XLOOKUP(E1190,Customer_Dim!A:A,Customer_Dim!H:H)</f>
        <v>Platinum</v>
      </c>
      <c r="J1190" s="4" t="str">
        <f t="array" ref="J1190">XLOOKUP(E1190,Customer_Dim!A:A,Customer_Dim!E:E)</f>
        <v>Lake Josephport</v>
      </c>
      <c r="K1190" s="4" t="str">
        <f t="array" ref="K1190">XLOOKUP(E1190,Customer_Dim!A:A,Customer_Dim!F:F)</f>
        <v>Maine</v>
      </c>
      <c r="L1190" s="4" t="str">
        <f t="array" ref="L1190">XLOOKUP(Q1190,Store_Dim!A:A,Store_Dim!C:C)</f>
        <v>South</v>
      </c>
      <c r="M1190" s="4" t="s">
        <v>1680</v>
      </c>
      <c r="N1190" s="4" t="str">
        <f t="array" ref="N1190">XLOOKUP(M1190,Product_Dim!A:A,Product_Dim!C:C)</f>
        <v>Electronics</v>
      </c>
      <c r="O1190" s="4" t="str">
        <f t="array" ref="O1190">XLOOKUP(M1190,Product_Dim!A:A,Product_Dim!D:D)</f>
        <v>Computer</v>
      </c>
      <c r="P1190" s="4" t="s">
        <v>1682</v>
      </c>
      <c r="Q1190" s="4" t="s">
        <v>1921</v>
      </c>
      <c r="R1190" s="4" t="str">
        <f t="array" ref="R1190">XLOOKUP(Q1190,Store_Dim!A:A,Store_Dim!B:B)</f>
        <v>Moore, Padilla and Butler</v>
      </c>
      <c r="S1190" s="4" t="str">
        <f t="array" ref="S1190">XLOOKUP(Q1190,Store_Dim!A:A,Store_Dim!E:E)</f>
        <v>Flagship</v>
      </c>
      <c r="T1190" s="4">
        <v>2.0</v>
      </c>
      <c r="U1190" s="13">
        <v>166.26</v>
      </c>
      <c r="V1190" s="14">
        <v>0.14</v>
      </c>
      <c r="W1190" s="15">
        <v>86.0</v>
      </c>
      <c r="X1190" s="4" t="s">
        <v>1961</v>
      </c>
      <c r="Y1190" s="16">
        <v>285.9672</v>
      </c>
      <c r="Z1190" s="4" t="str">
        <f t="array" ref="Z1190">XLOOKUP(M1190,Product_Dim!A:A,Product_Dim!B:B)</f>
        <v>Gaming Mechanical Keyboard</v>
      </c>
    </row>
    <row r="1191" ht="14.25" customHeight="1">
      <c r="A1191" s="4" t="s">
        <v>3150</v>
      </c>
      <c r="B1191" s="5">
        <v>45729.0</v>
      </c>
      <c r="C1191" s="12" t="s">
        <v>3977</v>
      </c>
      <c r="D1191" s="4">
        <f t="shared" si="1"/>
        <v>2025</v>
      </c>
      <c r="E1191" s="4" t="s">
        <v>1441</v>
      </c>
      <c r="F1191" s="4">
        <v>29.0</v>
      </c>
      <c r="G1191" s="4" t="str">
        <f t="shared" si="2"/>
        <v>26-35</v>
      </c>
      <c r="H1191" s="4" t="str">
        <f t="array" ref="H1191">XLOOKUP(E1191,Customer_Dim!A:A,Customer_Dim!D:D)</f>
        <v>Female</v>
      </c>
      <c r="I1191" s="4" t="str">
        <f t="array" ref="I1191">XLOOKUP(E1191,Customer_Dim!A:A,Customer_Dim!H:H)</f>
        <v>Gold</v>
      </c>
      <c r="J1191" s="4" t="str">
        <f t="array" ref="J1191">XLOOKUP(E1191,Customer_Dim!A:A,Customer_Dim!E:E)</f>
        <v>Brandontown</v>
      </c>
      <c r="K1191" s="4" t="str">
        <f t="array" ref="K1191">XLOOKUP(E1191,Customer_Dim!A:A,Customer_Dim!F:F)</f>
        <v>South Carolina</v>
      </c>
      <c r="L1191" s="4" t="str">
        <f t="array" ref="L1191">XLOOKUP(Q1191,Store_Dim!A:A,Store_Dim!C:C)</f>
        <v>North</v>
      </c>
      <c r="M1191" s="4" t="s">
        <v>1655</v>
      </c>
      <c r="N1191" s="4" t="str">
        <f t="array" ref="N1191">XLOOKUP(M1191,Product_Dim!A:A,Product_Dim!C:C)</f>
        <v>Electronics</v>
      </c>
      <c r="O1191" s="4" t="str">
        <f t="array" ref="O1191">XLOOKUP(M1191,Product_Dim!A:A,Product_Dim!D:D)</f>
        <v>Audio</v>
      </c>
      <c r="P1191" s="4" t="s">
        <v>1657</v>
      </c>
      <c r="Q1191" s="4" t="s">
        <v>1908</v>
      </c>
      <c r="R1191" s="4" t="str">
        <f t="array" ref="R1191">XLOOKUP(Q1191,Store_Dim!A:A,Store_Dim!B:B)</f>
        <v>Gray Ltd</v>
      </c>
      <c r="S1191" s="4" t="str">
        <f t="array" ref="S1191">XLOOKUP(Q1191,Store_Dim!A:A,Store_Dim!E:E)</f>
        <v>Outlet</v>
      </c>
      <c r="T1191" s="4">
        <v>1.0</v>
      </c>
      <c r="U1191" s="13">
        <v>429.25</v>
      </c>
      <c r="V1191" s="14">
        <v>0.29</v>
      </c>
      <c r="W1191" s="15">
        <v>213.0</v>
      </c>
      <c r="X1191" s="4" t="s">
        <v>1959</v>
      </c>
      <c r="Y1191" s="16">
        <v>304.7675</v>
      </c>
      <c r="Z1191" s="4" t="str">
        <f t="array" ref="Z1191">XLOOKUP(M1191,Product_Dim!A:A,Product_Dim!B:B)</f>
        <v>Wireless Bluetooth Speaker</v>
      </c>
    </row>
    <row r="1192" ht="14.25" customHeight="1">
      <c r="A1192" s="4" t="s">
        <v>3151</v>
      </c>
      <c r="B1192" s="5">
        <v>45468.0</v>
      </c>
      <c r="C1192" s="12" t="s">
        <v>3970</v>
      </c>
      <c r="D1192" s="4">
        <f t="shared" si="1"/>
        <v>2024</v>
      </c>
      <c r="E1192" s="4" t="s">
        <v>1395</v>
      </c>
      <c r="F1192" s="4">
        <v>51.0</v>
      </c>
      <c r="G1192" s="4" t="str">
        <f t="shared" si="2"/>
        <v>46-55</v>
      </c>
      <c r="H1192" s="4" t="str">
        <f t="array" ref="H1192">XLOOKUP(E1192,Customer_Dim!A:A,Customer_Dim!D:D)</f>
        <v>Male</v>
      </c>
      <c r="I1192" s="4" t="str">
        <f t="array" ref="I1192">XLOOKUP(E1192,Customer_Dim!A:A,Customer_Dim!H:H)</f>
        <v>Silver</v>
      </c>
      <c r="J1192" s="4" t="str">
        <f t="array" ref="J1192">XLOOKUP(E1192,Customer_Dim!A:A,Customer_Dim!E:E)</f>
        <v>New Donnabury</v>
      </c>
      <c r="K1192" s="4" t="str">
        <f t="array" ref="K1192">XLOOKUP(E1192,Customer_Dim!A:A,Customer_Dim!F:F)</f>
        <v>Texas</v>
      </c>
      <c r="L1192" s="4" t="str">
        <f t="array" ref="L1192">XLOOKUP(Q1192,Store_Dim!A:A,Store_Dim!C:C)</f>
        <v>South</v>
      </c>
      <c r="M1192" s="4" t="s">
        <v>1555</v>
      </c>
      <c r="N1192" s="4" t="str">
        <f t="array" ref="N1192">XLOOKUP(M1192,Product_Dim!A:A,Product_Dim!C:C)</f>
        <v>Electronics</v>
      </c>
      <c r="O1192" s="4" t="str">
        <f t="array" ref="O1192">XLOOKUP(M1192,Product_Dim!A:A,Product_Dim!D:D)</f>
        <v>Computer</v>
      </c>
      <c r="P1192" s="4" t="s">
        <v>1559</v>
      </c>
      <c r="Q1192" s="4" t="s">
        <v>1921</v>
      </c>
      <c r="R1192" s="4" t="str">
        <f t="array" ref="R1192">XLOOKUP(Q1192,Store_Dim!A:A,Store_Dim!B:B)</f>
        <v>Moore, Padilla and Butler</v>
      </c>
      <c r="S1192" s="4" t="str">
        <f t="array" ref="S1192">XLOOKUP(Q1192,Store_Dim!A:A,Store_Dim!E:E)</f>
        <v>Flagship</v>
      </c>
      <c r="T1192" s="4">
        <v>2.0</v>
      </c>
      <c r="U1192" s="13">
        <v>540.48</v>
      </c>
      <c r="V1192" s="14">
        <v>0.29</v>
      </c>
      <c r="W1192" s="15">
        <v>416.0</v>
      </c>
      <c r="X1192" s="4" t="s">
        <v>1959</v>
      </c>
      <c r="Y1192" s="16">
        <v>767.4816</v>
      </c>
      <c r="Z1192" s="4" t="str">
        <f t="array" ref="Z1192">XLOOKUP(M1192,Product_Dim!A:A,Product_Dim!B:B)</f>
        <v>Brother Laser Printer</v>
      </c>
    </row>
    <row r="1193" ht="14.25" customHeight="1">
      <c r="A1193" s="4" t="s">
        <v>3152</v>
      </c>
      <c r="B1193" s="5">
        <v>45936.0</v>
      </c>
      <c r="C1193" s="12" t="s">
        <v>3979</v>
      </c>
      <c r="D1193" s="4">
        <f t="shared" si="1"/>
        <v>2025</v>
      </c>
      <c r="E1193" s="4" t="s">
        <v>880</v>
      </c>
      <c r="F1193" s="4">
        <v>45.0</v>
      </c>
      <c r="G1193" s="4" t="str">
        <f t="shared" si="2"/>
        <v>36-45</v>
      </c>
      <c r="H1193" s="4" t="str">
        <f t="array" ref="H1193">XLOOKUP(E1193,Customer_Dim!A:A,Customer_Dim!D:D)</f>
        <v>Female</v>
      </c>
      <c r="I1193" s="4" t="str">
        <f t="array" ref="I1193">XLOOKUP(E1193,Customer_Dim!A:A,Customer_Dim!H:H)</f>
        <v>Silver</v>
      </c>
      <c r="J1193" s="4" t="str">
        <f t="array" ref="J1193">XLOOKUP(E1193,Customer_Dim!A:A,Customer_Dim!E:E)</f>
        <v>Emilytown</v>
      </c>
      <c r="K1193" s="4" t="str">
        <f t="array" ref="K1193">XLOOKUP(E1193,Customer_Dim!A:A,Customer_Dim!F:F)</f>
        <v>California</v>
      </c>
      <c r="L1193" s="4" t="str">
        <f t="array" ref="L1193">XLOOKUP(Q1193,Store_Dim!A:A,Store_Dim!C:C)</f>
        <v>South</v>
      </c>
      <c r="M1193" s="4" t="s">
        <v>1759</v>
      </c>
      <c r="N1193" s="4" t="str">
        <f t="array" ref="N1193">XLOOKUP(M1193,Product_Dim!A:A,Product_Dim!C:C)</f>
        <v>Beauty</v>
      </c>
      <c r="O1193" s="4" t="str">
        <f t="array" ref="O1193">XLOOKUP(M1193,Product_Dim!A:A,Product_Dim!D:D)</f>
        <v>Haircare</v>
      </c>
      <c r="P1193" s="4" t="s">
        <v>1761</v>
      </c>
      <c r="Q1193" s="4" t="s">
        <v>1934</v>
      </c>
      <c r="R1193" s="4" t="str">
        <f t="array" ref="R1193">XLOOKUP(Q1193,Store_Dim!A:A,Store_Dim!B:B)</f>
        <v>Mcdonald Inc</v>
      </c>
      <c r="S1193" s="4" t="str">
        <f t="array" ref="S1193">XLOOKUP(Q1193,Store_Dim!A:A,Store_Dim!E:E)</f>
        <v>Outlet</v>
      </c>
      <c r="T1193" s="4">
        <v>2.0</v>
      </c>
      <c r="U1193" s="13">
        <v>579.52</v>
      </c>
      <c r="V1193" s="14">
        <v>0.01</v>
      </c>
      <c r="W1193" s="15">
        <v>399.0</v>
      </c>
      <c r="X1193" s="4" t="s">
        <v>1961</v>
      </c>
      <c r="Y1193" s="16">
        <v>1147.4496</v>
      </c>
      <c r="Z1193" s="4" t="str">
        <f t="array" ref="Z1193">XLOOKUP(M1193,Product_Dim!A:A,Product_Dim!B:B)</f>
        <v>Men's Hair Styling Gel</v>
      </c>
    </row>
    <row r="1194" ht="14.25" customHeight="1">
      <c r="A1194" s="4" t="s">
        <v>3153</v>
      </c>
      <c r="B1194" s="5">
        <v>45622.0</v>
      </c>
      <c r="C1194" s="12" t="s">
        <v>3971</v>
      </c>
      <c r="D1194" s="4">
        <f t="shared" si="1"/>
        <v>2024</v>
      </c>
      <c r="E1194" s="4" t="s">
        <v>127</v>
      </c>
      <c r="F1194" s="4">
        <v>18.0</v>
      </c>
      <c r="G1194" s="4" t="str">
        <f t="shared" si="2"/>
        <v>18-25</v>
      </c>
      <c r="H1194" s="4" t="str">
        <f t="array" ref="H1194">XLOOKUP(E1194,Customer_Dim!A:A,Customer_Dim!D:D)</f>
        <v>Female</v>
      </c>
      <c r="I1194" s="4" t="str">
        <f t="array" ref="I1194">XLOOKUP(E1194,Customer_Dim!A:A,Customer_Dim!H:H)</f>
        <v>Gold</v>
      </c>
      <c r="J1194" s="4" t="str">
        <f t="array" ref="J1194">XLOOKUP(E1194,Customer_Dim!A:A,Customer_Dim!E:E)</f>
        <v>East Michellemouth</v>
      </c>
      <c r="K1194" s="4" t="str">
        <f t="array" ref="K1194">XLOOKUP(E1194,Customer_Dim!A:A,Customer_Dim!F:F)</f>
        <v>Missouri</v>
      </c>
      <c r="L1194" s="4" t="str">
        <f t="array" ref="L1194">XLOOKUP(Q1194,Store_Dim!A:A,Store_Dim!C:C)</f>
        <v>North</v>
      </c>
      <c r="M1194" s="4" t="s">
        <v>1790</v>
      </c>
      <c r="N1194" s="4" t="str">
        <f t="array" ref="N1194">XLOOKUP(M1194,Product_Dim!A:A,Product_Dim!C:C)</f>
        <v>Clothing</v>
      </c>
      <c r="O1194" s="4" t="str">
        <f t="array" ref="O1194">XLOOKUP(M1194,Product_Dim!A:A,Product_Dim!D:D)</f>
        <v>Bottoms</v>
      </c>
      <c r="P1194" s="4" t="s">
        <v>1792</v>
      </c>
      <c r="Q1194" s="4" t="s">
        <v>1942</v>
      </c>
      <c r="R1194" s="4" t="str">
        <f t="array" ref="R1194">XLOOKUP(Q1194,Store_Dim!A:A,Store_Dim!B:B)</f>
        <v>Holloway Ltd</v>
      </c>
      <c r="S1194" s="4" t="str">
        <f t="array" ref="S1194">XLOOKUP(Q1194,Store_Dim!A:A,Store_Dim!E:E)</f>
        <v>Flagship</v>
      </c>
      <c r="T1194" s="4">
        <v>4.0</v>
      </c>
      <c r="U1194" s="13">
        <v>477.52</v>
      </c>
      <c r="V1194" s="14">
        <v>0.07</v>
      </c>
      <c r="W1194" s="15">
        <v>224.0</v>
      </c>
      <c r="X1194" s="4" t="s">
        <v>1961</v>
      </c>
      <c r="Y1194" s="16">
        <v>1776.3744</v>
      </c>
      <c r="Z1194" s="4" t="str">
        <f t="array" ref="Z1194">XLOOKUP(M1194,Product_Dim!A:A,Product_Dim!B:B)</f>
        <v>Men's Sports Shorts</v>
      </c>
    </row>
    <row r="1195" ht="14.25" customHeight="1">
      <c r="A1195" s="4" t="s">
        <v>3154</v>
      </c>
      <c r="B1195" s="5">
        <v>45705.0</v>
      </c>
      <c r="C1195" s="12" t="s">
        <v>3974</v>
      </c>
      <c r="D1195" s="4">
        <f t="shared" si="1"/>
        <v>2025</v>
      </c>
      <c r="E1195" s="4" t="s">
        <v>850</v>
      </c>
      <c r="F1195" s="4">
        <v>32.0</v>
      </c>
      <c r="G1195" s="4" t="str">
        <f t="shared" si="2"/>
        <v>26-35</v>
      </c>
      <c r="H1195" s="4" t="str">
        <f t="array" ref="H1195">XLOOKUP(E1195,Customer_Dim!A:A,Customer_Dim!D:D)</f>
        <v>Female</v>
      </c>
      <c r="I1195" s="4" t="str">
        <f t="array" ref="I1195">XLOOKUP(E1195,Customer_Dim!A:A,Customer_Dim!H:H)</f>
        <v>Silver</v>
      </c>
      <c r="J1195" s="4" t="str">
        <f t="array" ref="J1195">XLOOKUP(E1195,Customer_Dim!A:A,Customer_Dim!E:E)</f>
        <v>South Kathrynmouth</v>
      </c>
      <c r="K1195" s="4" t="str">
        <f t="array" ref="K1195">XLOOKUP(E1195,Customer_Dim!A:A,Customer_Dim!F:F)</f>
        <v>Oklahoma</v>
      </c>
      <c r="L1195" s="4" t="str">
        <f t="array" ref="L1195">XLOOKUP(Q1195,Store_Dim!A:A,Store_Dim!C:C)</f>
        <v>East</v>
      </c>
      <c r="M1195" s="4" t="s">
        <v>1856</v>
      </c>
      <c r="N1195" s="4" t="str">
        <f t="array" ref="N1195">XLOOKUP(M1195,Product_Dim!A:A,Product_Dim!C:C)</f>
        <v>Clothing</v>
      </c>
      <c r="O1195" s="4" t="str">
        <f t="array" ref="O1195">XLOOKUP(M1195,Product_Dim!A:A,Product_Dim!D:D)</f>
        <v>Footwear</v>
      </c>
      <c r="P1195" s="4" t="s">
        <v>1858</v>
      </c>
      <c r="Q1195" s="4" t="s">
        <v>1911</v>
      </c>
      <c r="R1195" s="4" t="str">
        <f t="array" ref="R1195">XLOOKUP(Q1195,Store_Dim!A:A,Store_Dim!B:B)</f>
        <v>Benson-Elliott</v>
      </c>
      <c r="S1195" s="4" t="str">
        <f t="array" ref="S1195">XLOOKUP(Q1195,Store_Dim!A:A,Store_Dim!E:E)</f>
        <v>Online</v>
      </c>
      <c r="T1195" s="4">
        <v>3.0</v>
      </c>
      <c r="U1195" s="13">
        <v>242.58</v>
      </c>
      <c r="V1195" s="14">
        <v>0.25</v>
      </c>
      <c r="W1195" s="15">
        <v>496.0</v>
      </c>
      <c r="X1195" s="4" t="s">
        <v>1959</v>
      </c>
      <c r="Y1195" s="16">
        <v>545.8050000000001</v>
      </c>
      <c r="Z1195" s="4" t="str">
        <f t="array" ref="Z1195">XLOOKUP(M1195,Product_Dim!A:A,Product_Dim!B:B)</f>
        <v>Women's High Heels</v>
      </c>
    </row>
    <row r="1196" ht="14.25" customHeight="1">
      <c r="A1196" s="4" t="s">
        <v>3155</v>
      </c>
      <c r="B1196" s="5">
        <v>45250.0</v>
      </c>
      <c r="C1196" s="12" t="s">
        <v>3971</v>
      </c>
      <c r="D1196" s="4">
        <f t="shared" si="1"/>
        <v>2023</v>
      </c>
      <c r="E1196" s="4" t="s">
        <v>1172</v>
      </c>
      <c r="F1196" s="4">
        <v>51.0</v>
      </c>
      <c r="G1196" s="4" t="str">
        <f t="shared" si="2"/>
        <v>46-55</v>
      </c>
      <c r="H1196" s="4" t="str">
        <f t="array" ref="H1196">XLOOKUP(E1196,Customer_Dim!A:A,Customer_Dim!D:D)</f>
        <v>Male</v>
      </c>
      <c r="I1196" s="4" t="str">
        <f t="array" ref="I1196">XLOOKUP(E1196,Customer_Dim!A:A,Customer_Dim!H:H)</f>
        <v>Bronze</v>
      </c>
      <c r="J1196" s="4" t="str">
        <f t="array" ref="J1196">XLOOKUP(E1196,Customer_Dim!A:A,Customer_Dim!E:E)</f>
        <v>Kaufmanfurt</v>
      </c>
      <c r="K1196" s="4" t="str">
        <f t="array" ref="K1196">XLOOKUP(E1196,Customer_Dim!A:A,Customer_Dim!F:F)</f>
        <v>Ohio</v>
      </c>
      <c r="L1196" s="4" t="str">
        <f t="array" ref="L1196">XLOOKUP(Q1196,Store_Dim!A:A,Store_Dim!C:C)</f>
        <v>North</v>
      </c>
      <c r="M1196" s="4" t="s">
        <v>1655</v>
      </c>
      <c r="N1196" s="4" t="str">
        <f t="array" ref="N1196">XLOOKUP(M1196,Product_Dim!A:A,Product_Dim!C:C)</f>
        <v>Electronics</v>
      </c>
      <c r="O1196" s="4" t="str">
        <f t="array" ref="O1196">XLOOKUP(M1196,Product_Dim!A:A,Product_Dim!D:D)</f>
        <v>Audio</v>
      </c>
      <c r="P1196" s="4" t="s">
        <v>1657</v>
      </c>
      <c r="Q1196" s="4" t="s">
        <v>1942</v>
      </c>
      <c r="R1196" s="4" t="str">
        <f t="array" ref="R1196">XLOOKUP(Q1196,Store_Dim!A:A,Store_Dim!B:B)</f>
        <v>Holloway Ltd</v>
      </c>
      <c r="S1196" s="4" t="str">
        <f t="array" ref="S1196">XLOOKUP(Q1196,Store_Dim!A:A,Store_Dim!E:E)</f>
        <v>Flagship</v>
      </c>
      <c r="T1196" s="4">
        <v>2.0</v>
      </c>
      <c r="U1196" s="13">
        <v>519.3</v>
      </c>
      <c r="V1196" s="14">
        <v>0.09</v>
      </c>
      <c r="W1196" s="15">
        <v>213.0</v>
      </c>
      <c r="X1196" s="4" t="s">
        <v>1961</v>
      </c>
      <c r="Y1196" s="16">
        <v>945.126</v>
      </c>
      <c r="Z1196" s="4" t="str">
        <f t="array" ref="Z1196">XLOOKUP(M1196,Product_Dim!A:A,Product_Dim!B:B)</f>
        <v>Wireless Bluetooth Speaker</v>
      </c>
    </row>
    <row r="1197" ht="14.25" customHeight="1">
      <c r="A1197" s="4" t="s">
        <v>3156</v>
      </c>
      <c r="B1197" s="5">
        <v>45684.0</v>
      </c>
      <c r="C1197" s="12" t="s">
        <v>3972</v>
      </c>
      <c r="D1197" s="4">
        <f t="shared" si="1"/>
        <v>2025</v>
      </c>
      <c r="E1197" s="4" t="s">
        <v>20</v>
      </c>
      <c r="F1197" s="17">
        <v>41.57684529828109</v>
      </c>
      <c r="G1197" s="4" t="str">
        <f t="shared" si="2"/>
        <v>36-45</v>
      </c>
      <c r="H1197" s="4" t="str">
        <f t="array" ref="H1197">XLOOKUP(E1197,Customer_Dim!A:A,Customer_Dim!D:D)</f>
        <v>Female</v>
      </c>
      <c r="I1197" s="4" t="str">
        <f t="array" ref="I1197">XLOOKUP(E1197,Customer_Dim!A:A,Customer_Dim!H:H)</f>
        <v>Gold</v>
      </c>
      <c r="J1197" s="4" t="str">
        <f t="array" ref="J1197">XLOOKUP(E1197,Customer_Dim!A:A,Customer_Dim!E:E)</f>
        <v>Kellyberg</v>
      </c>
      <c r="K1197" s="4" t="str">
        <f t="array" ref="K1197">XLOOKUP(E1197,Customer_Dim!A:A,Customer_Dim!F:F)</f>
        <v>South Dakota</v>
      </c>
      <c r="L1197" s="4" t="str">
        <f t="array" ref="L1197">XLOOKUP(Q1197,Store_Dim!A:A,Store_Dim!C:C)</f>
        <v>South</v>
      </c>
      <c r="M1197" s="4" t="s">
        <v>1865</v>
      </c>
      <c r="N1197" s="4" t="str">
        <f t="array" ref="N1197">XLOOKUP(M1197,Product_Dim!A:A,Product_Dim!C:C)</f>
        <v>Beauty</v>
      </c>
      <c r="O1197" s="4" t="str">
        <f t="array" ref="O1197">XLOOKUP(M1197,Product_Dim!A:A,Product_Dim!D:D)</f>
        <v>Skincare</v>
      </c>
      <c r="P1197" s="4" t="s">
        <v>1867</v>
      </c>
      <c r="Q1197" s="4" t="s">
        <v>1927</v>
      </c>
      <c r="R1197" s="4" t="str">
        <f t="array" ref="R1197">XLOOKUP(Q1197,Store_Dim!A:A,Store_Dim!B:B)</f>
        <v>Aguirre-Keller</v>
      </c>
      <c r="S1197" s="4" t="str">
        <f t="array" ref="S1197">XLOOKUP(Q1197,Store_Dim!A:A,Store_Dim!E:E)</f>
        <v>Online</v>
      </c>
      <c r="T1197" s="4">
        <v>3.0</v>
      </c>
      <c r="U1197" s="13">
        <v>845.67</v>
      </c>
      <c r="V1197" s="14">
        <v>0.12</v>
      </c>
      <c r="W1197" s="15">
        <v>213.0</v>
      </c>
      <c r="X1197" s="4" t="s">
        <v>1964</v>
      </c>
      <c r="Y1197" s="16">
        <v>2232.5688</v>
      </c>
      <c r="Z1197" s="4" t="str">
        <f t="array" ref="Z1197">XLOOKUP(M1197,Product_Dim!A:A,Product_Dim!B:B)</f>
        <v>Vitamin E Body Lotion</v>
      </c>
    </row>
    <row r="1198" ht="14.25" customHeight="1">
      <c r="A1198" s="4" t="s">
        <v>3157</v>
      </c>
      <c r="B1198" s="5">
        <v>45395.0</v>
      </c>
      <c r="C1198" s="12" t="s">
        <v>3978</v>
      </c>
      <c r="D1198" s="4">
        <f t="shared" si="1"/>
        <v>2024</v>
      </c>
      <c r="E1198" s="4" t="s">
        <v>986</v>
      </c>
      <c r="F1198" s="4">
        <v>64.0</v>
      </c>
      <c r="G1198" s="4" t="str">
        <f t="shared" si="2"/>
        <v>56-65</v>
      </c>
      <c r="H1198" s="4" t="str">
        <f t="array" ref="H1198">XLOOKUP(E1198,Customer_Dim!A:A,Customer_Dim!D:D)</f>
        <v>Male</v>
      </c>
      <c r="I1198" s="4" t="str">
        <f t="array" ref="I1198">XLOOKUP(E1198,Customer_Dim!A:A,Customer_Dim!H:H)</f>
        <v>Platinum</v>
      </c>
      <c r="J1198" s="4" t="str">
        <f t="array" ref="J1198">XLOOKUP(E1198,Customer_Dim!A:A,Customer_Dim!E:E)</f>
        <v>West Joseph</v>
      </c>
      <c r="K1198" s="4" t="str">
        <f t="array" ref="K1198">XLOOKUP(E1198,Customer_Dim!A:A,Customer_Dim!F:F)</f>
        <v>Washington</v>
      </c>
      <c r="L1198" s="4" t="str">
        <f t="array" ref="L1198">XLOOKUP(Q1198,Store_Dim!A:A,Store_Dim!C:C)</f>
        <v>West</v>
      </c>
      <c r="M1198" s="4" t="s">
        <v>1747</v>
      </c>
      <c r="N1198" s="4" t="str">
        <f t="array" ref="N1198">XLOOKUP(M1198,Product_Dim!A:A,Product_Dim!C:C)</f>
        <v>Home</v>
      </c>
      <c r="O1198" s="4" t="str">
        <f t="array" ref="O1198">XLOOKUP(M1198,Product_Dim!A:A,Product_Dim!D:D)</f>
        <v>Decor</v>
      </c>
      <c r="P1198" s="4" t="s">
        <v>1749</v>
      </c>
      <c r="Q1198" s="4" t="s">
        <v>1939</v>
      </c>
      <c r="R1198" s="4" t="str">
        <f t="array" ref="R1198">XLOOKUP(Q1198,Store_Dim!A:A,Store_Dim!B:B)</f>
        <v>Frederick-Wright</v>
      </c>
      <c r="S1198" s="4" t="str">
        <f t="array" ref="S1198">XLOOKUP(Q1198,Store_Dim!A:A,Store_Dim!E:E)</f>
        <v>Flagship</v>
      </c>
      <c r="T1198" s="4">
        <v>4.0</v>
      </c>
      <c r="U1198" s="13">
        <v>750.26</v>
      </c>
      <c r="V1198" s="14">
        <v>0.01</v>
      </c>
      <c r="W1198" s="15">
        <v>273.86258363355637</v>
      </c>
      <c r="X1198" s="4" t="s">
        <v>1961</v>
      </c>
      <c r="Y1198" s="16">
        <v>2971.0296</v>
      </c>
      <c r="Z1198" s="4" t="str">
        <f t="array" ref="Z1198">XLOOKUP(M1198,Product_Dim!A:A,Product_Dim!B:B)</f>
        <v>Ceramic Plant Pot</v>
      </c>
    </row>
    <row r="1199" ht="14.25" customHeight="1">
      <c r="A1199" s="4" t="s">
        <v>3158</v>
      </c>
      <c r="B1199" s="5">
        <v>45382.0</v>
      </c>
      <c r="C1199" s="12" t="s">
        <v>3977</v>
      </c>
      <c r="D1199" s="4">
        <f t="shared" si="1"/>
        <v>2024</v>
      </c>
      <c r="E1199" s="4" t="s">
        <v>1067</v>
      </c>
      <c r="F1199" s="4">
        <v>34.0</v>
      </c>
      <c r="G1199" s="4" t="str">
        <f t="shared" si="2"/>
        <v>26-35</v>
      </c>
      <c r="H1199" s="4" t="str">
        <f t="array" ref="H1199">XLOOKUP(E1199,Customer_Dim!A:A,Customer_Dim!D:D)</f>
        <v>Female</v>
      </c>
      <c r="I1199" s="4" t="str">
        <f t="array" ref="I1199">XLOOKUP(E1199,Customer_Dim!A:A,Customer_Dim!H:H)</f>
        <v>Bronze</v>
      </c>
      <c r="J1199" s="4" t="str">
        <f t="array" ref="J1199">XLOOKUP(E1199,Customer_Dim!A:A,Customer_Dim!E:E)</f>
        <v>New Paulstad</v>
      </c>
      <c r="K1199" s="4" t="str">
        <f t="array" ref="K1199">XLOOKUP(E1199,Customer_Dim!A:A,Customer_Dim!F:F)</f>
        <v>Hawaii</v>
      </c>
      <c r="L1199" s="4" t="str">
        <f t="array" ref="L1199">XLOOKUP(Q1199,Store_Dim!A:A,Store_Dim!C:C)</f>
        <v>North</v>
      </c>
      <c r="M1199" s="4" t="s">
        <v>1859</v>
      </c>
      <c r="N1199" s="4" t="str">
        <f t="array" ref="N1199">XLOOKUP(M1199,Product_Dim!A:A,Product_Dim!C:C)</f>
        <v>Home</v>
      </c>
      <c r="O1199" s="4" t="str">
        <f t="array" ref="O1199">XLOOKUP(M1199,Product_Dim!A:A,Product_Dim!D:D)</f>
        <v>Appliances</v>
      </c>
      <c r="P1199" s="4" t="s">
        <v>1861</v>
      </c>
      <c r="Q1199" s="4" t="s">
        <v>1929</v>
      </c>
      <c r="R1199" s="4" t="str">
        <f t="array" ref="R1199">XLOOKUP(Q1199,Store_Dim!A:A,Store_Dim!B:B)</f>
        <v>Thomas, Bridges and Harris</v>
      </c>
      <c r="S1199" s="4" t="str">
        <f t="array" ref="S1199">XLOOKUP(Q1199,Store_Dim!A:A,Store_Dim!E:E)</f>
        <v>Online</v>
      </c>
      <c r="T1199" s="4">
        <v>4.0</v>
      </c>
      <c r="U1199" s="13">
        <v>294.38</v>
      </c>
      <c r="V1199" s="14">
        <v>0.2</v>
      </c>
      <c r="W1199" s="15">
        <v>191.0</v>
      </c>
      <c r="X1199" s="4" t="s">
        <v>1959</v>
      </c>
      <c r="Y1199" s="16">
        <v>942.0160000000001</v>
      </c>
      <c r="Z1199" s="4" t="str">
        <f t="array" ref="Z1199">XLOOKUP(M1199,Product_Dim!A:A,Product_Dim!B:B)</f>
        <v>Microwave Oven</v>
      </c>
    </row>
    <row r="1200" ht="14.25" customHeight="1">
      <c r="A1200" s="4" t="s">
        <v>3159</v>
      </c>
      <c r="B1200" s="5">
        <v>45919.0</v>
      </c>
      <c r="C1200" s="12" t="s">
        <v>3976</v>
      </c>
      <c r="D1200" s="4">
        <f t="shared" si="1"/>
        <v>2025</v>
      </c>
      <c r="E1200" s="4" t="s">
        <v>363</v>
      </c>
      <c r="F1200" s="4">
        <v>36.0</v>
      </c>
      <c r="G1200" s="4" t="str">
        <f t="shared" si="2"/>
        <v>36-45</v>
      </c>
      <c r="H1200" s="4" t="str">
        <f t="array" ref="H1200">XLOOKUP(E1200,Customer_Dim!A:A,Customer_Dim!D:D)</f>
        <v>Male</v>
      </c>
      <c r="I1200" s="4" t="str">
        <f t="array" ref="I1200">XLOOKUP(E1200,Customer_Dim!A:A,Customer_Dim!H:H)</f>
        <v>Silver</v>
      </c>
      <c r="J1200" s="4" t="str">
        <f t="array" ref="J1200">XLOOKUP(E1200,Customer_Dim!A:A,Customer_Dim!E:E)</f>
        <v>Lake Thomas</v>
      </c>
      <c r="K1200" s="4" t="str">
        <f t="array" ref="K1200">XLOOKUP(E1200,Customer_Dim!A:A,Customer_Dim!F:F)</f>
        <v>South Dakota</v>
      </c>
      <c r="L1200" s="4" t="str">
        <f t="array" ref="L1200">XLOOKUP(Q1200,Store_Dim!A:A,Store_Dim!C:C)</f>
        <v>South</v>
      </c>
      <c r="M1200" s="4" t="s">
        <v>1871</v>
      </c>
      <c r="N1200" s="4" t="str">
        <f t="array" ref="N1200">XLOOKUP(M1200,Product_Dim!A:A,Product_Dim!C:C)</f>
        <v>Clothing</v>
      </c>
      <c r="O1200" s="4" t="str">
        <f t="array" ref="O1200">XLOOKUP(M1200,Product_Dim!A:A,Product_Dim!D:D)</f>
        <v>Outerwear</v>
      </c>
      <c r="P1200" s="4" t="s">
        <v>1873</v>
      </c>
      <c r="Q1200" s="4" t="s">
        <v>1896</v>
      </c>
      <c r="R1200" s="4" t="str">
        <f t="array" ref="R1200">XLOOKUP(Q1200,Store_Dim!A:A,Store_Dim!B:B)</f>
        <v>Black-Horn</v>
      </c>
      <c r="S1200" s="4" t="str">
        <f t="array" ref="S1200">XLOOKUP(Q1200,Store_Dim!A:A,Store_Dim!E:E)</f>
        <v>Outlet</v>
      </c>
      <c r="T1200" s="4">
        <v>3.0</v>
      </c>
      <c r="U1200" s="13">
        <v>583.52</v>
      </c>
      <c r="V1200" s="14">
        <v>0.07</v>
      </c>
      <c r="W1200" s="15">
        <v>143.0</v>
      </c>
      <c r="X1200" s="4" t="s">
        <v>1961</v>
      </c>
      <c r="Y1200" s="16">
        <v>1628.0208</v>
      </c>
      <c r="Z1200" s="4" t="str">
        <f t="array" ref="Z1200">XLOOKUP(M1200,Product_Dim!A:A,Product_Dim!B:B)</f>
        <v>Women's Formal Blazer</v>
      </c>
    </row>
    <row r="1201" ht="14.25" customHeight="1">
      <c r="A1201" s="4" t="s">
        <v>3160</v>
      </c>
      <c r="B1201" s="5">
        <v>45453.0</v>
      </c>
      <c r="C1201" s="12" t="s">
        <v>3970</v>
      </c>
      <c r="D1201" s="4">
        <f t="shared" si="1"/>
        <v>2024</v>
      </c>
      <c r="E1201" s="4" t="s">
        <v>1470</v>
      </c>
      <c r="F1201" s="4">
        <v>21.0</v>
      </c>
      <c r="G1201" s="4" t="str">
        <f t="shared" si="2"/>
        <v>18-25</v>
      </c>
      <c r="H1201" s="4" t="str">
        <f t="array" ref="H1201">XLOOKUP(E1201,Customer_Dim!A:A,Customer_Dim!D:D)</f>
        <v>Female</v>
      </c>
      <c r="I1201" s="4" t="str">
        <f t="array" ref="I1201">XLOOKUP(E1201,Customer_Dim!A:A,Customer_Dim!H:H)</f>
        <v>Gold</v>
      </c>
      <c r="J1201" s="4" t="str">
        <f t="array" ref="J1201">XLOOKUP(E1201,Customer_Dim!A:A,Customer_Dim!E:E)</f>
        <v>Kanebury</v>
      </c>
      <c r="K1201" s="4" t="str">
        <f t="array" ref="K1201">XLOOKUP(E1201,Customer_Dim!A:A,Customer_Dim!F:F)</f>
        <v>New Hampshire</v>
      </c>
      <c r="L1201" s="4" t="str">
        <f t="array" ref="L1201">XLOOKUP(Q1201,Store_Dim!A:A,Store_Dim!C:C)</f>
        <v>West</v>
      </c>
      <c r="M1201" s="4" t="s">
        <v>1850</v>
      </c>
      <c r="N1201" s="4" t="str">
        <f t="array" ref="N1201">XLOOKUP(M1201,Product_Dim!A:A,Product_Dim!C:C)</f>
        <v>Beauty</v>
      </c>
      <c r="O1201" s="4" t="str">
        <f t="array" ref="O1201">XLOOKUP(M1201,Product_Dim!A:A,Product_Dim!D:D)</f>
        <v>Makeup</v>
      </c>
      <c r="P1201" s="4" t="s">
        <v>1852</v>
      </c>
      <c r="Q1201" s="4" t="s">
        <v>1939</v>
      </c>
      <c r="R1201" s="4" t="str">
        <f t="array" ref="R1201">XLOOKUP(Q1201,Store_Dim!A:A,Store_Dim!B:B)</f>
        <v>Frederick-Wright</v>
      </c>
      <c r="S1201" s="4" t="str">
        <f t="array" ref="S1201">XLOOKUP(Q1201,Store_Dim!A:A,Store_Dim!E:E)</f>
        <v>Flagship</v>
      </c>
      <c r="T1201" s="4">
        <v>2.0</v>
      </c>
      <c r="U1201" s="13">
        <v>635.22</v>
      </c>
      <c r="V1201" s="14">
        <v>0.3</v>
      </c>
      <c r="W1201" s="15">
        <v>457.0</v>
      </c>
      <c r="X1201" s="4" t="s">
        <v>1964</v>
      </c>
      <c r="Y1201" s="16">
        <v>889.308</v>
      </c>
      <c r="Z1201" s="4" t="str">
        <f t="array" ref="Z1201">XLOOKUP(M1201,Product_Dim!A:A,Product_Dim!B:B)</f>
        <v>Face Foundation Kit</v>
      </c>
    </row>
    <row r="1202" ht="14.25" customHeight="1">
      <c r="A1202" s="4" t="s">
        <v>3161</v>
      </c>
      <c r="B1202" s="5">
        <v>45313.0</v>
      </c>
      <c r="C1202" s="12" t="s">
        <v>3972</v>
      </c>
      <c r="D1202" s="4">
        <f t="shared" si="1"/>
        <v>2024</v>
      </c>
      <c r="E1202" s="4" t="s">
        <v>1352</v>
      </c>
      <c r="F1202" s="4">
        <v>27.0</v>
      </c>
      <c r="G1202" s="4" t="str">
        <f t="shared" si="2"/>
        <v>26-35</v>
      </c>
      <c r="H1202" s="4" t="str">
        <f t="array" ref="H1202">XLOOKUP(E1202,Customer_Dim!A:A,Customer_Dim!D:D)</f>
        <v>Female</v>
      </c>
      <c r="I1202" s="4" t="str">
        <f t="array" ref="I1202">XLOOKUP(E1202,Customer_Dim!A:A,Customer_Dim!H:H)</f>
        <v>Bronze</v>
      </c>
      <c r="J1202" s="4" t="str">
        <f t="array" ref="J1202">XLOOKUP(E1202,Customer_Dim!A:A,Customer_Dim!E:E)</f>
        <v>Hartmouth</v>
      </c>
      <c r="K1202" s="4" t="str">
        <f t="array" ref="K1202">XLOOKUP(E1202,Customer_Dim!A:A,Customer_Dim!F:F)</f>
        <v>Louisiana</v>
      </c>
      <c r="L1202" s="4" t="str">
        <f t="array" ref="L1202">XLOOKUP(Q1202,Store_Dim!A:A,Store_Dim!C:C)</f>
        <v>South</v>
      </c>
      <c r="M1202" s="4" t="s">
        <v>1780</v>
      </c>
      <c r="N1202" s="4" t="str">
        <f t="array" ref="N1202">XLOOKUP(M1202,Product_Dim!A:A,Product_Dim!C:C)</f>
        <v>Beauty</v>
      </c>
      <c r="O1202" s="4" t="str">
        <f t="array" ref="O1202">XLOOKUP(M1202,Product_Dim!A:A,Product_Dim!D:D)</f>
        <v>Haircare</v>
      </c>
      <c r="P1202" s="4" t="s">
        <v>1782</v>
      </c>
      <c r="Q1202" s="4" t="s">
        <v>1896</v>
      </c>
      <c r="R1202" s="4" t="str">
        <f t="array" ref="R1202">XLOOKUP(Q1202,Store_Dim!A:A,Store_Dim!B:B)</f>
        <v>Black-Horn</v>
      </c>
      <c r="S1202" s="4" t="str">
        <f t="array" ref="S1202">XLOOKUP(Q1202,Store_Dim!A:A,Store_Dim!E:E)</f>
        <v>Outlet</v>
      </c>
      <c r="T1202" s="4">
        <v>1.0</v>
      </c>
      <c r="U1202" s="13">
        <v>743.55</v>
      </c>
      <c r="V1202" s="14">
        <v>0.11</v>
      </c>
      <c r="W1202" s="15">
        <v>177.0</v>
      </c>
      <c r="X1202" s="4" t="s">
        <v>1964</v>
      </c>
      <c r="Y1202" s="16">
        <v>661.7595</v>
      </c>
      <c r="Z1202" s="4" t="str">
        <f t="array" ref="Z1202">XLOOKUP(M1202,Product_Dim!A:A,Product_Dim!B:B)</f>
        <v>Women's Hair Dryer Brush</v>
      </c>
    </row>
    <row r="1203" ht="14.25" customHeight="1">
      <c r="A1203" s="4" t="s">
        <v>3162</v>
      </c>
      <c r="B1203" s="5">
        <v>45377.0</v>
      </c>
      <c r="C1203" s="12" t="s">
        <v>3977</v>
      </c>
      <c r="D1203" s="4">
        <f t="shared" si="1"/>
        <v>2024</v>
      </c>
      <c r="E1203" s="4" t="s">
        <v>376</v>
      </c>
      <c r="F1203" s="4">
        <v>29.0</v>
      </c>
      <c r="G1203" s="4" t="str">
        <f t="shared" si="2"/>
        <v>26-35</v>
      </c>
      <c r="H1203" s="4" t="str">
        <f t="array" ref="H1203">XLOOKUP(E1203,Customer_Dim!A:A,Customer_Dim!D:D)</f>
        <v>Male</v>
      </c>
      <c r="I1203" s="4" t="str">
        <f t="array" ref="I1203">XLOOKUP(E1203,Customer_Dim!A:A,Customer_Dim!H:H)</f>
        <v>Gold</v>
      </c>
      <c r="J1203" s="4" t="str">
        <f t="array" ref="J1203">XLOOKUP(E1203,Customer_Dim!A:A,Customer_Dim!E:E)</f>
        <v>Singletonmouth</v>
      </c>
      <c r="K1203" s="4" t="str">
        <f t="array" ref="K1203">XLOOKUP(E1203,Customer_Dim!A:A,Customer_Dim!F:F)</f>
        <v>Utah</v>
      </c>
      <c r="L1203" s="4" t="str">
        <f t="array" ref="L1203">XLOOKUP(Q1203,Store_Dim!A:A,Store_Dim!C:C)</f>
        <v>North</v>
      </c>
      <c r="M1203" s="4" t="s">
        <v>1712</v>
      </c>
      <c r="N1203" s="4" t="str">
        <f t="array" ref="N1203">XLOOKUP(M1203,Product_Dim!A:A,Product_Dim!C:C)</f>
        <v>Sports</v>
      </c>
      <c r="O1203" s="4" t="str">
        <f t="array" ref="O1203">XLOOKUP(M1203,Product_Dim!A:A,Product_Dim!D:D)</f>
        <v>Fitness</v>
      </c>
      <c r="P1203" s="4" t="s">
        <v>1714</v>
      </c>
      <c r="Q1203" s="4" t="s">
        <v>1901</v>
      </c>
      <c r="R1203" s="4" t="str">
        <f t="array" ref="R1203">XLOOKUP(Q1203,Store_Dim!A:A,Store_Dim!B:B)</f>
        <v>Johnson-Wright</v>
      </c>
      <c r="S1203" s="4" t="str">
        <f t="array" ref="S1203">XLOOKUP(Q1203,Store_Dim!A:A,Store_Dim!E:E)</f>
        <v>Outlet</v>
      </c>
      <c r="T1203" s="4">
        <v>4.0</v>
      </c>
      <c r="U1203" s="13">
        <v>530.45</v>
      </c>
      <c r="V1203" s="14">
        <v>0.13</v>
      </c>
      <c r="W1203" s="15">
        <v>316.0</v>
      </c>
      <c r="X1203" s="4" t="s">
        <v>1959</v>
      </c>
      <c r="Y1203" s="16">
        <v>1845.966</v>
      </c>
      <c r="Z1203" s="4" t="str">
        <f t="array" ref="Z1203">XLOOKUP(M1203,Product_Dim!A:A,Product_Dim!B:B)</f>
        <v>Adjustable Jump Rope</v>
      </c>
    </row>
    <row r="1204" ht="14.25" customHeight="1">
      <c r="A1204" s="4" t="s">
        <v>3163</v>
      </c>
      <c r="B1204" s="5">
        <v>45371.0</v>
      </c>
      <c r="C1204" s="12" t="s">
        <v>3977</v>
      </c>
      <c r="D1204" s="4">
        <f t="shared" si="1"/>
        <v>2024</v>
      </c>
      <c r="E1204" s="4" t="s">
        <v>865</v>
      </c>
      <c r="F1204" s="4">
        <v>25.0</v>
      </c>
      <c r="G1204" s="4" t="str">
        <f t="shared" si="2"/>
        <v>18-25</v>
      </c>
      <c r="H1204" s="4" t="str">
        <f t="array" ref="H1204">XLOOKUP(E1204,Customer_Dim!A:A,Customer_Dim!D:D)</f>
        <v>Male</v>
      </c>
      <c r="I1204" s="4" t="str">
        <f t="array" ref="I1204">XLOOKUP(E1204,Customer_Dim!A:A,Customer_Dim!H:H)</f>
        <v>Gold</v>
      </c>
      <c r="J1204" s="4" t="str">
        <f t="array" ref="J1204">XLOOKUP(E1204,Customer_Dim!A:A,Customer_Dim!E:E)</f>
        <v>Grahamfurt</v>
      </c>
      <c r="K1204" s="4" t="str">
        <f t="array" ref="K1204">XLOOKUP(E1204,Customer_Dim!A:A,Customer_Dim!F:F)</f>
        <v>Wyoming</v>
      </c>
      <c r="L1204" s="4" t="str">
        <f t="array" ref="L1204">XLOOKUP(Q1204,Store_Dim!A:A,Store_Dim!C:C)</f>
        <v>South</v>
      </c>
      <c r="M1204" s="4" t="s">
        <v>1780</v>
      </c>
      <c r="N1204" s="4" t="str">
        <f t="array" ref="N1204">XLOOKUP(M1204,Product_Dim!A:A,Product_Dim!C:C)</f>
        <v>Beauty</v>
      </c>
      <c r="O1204" s="4" t="str">
        <f t="array" ref="O1204">XLOOKUP(M1204,Product_Dim!A:A,Product_Dim!D:D)</f>
        <v>Haircare</v>
      </c>
      <c r="P1204" s="4" t="s">
        <v>1782</v>
      </c>
      <c r="Q1204" s="4" t="s">
        <v>1921</v>
      </c>
      <c r="R1204" s="4" t="str">
        <f t="array" ref="R1204">XLOOKUP(Q1204,Store_Dim!A:A,Store_Dim!B:B)</f>
        <v>Moore, Padilla and Butler</v>
      </c>
      <c r="S1204" s="4" t="str">
        <f t="array" ref="S1204">XLOOKUP(Q1204,Store_Dim!A:A,Store_Dim!E:E)</f>
        <v>Flagship</v>
      </c>
      <c r="T1204" s="4">
        <v>2.0</v>
      </c>
      <c r="U1204" s="13">
        <v>972.4</v>
      </c>
      <c r="V1204" s="14">
        <v>0.06</v>
      </c>
      <c r="W1204" s="15">
        <v>177.0</v>
      </c>
      <c r="X1204" s="4" t="s">
        <v>1964</v>
      </c>
      <c r="Y1204" s="16">
        <v>1828.112</v>
      </c>
      <c r="Z1204" s="4" t="str">
        <f t="array" ref="Z1204">XLOOKUP(M1204,Product_Dim!A:A,Product_Dim!B:B)</f>
        <v>Women's Hair Dryer Brush</v>
      </c>
    </row>
    <row r="1205" ht="14.25" customHeight="1">
      <c r="A1205" s="4" t="s">
        <v>3164</v>
      </c>
      <c r="B1205" s="5">
        <v>45797.0</v>
      </c>
      <c r="C1205" s="12" t="s">
        <v>3973</v>
      </c>
      <c r="D1205" s="4">
        <f t="shared" si="1"/>
        <v>2025</v>
      </c>
      <c r="E1205" s="4" t="s">
        <v>1205</v>
      </c>
      <c r="F1205" s="4">
        <v>44.0</v>
      </c>
      <c r="G1205" s="4" t="str">
        <f t="shared" si="2"/>
        <v>36-45</v>
      </c>
      <c r="H1205" s="4" t="str">
        <f t="array" ref="H1205">XLOOKUP(E1205,Customer_Dim!A:A,Customer_Dim!D:D)</f>
        <v>Female</v>
      </c>
      <c r="I1205" s="4" t="str">
        <f t="array" ref="I1205">XLOOKUP(E1205,Customer_Dim!A:A,Customer_Dim!H:H)</f>
        <v>Bronze</v>
      </c>
      <c r="J1205" s="4" t="str">
        <f t="array" ref="J1205">XLOOKUP(E1205,Customer_Dim!A:A,Customer_Dim!E:E)</f>
        <v>Fischerborough</v>
      </c>
      <c r="K1205" s="4" t="str">
        <f t="array" ref="K1205">XLOOKUP(E1205,Customer_Dim!A:A,Customer_Dim!F:F)</f>
        <v>Delaware</v>
      </c>
      <c r="L1205" s="4" t="str">
        <f t="array" ref="L1205">XLOOKUP(Q1205,Store_Dim!A:A,Store_Dim!C:C)</f>
        <v>East</v>
      </c>
      <c r="M1205" s="4" t="s">
        <v>1617</v>
      </c>
      <c r="N1205" s="4" t="str">
        <f t="array" ref="N1205">XLOOKUP(M1205,Product_Dim!A:A,Product_Dim!C:C)</f>
        <v>Electronics</v>
      </c>
      <c r="O1205" s="4" t="str">
        <f t="array" ref="O1205">XLOOKUP(M1205,Product_Dim!A:A,Product_Dim!D:D)</f>
        <v>Appliances</v>
      </c>
      <c r="P1205" s="4" t="s">
        <v>1620</v>
      </c>
      <c r="Q1205" s="4" t="s">
        <v>1945</v>
      </c>
      <c r="R1205" s="4" t="str">
        <f t="array" ref="R1205">XLOOKUP(Q1205,Store_Dim!A:A,Store_Dim!B:B)</f>
        <v>Guerrero-Schmitt</v>
      </c>
      <c r="S1205" s="4" t="str">
        <f t="array" ref="S1205">XLOOKUP(Q1205,Store_Dim!A:A,Store_Dim!E:E)</f>
        <v>Flagship</v>
      </c>
      <c r="T1205" s="4">
        <v>3.0</v>
      </c>
      <c r="U1205" s="13">
        <v>197.93</v>
      </c>
      <c r="V1205" s="14">
        <v>0.0</v>
      </c>
      <c r="W1205" s="15">
        <v>301.0</v>
      </c>
      <c r="X1205" s="4" t="s">
        <v>1964</v>
      </c>
      <c r="Y1205" s="16">
        <v>593.79</v>
      </c>
      <c r="Z1205" s="4" t="str">
        <f t="array" ref="Z1205">XLOOKUP(M1205,Product_Dim!A:A,Product_Dim!B:B)</f>
        <v>4K Home Projector</v>
      </c>
    </row>
    <row r="1206" ht="14.25" customHeight="1">
      <c r="A1206" s="4" t="s">
        <v>3165</v>
      </c>
      <c r="B1206" s="5">
        <v>45575.0</v>
      </c>
      <c r="C1206" s="12" t="s">
        <v>3979</v>
      </c>
      <c r="D1206" s="4">
        <f t="shared" si="1"/>
        <v>2024</v>
      </c>
      <c r="E1206" s="4" t="s">
        <v>1097</v>
      </c>
      <c r="F1206" s="4">
        <v>30.0</v>
      </c>
      <c r="G1206" s="4" t="str">
        <f t="shared" si="2"/>
        <v>26-35</v>
      </c>
      <c r="H1206" s="4" t="str">
        <f t="array" ref="H1206">XLOOKUP(E1206,Customer_Dim!A:A,Customer_Dim!D:D)</f>
        <v>Female</v>
      </c>
      <c r="I1206" s="4" t="str">
        <f t="array" ref="I1206">XLOOKUP(E1206,Customer_Dim!A:A,Customer_Dim!H:H)</f>
        <v>Bronze</v>
      </c>
      <c r="J1206" s="4" t="str">
        <f t="array" ref="J1206">XLOOKUP(E1206,Customer_Dim!A:A,Customer_Dim!E:E)</f>
        <v>Amandaborough</v>
      </c>
      <c r="K1206" s="4" t="str">
        <f t="array" ref="K1206">XLOOKUP(E1206,Customer_Dim!A:A,Customer_Dim!F:F)</f>
        <v>Connecticut</v>
      </c>
      <c r="L1206" s="4" t="str">
        <f t="array" ref="L1206">XLOOKUP(Q1206,Store_Dim!A:A,Store_Dim!C:C)</f>
        <v>South</v>
      </c>
      <c r="M1206" s="4" t="s">
        <v>1844</v>
      </c>
      <c r="N1206" s="4" t="str">
        <f t="array" ref="N1206">XLOOKUP(M1206,Product_Dim!A:A,Product_Dim!C:C)</f>
        <v>Home</v>
      </c>
      <c r="O1206" s="4" t="str">
        <f t="array" ref="O1206">XLOOKUP(M1206,Product_Dim!A:A,Product_Dim!D:D)</f>
        <v>Lighting</v>
      </c>
      <c r="P1206" s="4" t="s">
        <v>1846</v>
      </c>
      <c r="Q1206" s="4" t="s">
        <v>1927</v>
      </c>
      <c r="R1206" s="4" t="str">
        <f t="array" ref="R1206">XLOOKUP(Q1206,Store_Dim!A:A,Store_Dim!B:B)</f>
        <v>Aguirre-Keller</v>
      </c>
      <c r="S1206" s="4" t="str">
        <f t="array" ref="S1206">XLOOKUP(Q1206,Store_Dim!A:A,Store_Dim!E:E)</f>
        <v>Online</v>
      </c>
      <c r="T1206" s="4">
        <v>4.0</v>
      </c>
      <c r="U1206" s="13">
        <v>565.51</v>
      </c>
      <c r="V1206" s="14">
        <v>0.16</v>
      </c>
      <c r="W1206" s="15">
        <v>220.0</v>
      </c>
      <c r="X1206" s="4" t="s">
        <v>1961</v>
      </c>
      <c r="Y1206" s="16">
        <v>1900.1136</v>
      </c>
      <c r="Z1206" s="4" t="str">
        <f t="array" ref="Z1206">XLOOKUP(M1206,Product_Dim!A:A,Product_Dim!B:B)</f>
        <v>LED Bedside Lamp</v>
      </c>
    </row>
    <row r="1207" ht="14.25" customHeight="1">
      <c r="A1207" s="4" t="s">
        <v>3166</v>
      </c>
      <c r="B1207" s="5">
        <v>45566.0</v>
      </c>
      <c r="C1207" s="12" t="s">
        <v>3979</v>
      </c>
      <c r="D1207" s="4">
        <f t="shared" si="1"/>
        <v>2024</v>
      </c>
      <c r="E1207" s="4" t="s">
        <v>1270</v>
      </c>
      <c r="F1207" s="4">
        <v>57.0</v>
      </c>
      <c r="G1207" s="4" t="str">
        <f t="shared" si="2"/>
        <v>56-65</v>
      </c>
      <c r="H1207" s="4" t="str">
        <f t="array" ref="H1207">XLOOKUP(E1207,Customer_Dim!A:A,Customer_Dim!D:D)</f>
        <v>Female</v>
      </c>
      <c r="I1207" s="4" t="str">
        <f t="array" ref="I1207">XLOOKUP(E1207,Customer_Dim!A:A,Customer_Dim!H:H)</f>
        <v>Platinum</v>
      </c>
      <c r="J1207" s="4" t="str">
        <f t="array" ref="J1207">XLOOKUP(E1207,Customer_Dim!A:A,Customer_Dim!E:E)</f>
        <v>Bookertown</v>
      </c>
      <c r="K1207" s="4" t="str">
        <f t="array" ref="K1207">XLOOKUP(E1207,Customer_Dim!A:A,Customer_Dim!F:F)</f>
        <v>Oklahoma</v>
      </c>
      <c r="L1207" s="4" t="str">
        <f t="array" ref="L1207">XLOOKUP(Q1207,Store_Dim!A:A,Store_Dim!C:C)</f>
        <v>South</v>
      </c>
      <c r="M1207" s="4" t="s">
        <v>1696</v>
      </c>
      <c r="N1207" s="4" t="str">
        <f t="array" ref="N1207">XLOOKUP(M1207,Product_Dim!A:A,Product_Dim!C:C)</f>
        <v>Electronics</v>
      </c>
      <c r="O1207" s="4" t="str">
        <f t="array" ref="O1207">XLOOKUP(M1207,Product_Dim!A:A,Product_Dim!D:D)</f>
        <v>Mobile</v>
      </c>
      <c r="P1207" s="4" t="s">
        <v>1699</v>
      </c>
      <c r="Q1207" s="4" t="s">
        <v>1904</v>
      </c>
      <c r="R1207" s="4" t="str">
        <f t="array" ref="R1207">XLOOKUP(Q1207,Store_Dim!A:A,Store_Dim!B:B)</f>
        <v>Alexander Group</v>
      </c>
      <c r="S1207" s="4" t="str">
        <f t="array" ref="S1207">XLOOKUP(Q1207,Store_Dim!A:A,Store_Dim!E:E)</f>
        <v>Online</v>
      </c>
      <c r="T1207" s="4">
        <v>4.0</v>
      </c>
      <c r="U1207" s="13">
        <v>983.38</v>
      </c>
      <c r="V1207" s="14">
        <v>0.25</v>
      </c>
      <c r="W1207" s="15">
        <v>301.0</v>
      </c>
      <c r="X1207" s="4" t="s">
        <v>1964</v>
      </c>
      <c r="Y1207" s="16">
        <v>2950.14</v>
      </c>
      <c r="Z1207" s="4" t="str">
        <f t="array" ref="Z1207">XLOOKUP(M1207,Product_Dim!A:A,Product_Dim!B:B)</f>
        <v>Portable Power Bank</v>
      </c>
    </row>
    <row r="1208" ht="14.25" customHeight="1">
      <c r="A1208" s="4" t="s">
        <v>3167</v>
      </c>
      <c r="B1208" s="5">
        <v>45252.0</v>
      </c>
      <c r="C1208" s="12" t="s">
        <v>3971</v>
      </c>
      <c r="D1208" s="4">
        <f t="shared" si="1"/>
        <v>2023</v>
      </c>
      <c r="E1208" s="4" t="s">
        <v>775</v>
      </c>
      <c r="F1208" s="4">
        <v>43.0</v>
      </c>
      <c r="G1208" s="4" t="str">
        <f t="shared" si="2"/>
        <v>36-45</v>
      </c>
      <c r="H1208" s="4" t="str">
        <f t="array" ref="H1208">XLOOKUP(E1208,Customer_Dim!A:A,Customer_Dim!D:D)</f>
        <v>Female</v>
      </c>
      <c r="I1208" s="4" t="str">
        <f t="array" ref="I1208">XLOOKUP(E1208,Customer_Dim!A:A,Customer_Dim!H:H)</f>
        <v>Gold</v>
      </c>
      <c r="J1208" s="4" t="str">
        <f t="array" ref="J1208">XLOOKUP(E1208,Customer_Dim!A:A,Customer_Dim!E:E)</f>
        <v>Lake Mark</v>
      </c>
      <c r="K1208" s="4" t="str">
        <f t="array" ref="K1208">XLOOKUP(E1208,Customer_Dim!A:A,Customer_Dim!F:F)</f>
        <v>Kansas</v>
      </c>
      <c r="L1208" s="4" t="str">
        <f t="array" ref="L1208">XLOOKUP(Q1208,Store_Dim!A:A,Store_Dim!C:C)</f>
        <v>South</v>
      </c>
      <c r="M1208" s="4" t="s">
        <v>1880</v>
      </c>
      <c r="N1208" s="4" t="str">
        <f t="array" ref="N1208">XLOOKUP(M1208,Product_Dim!A:A,Product_Dim!C:C)</f>
        <v>Home</v>
      </c>
      <c r="O1208" s="4" t="str">
        <f t="array" ref="O1208">XLOOKUP(M1208,Product_Dim!A:A,Product_Dim!D:D)</f>
        <v>Kitchen</v>
      </c>
      <c r="P1208" s="4" t="s">
        <v>1882</v>
      </c>
      <c r="Q1208" s="4" t="s">
        <v>1921</v>
      </c>
      <c r="R1208" s="4" t="str">
        <f t="array" ref="R1208">XLOOKUP(Q1208,Store_Dim!A:A,Store_Dim!B:B)</f>
        <v>Moore, Padilla and Butler</v>
      </c>
      <c r="S1208" s="4" t="str">
        <f t="array" ref="S1208">XLOOKUP(Q1208,Store_Dim!A:A,Store_Dim!E:E)</f>
        <v>Flagship</v>
      </c>
      <c r="T1208" s="4">
        <v>1.0</v>
      </c>
      <c r="U1208" s="13">
        <v>955.06</v>
      </c>
      <c r="V1208" s="14">
        <v>0.14</v>
      </c>
      <c r="W1208" s="15">
        <v>146.0</v>
      </c>
      <c r="X1208" s="4" t="s">
        <v>1959</v>
      </c>
      <c r="Y1208" s="16">
        <v>821.3516</v>
      </c>
      <c r="Z1208" s="4" t="str">
        <f t="array" ref="Z1208">XLOOKUP(M1208,Product_Dim!A:A,Product_Dim!B:B)</f>
        <v>Stainless Steel Cookware Set</v>
      </c>
    </row>
    <row r="1209" ht="14.25" customHeight="1">
      <c r="A1209" s="4" t="s">
        <v>3168</v>
      </c>
      <c r="B1209" s="5">
        <v>45693.0</v>
      </c>
      <c r="C1209" s="12" t="s">
        <v>3974</v>
      </c>
      <c r="D1209" s="4">
        <f t="shared" si="1"/>
        <v>2025</v>
      </c>
      <c r="E1209" s="4" t="s">
        <v>1127</v>
      </c>
      <c r="F1209" s="4">
        <v>52.0</v>
      </c>
      <c r="G1209" s="4" t="str">
        <f t="shared" si="2"/>
        <v>46-55</v>
      </c>
      <c r="H1209" s="4" t="str">
        <f t="array" ref="H1209">XLOOKUP(E1209,Customer_Dim!A:A,Customer_Dim!D:D)</f>
        <v>Female</v>
      </c>
      <c r="I1209" s="4" t="str">
        <f t="array" ref="I1209">XLOOKUP(E1209,Customer_Dim!A:A,Customer_Dim!H:H)</f>
        <v>Silver</v>
      </c>
      <c r="J1209" s="4" t="str">
        <f t="array" ref="J1209">XLOOKUP(E1209,Customer_Dim!A:A,Customer_Dim!E:E)</f>
        <v>Port Saramouth</v>
      </c>
      <c r="K1209" s="4" t="str">
        <f t="array" ref="K1209">XLOOKUP(E1209,Customer_Dim!A:A,Customer_Dim!F:F)</f>
        <v>Wisconsin</v>
      </c>
      <c r="L1209" s="4" t="str">
        <f t="array" ref="L1209">XLOOKUP(Q1209,Store_Dim!A:A,Store_Dim!C:C)</f>
        <v>North</v>
      </c>
      <c r="M1209" s="4" t="s">
        <v>1759</v>
      </c>
      <c r="N1209" s="4" t="str">
        <f t="array" ref="N1209">XLOOKUP(M1209,Product_Dim!A:A,Product_Dim!C:C)</f>
        <v>Beauty</v>
      </c>
      <c r="O1209" s="4" t="str">
        <f t="array" ref="O1209">XLOOKUP(M1209,Product_Dim!A:A,Product_Dim!D:D)</f>
        <v>Haircare</v>
      </c>
      <c r="P1209" s="4" t="s">
        <v>1761</v>
      </c>
      <c r="Q1209" s="4" t="s">
        <v>1936</v>
      </c>
      <c r="R1209" s="4" t="str">
        <f t="array" ref="R1209">XLOOKUP(Q1209,Store_Dim!A:A,Store_Dim!B:B)</f>
        <v>Shelton PLC</v>
      </c>
      <c r="S1209" s="4" t="str">
        <f t="array" ref="S1209">XLOOKUP(Q1209,Store_Dim!A:A,Store_Dim!E:E)</f>
        <v>Flagship</v>
      </c>
      <c r="T1209" s="4">
        <v>3.0</v>
      </c>
      <c r="U1209" s="13">
        <v>597.46</v>
      </c>
      <c r="V1209" s="14">
        <v>0.02</v>
      </c>
      <c r="W1209" s="15">
        <v>399.0</v>
      </c>
      <c r="X1209" s="4" t="s">
        <v>1961</v>
      </c>
      <c r="Y1209" s="16">
        <v>1756.5324</v>
      </c>
      <c r="Z1209" s="4" t="str">
        <f t="array" ref="Z1209">XLOOKUP(M1209,Product_Dim!A:A,Product_Dim!B:B)</f>
        <v>Men's Hair Styling Gel</v>
      </c>
    </row>
    <row r="1210" ht="14.25" customHeight="1">
      <c r="A1210" s="4" t="s">
        <v>3169</v>
      </c>
      <c r="B1210" s="5">
        <v>45446.0</v>
      </c>
      <c r="C1210" s="12" t="s">
        <v>3970</v>
      </c>
      <c r="D1210" s="4">
        <f t="shared" si="1"/>
        <v>2024</v>
      </c>
      <c r="E1210" s="4" t="s">
        <v>1022</v>
      </c>
      <c r="F1210" s="4">
        <v>64.0</v>
      </c>
      <c r="G1210" s="4" t="str">
        <f t="shared" si="2"/>
        <v>56-65</v>
      </c>
      <c r="H1210" s="4" t="str">
        <f t="array" ref="H1210">XLOOKUP(E1210,Customer_Dim!A:A,Customer_Dim!D:D)</f>
        <v>Female</v>
      </c>
      <c r="I1210" s="4" t="str">
        <f t="array" ref="I1210">XLOOKUP(E1210,Customer_Dim!A:A,Customer_Dim!H:H)</f>
        <v>Gold</v>
      </c>
      <c r="J1210" s="4" t="str">
        <f t="array" ref="J1210">XLOOKUP(E1210,Customer_Dim!A:A,Customer_Dim!E:E)</f>
        <v>Richardsport</v>
      </c>
      <c r="K1210" s="4" t="str">
        <f t="array" ref="K1210">XLOOKUP(E1210,Customer_Dim!A:A,Customer_Dim!F:F)</f>
        <v>New Hampshire</v>
      </c>
      <c r="L1210" s="4" t="str">
        <f t="array" ref="L1210">XLOOKUP(Q1210,Store_Dim!A:A,Store_Dim!C:C)</f>
        <v>West</v>
      </c>
      <c r="M1210" s="4" t="s">
        <v>1590</v>
      </c>
      <c r="N1210" s="4" t="str">
        <f t="array" ref="N1210">XLOOKUP(M1210,Product_Dim!A:A,Product_Dim!C:C)</f>
        <v>Electronics</v>
      </c>
      <c r="O1210" s="4" t="str">
        <f t="array" ref="O1210">XLOOKUP(M1210,Product_Dim!A:A,Product_Dim!D:D)</f>
        <v>Audio</v>
      </c>
      <c r="P1210" s="4" t="s">
        <v>1593</v>
      </c>
      <c r="Q1210" s="4" t="s">
        <v>1939</v>
      </c>
      <c r="R1210" s="4" t="str">
        <f t="array" ref="R1210">XLOOKUP(Q1210,Store_Dim!A:A,Store_Dim!B:B)</f>
        <v>Frederick-Wright</v>
      </c>
      <c r="S1210" s="4" t="str">
        <f t="array" ref="S1210">XLOOKUP(Q1210,Store_Dim!A:A,Store_Dim!E:E)</f>
        <v>Flagship</v>
      </c>
      <c r="T1210" s="4">
        <v>3.0</v>
      </c>
      <c r="U1210" s="13">
        <v>581.09</v>
      </c>
      <c r="V1210" s="14">
        <v>0.1</v>
      </c>
      <c r="W1210" s="15">
        <v>142.0</v>
      </c>
      <c r="X1210" s="4" t="s">
        <v>1964</v>
      </c>
      <c r="Y1210" s="16">
        <v>1568.943</v>
      </c>
      <c r="Z1210" s="4" t="str">
        <f t="array" ref="Z1210">XLOOKUP(M1210,Product_Dim!A:A,Product_Dim!B:B)</f>
        <v>Wireless Bluetooth Earbuds</v>
      </c>
    </row>
    <row r="1211" ht="14.25" customHeight="1">
      <c r="A1211" s="4" t="s">
        <v>3170</v>
      </c>
      <c r="B1211" s="5">
        <v>45862.0</v>
      </c>
      <c r="C1211" s="12" t="s">
        <v>3968</v>
      </c>
      <c r="D1211" s="4">
        <f t="shared" si="1"/>
        <v>2025</v>
      </c>
      <c r="E1211" s="4" t="s">
        <v>221</v>
      </c>
      <c r="F1211" s="4">
        <v>24.0</v>
      </c>
      <c r="G1211" s="4" t="str">
        <f t="shared" si="2"/>
        <v>18-25</v>
      </c>
      <c r="H1211" s="4" t="str">
        <f t="array" ref="H1211">XLOOKUP(E1211,Customer_Dim!A:A,Customer_Dim!D:D)</f>
        <v>Male</v>
      </c>
      <c r="I1211" s="4" t="str">
        <f t="array" ref="I1211">XLOOKUP(E1211,Customer_Dim!A:A,Customer_Dim!H:H)</f>
        <v>Platinum</v>
      </c>
      <c r="J1211" s="4" t="str">
        <f t="array" ref="J1211">XLOOKUP(E1211,Customer_Dim!A:A,Customer_Dim!E:E)</f>
        <v>Christopherland</v>
      </c>
      <c r="K1211" s="4" t="str">
        <f t="array" ref="K1211">XLOOKUP(E1211,Customer_Dim!A:A,Customer_Dim!F:F)</f>
        <v>Oklahoma</v>
      </c>
      <c r="L1211" s="4" t="str">
        <f t="array" ref="L1211">XLOOKUP(Q1211,Store_Dim!A:A,Store_Dim!C:C)</f>
        <v>South</v>
      </c>
      <c r="M1211" s="4" t="s">
        <v>1667</v>
      </c>
      <c r="N1211" s="4" t="str">
        <f t="array" ref="N1211">XLOOKUP(M1211,Product_Dim!A:A,Product_Dim!C:C)</f>
        <v>Home</v>
      </c>
      <c r="O1211" s="4" t="str">
        <f t="array" ref="O1211">XLOOKUP(M1211,Product_Dim!A:A,Product_Dim!D:D)</f>
        <v>Kitchen</v>
      </c>
      <c r="P1211" s="4" t="s">
        <v>1669</v>
      </c>
      <c r="Q1211" s="4" t="s">
        <v>1904</v>
      </c>
      <c r="R1211" s="4" t="str">
        <f t="array" ref="R1211">XLOOKUP(Q1211,Store_Dim!A:A,Store_Dim!B:B)</f>
        <v>Alexander Group</v>
      </c>
      <c r="S1211" s="4" t="str">
        <f t="array" ref="S1211">XLOOKUP(Q1211,Store_Dim!A:A,Store_Dim!E:E)</f>
        <v>Online</v>
      </c>
      <c r="T1211" s="4">
        <v>4.0</v>
      </c>
      <c r="U1211" s="13">
        <v>153.95</v>
      </c>
      <c r="V1211" s="14">
        <v>0.11</v>
      </c>
      <c r="W1211" s="15">
        <v>57.0</v>
      </c>
      <c r="X1211" s="4" t="s">
        <v>1961</v>
      </c>
      <c r="Y1211" s="16">
        <v>548.062</v>
      </c>
      <c r="Z1211" s="4" t="str">
        <f t="array" ref="Z1211">XLOOKUP(M1211,Product_Dim!A:A,Product_Dim!B:B)</f>
        <v>Stainless Steel Cutlery Set</v>
      </c>
    </row>
    <row r="1212" ht="14.25" customHeight="1">
      <c r="A1212" s="4" t="s">
        <v>3171</v>
      </c>
      <c r="B1212" s="5">
        <v>45530.0</v>
      </c>
      <c r="C1212" s="12" t="s">
        <v>3975</v>
      </c>
      <c r="D1212" s="4">
        <f t="shared" si="1"/>
        <v>2024</v>
      </c>
      <c r="E1212" s="4" t="s">
        <v>311</v>
      </c>
      <c r="F1212" s="4">
        <v>34.0</v>
      </c>
      <c r="G1212" s="4" t="str">
        <f t="shared" si="2"/>
        <v>26-35</v>
      </c>
      <c r="H1212" s="4" t="str">
        <f t="array" ref="H1212">XLOOKUP(E1212,Customer_Dim!A:A,Customer_Dim!D:D)</f>
        <v>Female</v>
      </c>
      <c r="I1212" s="4" t="str">
        <f t="array" ref="I1212">XLOOKUP(E1212,Customer_Dim!A:A,Customer_Dim!H:H)</f>
        <v>Platinum</v>
      </c>
      <c r="J1212" s="4" t="str">
        <f t="array" ref="J1212">XLOOKUP(E1212,Customer_Dim!A:A,Customer_Dim!E:E)</f>
        <v>South David</v>
      </c>
      <c r="K1212" s="4" t="str">
        <f t="array" ref="K1212">XLOOKUP(E1212,Customer_Dim!A:A,Customer_Dim!F:F)</f>
        <v>Arizona</v>
      </c>
      <c r="L1212" s="4" t="str">
        <f t="array" ref="L1212">XLOOKUP(Q1212,Store_Dim!A:A,Store_Dim!C:C)</f>
        <v>West</v>
      </c>
      <c r="M1212" s="4" t="s">
        <v>1686</v>
      </c>
      <c r="N1212" s="4" t="str">
        <f t="array" ref="N1212">XLOOKUP(M1212,Product_Dim!A:A,Product_Dim!C:C)</f>
        <v>Clothing</v>
      </c>
      <c r="O1212" s="4" t="str">
        <f t="array" ref="O1212">XLOOKUP(M1212,Product_Dim!A:A,Product_Dim!D:D)</f>
        <v>Tops</v>
      </c>
      <c r="P1212" s="4" t="s">
        <v>1688</v>
      </c>
      <c r="Q1212" s="4" t="s">
        <v>1917</v>
      </c>
      <c r="R1212" s="4" t="str">
        <f t="array" ref="R1212">XLOOKUP(Q1212,Store_Dim!A:A,Store_Dim!B:B)</f>
        <v>Bean, Jones and Park</v>
      </c>
      <c r="S1212" s="4" t="str">
        <f t="array" ref="S1212">XLOOKUP(Q1212,Store_Dim!A:A,Store_Dim!E:E)</f>
        <v>Online</v>
      </c>
      <c r="T1212" s="4">
        <v>4.0</v>
      </c>
      <c r="U1212" s="13">
        <v>271.04</v>
      </c>
      <c r="V1212" s="14">
        <v>0.12</v>
      </c>
      <c r="W1212" s="15">
        <v>154.0</v>
      </c>
      <c r="X1212" s="4" t="s">
        <v>1964</v>
      </c>
      <c r="Y1212" s="16">
        <v>954.0608000000001</v>
      </c>
      <c r="Z1212" s="4" t="str">
        <f t="array" ref="Z1212">XLOOKUP(M1212,Product_Dim!A:A,Product_Dim!B:B)</f>
        <v>Women's Summer Dress</v>
      </c>
    </row>
    <row r="1213" ht="14.25" customHeight="1">
      <c r="A1213" s="4" t="s">
        <v>3172</v>
      </c>
      <c r="B1213" s="5">
        <v>45558.0</v>
      </c>
      <c r="C1213" s="12" t="s">
        <v>3976</v>
      </c>
      <c r="D1213" s="4">
        <f t="shared" si="1"/>
        <v>2024</v>
      </c>
      <c r="E1213" s="4" t="s">
        <v>88</v>
      </c>
      <c r="F1213" s="4">
        <v>49.0</v>
      </c>
      <c r="G1213" s="4" t="str">
        <f t="shared" si="2"/>
        <v>46-55</v>
      </c>
      <c r="H1213" s="4" t="str">
        <f t="array" ref="H1213">XLOOKUP(E1213,Customer_Dim!A:A,Customer_Dim!D:D)</f>
        <v>Female</v>
      </c>
      <c r="I1213" s="4" t="str">
        <f t="array" ref="I1213">XLOOKUP(E1213,Customer_Dim!A:A,Customer_Dim!H:H)</f>
        <v>Platinum</v>
      </c>
      <c r="J1213" s="4" t="str">
        <f t="array" ref="J1213">XLOOKUP(E1213,Customer_Dim!A:A,Customer_Dim!E:E)</f>
        <v>Lawsonhaven</v>
      </c>
      <c r="K1213" s="4" t="str">
        <f t="array" ref="K1213">XLOOKUP(E1213,Customer_Dim!A:A,Customer_Dim!F:F)</f>
        <v>Washington</v>
      </c>
      <c r="L1213" s="4" t="str">
        <f t="array" ref="L1213">XLOOKUP(Q1213,Store_Dim!A:A,Store_Dim!C:C)</f>
        <v>East</v>
      </c>
      <c r="M1213" s="4" t="s">
        <v>1683</v>
      </c>
      <c r="N1213" s="4" t="str">
        <f t="array" ref="N1213">XLOOKUP(M1213,Product_Dim!A:A,Product_Dim!C:C)</f>
        <v>Home</v>
      </c>
      <c r="O1213" s="4" t="str">
        <f t="array" ref="O1213">XLOOKUP(M1213,Product_Dim!A:A,Product_Dim!D:D)</f>
        <v>Lighting</v>
      </c>
      <c r="P1213" s="4" t="s">
        <v>1685</v>
      </c>
      <c r="Q1213" s="4" t="s">
        <v>1911</v>
      </c>
      <c r="R1213" s="4" t="str">
        <f t="array" ref="R1213">XLOOKUP(Q1213,Store_Dim!A:A,Store_Dim!B:B)</f>
        <v>Benson-Elliott</v>
      </c>
      <c r="S1213" s="4" t="str">
        <f t="array" ref="S1213">XLOOKUP(Q1213,Store_Dim!A:A,Store_Dim!E:E)</f>
        <v>Online</v>
      </c>
      <c r="T1213" s="4">
        <v>4.0</v>
      </c>
      <c r="U1213" s="13">
        <v>328.27</v>
      </c>
      <c r="V1213" s="14">
        <v>0.09</v>
      </c>
      <c r="W1213" s="15">
        <v>329.0</v>
      </c>
      <c r="X1213" s="4" t="s">
        <v>1961</v>
      </c>
      <c r="Y1213" s="16">
        <v>1194.9028</v>
      </c>
      <c r="Z1213" s="4" t="str">
        <f t="array" ref="Z1213">XLOOKUP(M1213,Product_Dim!A:A,Product_Dim!B:B)</f>
        <v>Bedroom Table Lamp</v>
      </c>
    </row>
    <row r="1214" ht="14.25" customHeight="1">
      <c r="A1214" s="4" t="s">
        <v>3173</v>
      </c>
      <c r="B1214" s="5">
        <v>45472.0</v>
      </c>
      <c r="C1214" s="12" t="s">
        <v>3970</v>
      </c>
      <c r="D1214" s="4">
        <f t="shared" si="1"/>
        <v>2024</v>
      </c>
      <c r="E1214" s="4" t="s">
        <v>1533</v>
      </c>
      <c r="F1214" s="4">
        <v>21.0</v>
      </c>
      <c r="G1214" s="4" t="str">
        <f t="shared" si="2"/>
        <v>18-25</v>
      </c>
      <c r="H1214" s="4" t="str">
        <f t="array" ref="H1214">XLOOKUP(E1214,Customer_Dim!A:A,Customer_Dim!D:D)</f>
        <v>Male</v>
      </c>
      <c r="I1214" s="4" t="str">
        <f t="array" ref="I1214">XLOOKUP(E1214,Customer_Dim!A:A,Customer_Dim!H:H)</f>
        <v>Gold</v>
      </c>
      <c r="J1214" s="4" t="str">
        <f t="array" ref="J1214">XLOOKUP(E1214,Customer_Dim!A:A,Customer_Dim!E:E)</f>
        <v>Port Cheryl</v>
      </c>
      <c r="K1214" s="4" t="str">
        <f t="array" ref="K1214">XLOOKUP(E1214,Customer_Dim!A:A,Customer_Dim!F:F)</f>
        <v>Texas</v>
      </c>
      <c r="L1214" s="4" t="str">
        <f t="array" ref="L1214">XLOOKUP(Q1214,Store_Dim!A:A,Store_Dim!C:C)</f>
        <v>South</v>
      </c>
      <c r="M1214" s="4" t="s">
        <v>1625</v>
      </c>
      <c r="N1214" s="4" t="str">
        <f t="array" ref="N1214">XLOOKUP(M1214,Product_Dim!A:A,Product_Dim!C:C)</f>
        <v>Sports</v>
      </c>
      <c r="O1214" s="4" t="str">
        <f t="array" ref="O1214">XLOOKUP(M1214,Product_Dim!A:A,Product_Dim!D:D)</f>
        <v>Accessories</v>
      </c>
      <c r="P1214" s="4" t="s">
        <v>1627</v>
      </c>
      <c r="Q1214" s="4" t="s">
        <v>1934</v>
      </c>
      <c r="R1214" s="4" t="str">
        <f t="array" ref="R1214">XLOOKUP(Q1214,Store_Dim!A:A,Store_Dim!B:B)</f>
        <v>Mcdonald Inc</v>
      </c>
      <c r="S1214" s="4" t="str">
        <f t="array" ref="S1214">XLOOKUP(Q1214,Store_Dim!A:A,Store_Dim!E:E)</f>
        <v>Outlet</v>
      </c>
      <c r="T1214" s="4">
        <v>4.0</v>
      </c>
      <c r="U1214" s="13">
        <v>884.71</v>
      </c>
      <c r="V1214" s="14">
        <v>0.09</v>
      </c>
      <c r="W1214" s="15">
        <v>367.0</v>
      </c>
      <c r="X1214" s="4" t="s">
        <v>1961</v>
      </c>
      <c r="Y1214" s="16">
        <v>3220.3444</v>
      </c>
      <c r="Z1214" s="4" t="str">
        <f t="array" ref="Z1214">XLOOKUP(M1214,Product_Dim!A:A,Product_Dim!B:B)</f>
        <v>Soccer Training Cone Set</v>
      </c>
    </row>
    <row r="1215" ht="14.25" customHeight="1">
      <c r="A1215" s="4" t="s">
        <v>3174</v>
      </c>
      <c r="B1215" s="5">
        <v>45809.0</v>
      </c>
      <c r="C1215" s="12" t="s">
        <v>3970</v>
      </c>
      <c r="D1215" s="4">
        <f t="shared" si="1"/>
        <v>2025</v>
      </c>
      <c r="E1215" s="4" t="s">
        <v>820</v>
      </c>
      <c r="F1215" s="4">
        <v>41.0</v>
      </c>
      <c r="G1215" s="4" t="str">
        <f t="shared" si="2"/>
        <v>36-45</v>
      </c>
      <c r="H1215" s="4" t="str">
        <f t="array" ref="H1215">XLOOKUP(E1215,Customer_Dim!A:A,Customer_Dim!D:D)</f>
        <v>Female</v>
      </c>
      <c r="I1215" s="4" t="str">
        <f t="array" ref="I1215">XLOOKUP(E1215,Customer_Dim!A:A,Customer_Dim!H:H)</f>
        <v>Gold</v>
      </c>
      <c r="J1215" s="4" t="str">
        <f t="array" ref="J1215">XLOOKUP(E1215,Customer_Dim!A:A,Customer_Dim!E:E)</f>
        <v>Garciamouth</v>
      </c>
      <c r="K1215" s="4" t="str">
        <f t="array" ref="K1215">XLOOKUP(E1215,Customer_Dim!A:A,Customer_Dim!F:F)</f>
        <v>New York</v>
      </c>
      <c r="L1215" s="4" t="str">
        <f t="array" ref="L1215">XLOOKUP(Q1215,Store_Dim!A:A,Store_Dim!C:C)</f>
        <v>South</v>
      </c>
      <c r="M1215" s="4" t="s">
        <v>1799</v>
      </c>
      <c r="N1215" s="4" t="str">
        <f t="array" ref="N1215">XLOOKUP(M1215,Product_Dim!A:A,Product_Dim!C:C)</f>
        <v>Sports</v>
      </c>
      <c r="O1215" s="4" t="str">
        <f t="array" ref="O1215">XLOOKUP(M1215,Product_Dim!A:A,Product_Dim!D:D)</f>
        <v>Fitness</v>
      </c>
      <c r="P1215" s="4" t="s">
        <v>1801</v>
      </c>
      <c r="Q1215" s="4" t="s">
        <v>1904</v>
      </c>
      <c r="R1215" s="4" t="str">
        <f t="array" ref="R1215">XLOOKUP(Q1215,Store_Dim!A:A,Store_Dim!B:B)</f>
        <v>Alexander Group</v>
      </c>
      <c r="S1215" s="4" t="str">
        <f t="array" ref="S1215">XLOOKUP(Q1215,Store_Dim!A:A,Store_Dim!E:E)</f>
        <v>Online</v>
      </c>
      <c r="T1215" s="4">
        <v>1.0</v>
      </c>
      <c r="U1215" s="13">
        <v>41.39</v>
      </c>
      <c r="V1215" s="14">
        <v>0.01</v>
      </c>
      <c r="W1215" s="15">
        <v>300.0</v>
      </c>
      <c r="X1215" s="4" t="s">
        <v>1959</v>
      </c>
      <c r="Y1215" s="16">
        <v>40.9761</v>
      </c>
      <c r="Z1215" s="4" t="str">
        <f t="array" ref="Z1215">XLOOKUP(M1215,Product_Dim!A:A,Product_Dim!B:B)</f>
        <v>Professional Jump Rope</v>
      </c>
    </row>
    <row r="1216" ht="14.25" customHeight="1">
      <c r="A1216" s="4" t="s">
        <v>3175</v>
      </c>
      <c r="B1216" s="5">
        <v>45783.0</v>
      </c>
      <c r="C1216" s="12" t="s">
        <v>3973</v>
      </c>
      <c r="D1216" s="4">
        <f t="shared" si="1"/>
        <v>2025</v>
      </c>
      <c r="E1216" s="4" t="s">
        <v>569</v>
      </c>
      <c r="F1216" s="4">
        <v>47.0</v>
      </c>
      <c r="G1216" s="4" t="str">
        <f t="shared" si="2"/>
        <v>46-55</v>
      </c>
      <c r="H1216" s="4" t="str">
        <f t="array" ref="H1216">XLOOKUP(E1216,Customer_Dim!A:A,Customer_Dim!D:D)</f>
        <v>Female</v>
      </c>
      <c r="I1216" s="4" t="str">
        <f t="array" ref="I1216">XLOOKUP(E1216,Customer_Dim!A:A,Customer_Dim!H:H)</f>
        <v>Platinum</v>
      </c>
      <c r="J1216" s="4" t="str">
        <f t="array" ref="J1216">XLOOKUP(E1216,Customer_Dim!A:A,Customer_Dim!E:E)</f>
        <v>Carolview</v>
      </c>
      <c r="K1216" s="4" t="str">
        <f t="array" ref="K1216">XLOOKUP(E1216,Customer_Dim!A:A,Customer_Dim!F:F)</f>
        <v>Illinois</v>
      </c>
      <c r="L1216" s="4" t="str">
        <f t="array" ref="L1216">XLOOKUP(Q1216,Store_Dim!A:A,Store_Dim!C:C)</f>
        <v>South</v>
      </c>
      <c r="M1216" s="4" t="s">
        <v>1753</v>
      </c>
      <c r="N1216" s="4" t="str">
        <f t="array" ref="N1216">XLOOKUP(M1216,Product_Dim!A:A,Product_Dim!C:C)</f>
        <v>Sports</v>
      </c>
      <c r="O1216" s="4" t="str">
        <f t="array" ref="O1216">XLOOKUP(M1216,Product_Dim!A:A,Product_Dim!D:D)</f>
        <v>Fitness</v>
      </c>
      <c r="P1216" s="4" t="s">
        <v>1755</v>
      </c>
      <c r="Q1216" s="4" t="s">
        <v>1921</v>
      </c>
      <c r="R1216" s="4" t="str">
        <f t="array" ref="R1216">XLOOKUP(Q1216,Store_Dim!A:A,Store_Dim!B:B)</f>
        <v>Moore, Padilla and Butler</v>
      </c>
      <c r="S1216" s="4" t="str">
        <f t="array" ref="S1216">XLOOKUP(Q1216,Store_Dim!A:A,Store_Dim!E:E)</f>
        <v>Flagship</v>
      </c>
      <c r="T1216" s="4">
        <v>4.0</v>
      </c>
      <c r="U1216" s="13">
        <v>64.06</v>
      </c>
      <c r="V1216" s="14">
        <v>0.26</v>
      </c>
      <c r="W1216" s="15">
        <v>138.0</v>
      </c>
      <c r="X1216" s="4" t="s">
        <v>1959</v>
      </c>
      <c r="Y1216" s="16">
        <v>189.6176</v>
      </c>
      <c r="Z1216" s="4" t="str">
        <f t="array" ref="Z1216">XLOOKUP(M1216,Product_Dim!A:A,Product_Dim!B:B)</f>
        <v>Foam Roller</v>
      </c>
    </row>
    <row r="1217" ht="14.25" customHeight="1">
      <c r="A1217" s="4" t="s">
        <v>3176</v>
      </c>
      <c r="B1217" s="5">
        <v>45849.0</v>
      </c>
      <c r="C1217" s="12" t="s">
        <v>3968</v>
      </c>
      <c r="D1217" s="4">
        <f t="shared" si="1"/>
        <v>2025</v>
      </c>
      <c r="E1217" s="4" t="s">
        <v>1109</v>
      </c>
      <c r="F1217" s="4">
        <v>58.0</v>
      </c>
      <c r="G1217" s="4" t="str">
        <f t="shared" si="2"/>
        <v>56-65</v>
      </c>
      <c r="H1217" s="4" t="str">
        <f t="array" ref="H1217">XLOOKUP(E1217,Customer_Dim!A:A,Customer_Dim!D:D)</f>
        <v>Female</v>
      </c>
      <c r="I1217" s="4" t="str">
        <f t="array" ref="I1217">XLOOKUP(E1217,Customer_Dim!A:A,Customer_Dim!H:H)</f>
        <v>Platinum</v>
      </c>
      <c r="J1217" s="4" t="str">
        <f t="array" ref="J1217">XLOOKUP(E1217,Customer_Dim!A:A,Customer_Dim!E:E)</f>
        <v>Port Crystalberg</v>
      </c>
      <c r="K1217" s="4" t="str">
        <f t="array" ref="K1217">XLOOKUP(E1217,Customer_Dim!A:A,Customer_Dim!F:F)</f>
        <v>Tennessee</v>
      </c>
      <c r="L1217" s="4" t="str">
        <f t="array" ref="L1217">XLOOKUP(Q1217,Store_Dim!A:A,Store_Dim!C:C)</f>
        <v>South</v>
      </c>
      <c r="M1217" s="4" t="s">
        <v>1718</v>
      </c>
      <c r="N1217" s="4" t="str">
        <f t="array" ref="N1217">XLOOKUP(M1217,Product_Dim!A:A,Product_Dim!C:C)</f>
        <v>Clothing</v>
      </c>
      <c r="O1217" s="4" t="str">
        <f t="array" ref="O1217">XLOOKUP(M1217,Product_Dim!A:A,Product_Dim!D:D)</f>
        <v>Outerwear</v>
      </c>
      <c r="P1217" s="4" t="s">
        <v>1720</v>
      </c>
      <c r="Q1217" s="4" t="s">
        <v>1921</v>
      </c>
      <c r="R1217" s="4" t="str">
        <f t="array" ref="R1217">XLOOKUP(Q1217,Store_Dim!A:A,Store_Dim!B:B)</f>
        <v>Moore, Padilla and Butler</v>
      </c>
      <c r="S1217" s="4" t="str">
        <f t="array" ref="S1217">XLOOKUP(Q1217,Store_Dim!A:A,Store_Dim!E:E)</f>
        <v>Flagship</v>
      </c>
      <c r="T1217" s="4">
        <v>2.0</v>
      </c>
      <c r="U1217" s="13">
        <v>152.25</v>
      </c>
      <c r="V1217" s="14">
        <v>0.13</v>
      </c>
      <c r="W1217" s="15">
        <v>296.0</v>
      </c>
      <c r="X1217" s="4" t="s">
        <v>1959</v>
      </c>
      <c r="Y1217" s="16">
        <v>264.915</v>
      </c>
      <c r="Z1217" s="4" t="str">
        <f t="array" ref="Z1217">XLOOKUP(M1217,Product_Dim!A:A,Product_Dim!B:B)</f>
        <v>Men's Winter Jacket</v>
      </c>
    </row>
    <row r="1218" ht="14.25" customHeight="1">
      <c r="A1218" s="4" t="s">
        <v>3177</v>
      </c>
      <c r="B1218" s="5">
        <v>45281.0</v>
      </c>
      <c r="C1218" s="12" t="s">
        <v>3969</v>
      </c>
      <c r="D1218" s="4">
        <f t="shared" si="1"/>
        <v>2023</v>
      </c>
      <c r="E1218" s="4" t="s">
        <v>372</v>
      </c>
      <c r="F1218" s="4">
        <v>53.0</v>
      </c>
      <c r="G1218" s="4" t="str">
        <f t="shared" si="2"/>
        <v>46-55</v>
      </c>
      <c r="H1218" s="4" t="str">
        <f t="array" ref="H1218">XLOOKUP(E1218,Customer_Dim!A:A,Customer_Dim!D:D)</f>
        <v>Female</v>
      </c>
      <c r="I1218" s="4" t="str">
        <f t="array" ref="I1218">XLOOKUP(E1218,Customer_Dim!A:A,Customer_Dim!H:H)</f>
        <v>Platinum</v>
      </c>
      <c r="J1218" s="4" t="str">
        <f t="array" ref="J1218">XLOOKUP(E1218,Customer_Dim!A:A,Customer_Dim!E:E)</f>
        <v>North Codyport</v>
      </c>
      <c r="K1218" s="4" t="str">
        <f t="array" ref="K1218">XLOOKUP(E1218,Customer_Dim!A:A,Customer_Dim!F:F)</f>
        <v>Texas</v>
      </c>
      <c r="L1218" s="4" t="str">
        <f t="array" ref="L1218">XLOOKUP(Q1218,Store_Dim!A:A,Store_Dim!C:C)</f>
        <v>East</v>
      </c>
      <c r="M1218" s="4" t="s">
        <v>1610</v>
      </c>
      <c r="N1218" s="4" t="str">
        <f t="array" ref="N1218">XLOOKUP(M1218,Product_Dim!A:A,Product_Dim!C:C)</f>
        <v>Electronics</v>
      </c>
      <c r="O1218" s="4" t="str">
        <f t="array" ref="O1218">XLOOKUP(M1218,Product_Dim!A:A,Product_Dim!D:D)</f>
        <v>Accessories</v>
      </c>
      <c r="P1218" s="4" t="s">
        <v>1612</v>
      </c>
      <c r="Q1218" s="4" t="s">
        <v>1948</v>
      </c>
      <c r="R1218" s="4" t="str">
        <f t="array" ref="R1218">XLOOKUP(Q1218,Store_Dim!A:A,Store_Dim!B:B)</f>
        <v>Mann-Austin</v>
      </c>
      <c r="S1218" s="4" t="str">
        <f t="array" ref="S1218">XLOOKUP(Q1218,Store_Dim!A:A,Store_Dim!E:E)</f>
        <v>Online</v>
      </c>
      <c r="T1218" s="4">
        <v>2.0</v>
      </c>
      <c r="U1218" s="13">
        <v>889.04</v>
      </c>
      <c r="V1218" s="14">
        <v>0.23</v>
      </c>
      <c r="W1218" s="15">
        <v>453.0</v>
      </c>
      <c r="X1218" s="4" t="s">
        <v>1959</v>
      </c>
      <c r="Y1218" s="16">
        <v>1369.1216</v>
      </c>
      <c r="Z1218" s="4" t="str">
        <f t="array" ref="Z1218">XLOOKUP(M1218,Product_Dim!A:A,Product_Dim!B:B)</f>
        <v>USB-C Fast Charger</v>
      </c>
    </row>
    <row r="1219" ht="14.25" customHeight="1">
      <c r="A1219" s="4" t="s">
        <v>3178</v>
      </c>
      <c r="B1219" s="5">
        <v>45322.0</v>
      </c>
      <c r="C1219" s="12" t="s">
        <v>3972</v>
      </c>
      <c r="D1219" s="4">
        <f t="shared" si="1"/>
        <v>2024</v>
      </c>
      <c r="E1219" s="4" t="s">
        <v>557</v>
      </c>
      <c r="F1219" s="4">
        <v>18.0</v>
      </c>
      <c r="G1219" s="4" t="str">
        <f t="shared" si="2"/>
        <v>18-25</v>
      </c>
      <c r="H1219" s="4" t="str">
        <f t="array" ref="H1219">XLOOKUP(E1219,Customer_Dim!A:A,Customer_Dim!D:D)</f>
        <v>Female</v>
      </c>
      <c r="I1219" s="4" t="str">
        <f t="array" ref="I1219">XLOOKUP(E1219,Customer_Dim!A:A,Customer_Dim!H:H)</f>
        <v>Silver</v>
      </c>
      <c r="J1219" s="4" t="str">
        <f t="array" ref="J1219">XLOOKUP(E1219,Customer_Dim!A:A,Customer_Dim!E:E)</f>
        <v>Hessmouth</v>
      </c>
      <c r="K1219" s="4" t="str">
        <f t="array" ref="K1219">XLOOKUP(E1219,Customer_Dim!A:A,Customer_Dim!F:F)</f>
        <v>Arizona</v>
      </c>
      <c r="L1219" s="4" t="str">
        <f t="array" ref="L1219">XLOOKUP(Q1219,Store_Dim!A:A,Store_Dim!C:C)</f>
        <v>East</v>
      </c>
      <c r="M1219" s="4" t="s">
        <v>1689</v>
      </c>
      <c r="N1219" s="4" t="str">
        <f t="array" ref="N1219">XLOOKUP(M1219,Product_Dim!A:A,Product_Dim!C:C)</f>
        <v>Clothing</v>
      </c>
      <c r="O1219" s="4" t="str">
        <f t="array" ref="O1219">XLOOKUP(M1219,Product_Dim!A:A,Product_Dim!D:D)</f>
        <v>Footwear</v>
      </c>
      <c r="P1219" s="4" t="s">
        <v>1692</v>
      </c>
      <c r="Q1219" s="4" t="s">
        <v>1924</v>
      </c>
      <c r="R1219" s="4" t="str">
        <f t="array" ref="R1219">XLOOKUP(Q1219,Store_Dim!A:A,Store_Dim!B:B)</f>
        <v>Hill, Wagner and Ballard</v>
      </c>
      <c r="S1219" s="4" t="str">
        <f t="array" ref="S1219">XLOOKUP(Q1219,Store_Dim!A:A,Store_Dim!E:E)</f>
        <v>Online</v>
      </c>
      <c r="T1219" s="4">
        <v>3.0</v>
      </c>
      <c r="U1219" s="13">
        <v>145.25</v>
      </c>
      <c r="V1219" s="14">
        <v>0.24</v>
      </c>
      <c r="W1219" s="15">
        <v>214.0</v>
      </c>
      <c r="X1219" s="4" t="s">
        <v>1961</v>
      </c>
      <c r="Y1219" s="16">
        <v>331.17</v>
      </c>
      <c r="Z1219" s="4" t="str">
        <f t="array" ref="Z1219">XLOOKUP(M1219,Product_Dim!A:A,Product_Dim!B:B)</f>
        <v>Men's Casual Sneakers</v>
      </c>
    </row>
    <row r="1220" ht="14.25" customHeight="1">
      <c r="A1220" s="4" t="s">
        <v>3179</v>
      </c>
      <c r="B1220" s="5">
        <v>45560.0</v>
      </c>
      <c r="C1220" s="12" t="s">
        <v>3976</v>
      </c>
      <c r="D1220" s="4">
        <f t="shared" si="1"/>
        <v>2024</v>
      </c>
      <c r="E1220" s="4" t="s">
        <v>227</v>
      </c>
      <c r="F1220" s="4">
        <v>49.0</v>
      </c>
      <c r="G1220" s="4" t="str">
        <f t="shared" si="2"/>
        <v>46-55</v>
      </c>
      <c r="H1220" s="4" t="str">
        <f t="array" ref="H1220">XLOOKUP(E1220,Customer_Dim!A:A,Customer_Dim!D:D)</f>
        <v>Female</v>
      </c>
      <c r="I1220" s="4" t="str">
        <f t="array" ref="I1220">XLOOKUP(E1220,Customer_Dim!A:A,Customer_Dim!H:H)</f>
        <v>Gold</v>
      </c>
      <c r="J1220" s="4" t="str">
        <f t="array" ref="J1220">XLOOKUP(E1220,Customer_Dim!A:A,Customer_Dim!E:E)</f>
        <v>Deborahberg</v>
      </c>
      <c r="K1220" s="4" t="str">
        <f t="array" ref="K1220">XLOOKUP(E1220,Customer_Dim!A:A,Customer_Dim!F:F)</f>
        <v>Pennsylvania</v>
      </c>
      <c r="L1220" s="4" t="str">
        <f t="array" ref="L1220">XLOOKUP(Q1220,Store_Dim!A:A,Store_Dim!C:C)</f>
        <v>South</v>
      </c>
      <c r="M1220" s="4" t="s">
        <v>1847</v>
      </c>
      <c r="N1220" s="4" t="str">
        <f t="array" ref="N1220">XLOOKUP(M1220,Product_Dim!A:A,Product_Dim!C:C)</f>
        <v>Sports</v>
      </c>
      <c r="O1220" s="4" t="str">
        <f t="array" ref="O1220">XLOOKUP(M1220,Product_Dim!A:A,Product_Dim!D:D)</f>
        <v>Accessories</v>
      </c>
      <c r="P1220" s="4" t="s">
        <v>1849</v>
      </c>
      <c r="Q1220" s="4" t="s">
        <v>1896</v>
      </c>
      <c r="R1220" s="4" t="str">
        <f t="array" ref="R1220">XLOOKUP(Q1220,Store_Dim!A:A,Store_Dim!B:B)</f>
        <v>Black-Horn</v>
      </c>
      <c r="S1220" s="4" t="str">
        <f t="array" ref="S1220">XLOOKUP(Q1220,Store_Dim!A:A,Store_Dim!E:E)</f>
        <v>Outlet</v>
      </c>
      <c r="T1220" s="4">
        <v>2.0</v>
      </c>
      <c r="U1220" s="13">
        <v>898.45</v>
      </c>
      <c r="V1220" s="14">
        <v>0.29</v>
      </c>
      <c r="W1220" s="15">
        <v>232.0</v>
      </c>
      <c r="X1220" s="4" t="s">
        <v>1964</v>
      </c>
      <c r="Y1220" s="16">
        <v>1275.799</v>
      </c>
      <c r="Z1220" s="4" t="str">
        <f t="array" ref="Z1220">XLOOKUP(M1220,Product_Dim!A:A,Product_Dim!B:B)</f>
        <v>Sports Wrist Sweatbands</v>
      </c>
    </row>
    <row r="1221" ht="14.25" customHeight="1">
      <c r="A1221" s="4" t="s">
        <v>3180</v>
      </c>
      <c r="B1221" s="5">
        <v>45905.0</v>
      </c>
      <c r="C1221" s="12" t="s">
        <v>3976</v>
      </c>
      <c r="D1221" s="4">
        <f t="shared" si="1"/>
        <v>2025</v>
      </c>
      <c r="E1221" s="4" t="s">
        <v>141</v>
      </c>
      <c r="F1221" s="4">
        <v>64.0</v>
      </c>
      <c r="G1221" s="4" t="str">
        <f t="shared" si="2"/>
        <v>56-65</v>
      </c>
      <c r="H1221" s="4" t="str">
        <f t="array" ref="H1221">XLOOKUP(E1221,Customer_Dim!A:A,Customer_Dim!D:D)</f>
        <v>Female</v>
      </c>
      <c r="I1221" s="4" t="str">
        <f t="array" ref="I1221">XLOOKUP(E1221,Customer_Dim!A:A,Customer_Dim!H:H)</f>
        <v>Bronze</v>
      </c>
      <c r="J1221" s="4" t="str">
        <f t="array" ref="J1221">XLOOKUP(E1221,Customer_Dim!A:A,Customer_Dim!E:E)</f>
        <v>Amybury</v>
      </c>
      <c r="K1221" s="4" t="str">
        <f t="array" ref="K1221">XLOOKUP(E1221,Customer_Dim!A:A,Customer_Dim!F:F)</f>
        <v>Pennsylvania</v>
      </c>
      <c r="L1221" s="4" t="str">
        <f t="array" ref="L1221">XLOOKUP(Q1221,Store_Dim!A:A,Store_Dim!C:C)</f>
        <v>North</v>
      </c>
      <c r="M1221" s="4" t="s">
        <v>1683</v>
      </c>
      <c r="N1221" s="4" t="str">
        <f t="array" ref="N1221">XLOOKUP(M1221,Product_Dim!A:A,Product_Dim!C:C)</f>
        <v>Home</v>
      </c>
      <c r="O1221" s="4" t="str">
        <f t="array" ref="O1221">XLOOKUP(M1221,Product_Dim!A:A,Product_Dim!D:D)</f>
        <v>Lighting</v>
      </c>
      <c r="P1221" s="4" t="s">
        <v>1685</v>
      </c>
      <c r="Q1221" s="4" t="s">
        <v>1936</v>
      </c>
      <c r="R1221" s="4" t="str">
        <f t="array" ref="R1221">XLOOKUP(Q1221,Store_Dim!A:A,Store_Dim!B:B)</f>
        <v>Shelton PLC</v>
      </c>
      <c r="S1221" s="4" t="str">
        <f t="array" ref="S1221">XLOOKUP(Q1221,Store_Dim!A:A,Store_Dim!E:E)</f>
        <v>Flagship</v>
      </c>
      <c r="T1221" s="4">
        <v>4.0</v>
      </c>
      <c r="U1221" s="13">
        <v>642.05</v>
      </c>
      <c r="V1221" s="14">
        <v>0.25</v>
      </c>
      <c r="W1221" s="15">
        <v>329.0</v>
      </c>
      <c r="X1221" s="4" t="s">
        <v>1959</v>
      </c>
      <c r="Y1221" s="16">
        <v>1926.15</v>
      </c>
      <c r="Z1221" s="4" t="str">
        <f t="array" ref="Z1221">XLOOKUP(M1221,Product_Dim!A:A,Product_Dim!B:B)</f>
        <v>Bedroom Table Lamp</v>
      </c>
    </row>
    <row r="1222" ht="14.25" customHeight="1">
      <c r="A1222" s="4" t="s">
        <v>3181</v>
      </c>
      <c r="B1222" s="5">
        <v>45531.0</v>
      </c>
      <c r="C1222" s="12" t="s">
        <v>3975</v>
      </c>
      <c r="D1222" s="4">
        <f t="shared" si="1"/>
        <v>2024</v>
      </c>
      <c r="E1222" s="4" t="s">
        <v>1010</v>
      </c>
      <c r="F1222" s="4">
        <v>62.0</v>
      </c>
      <c r="G1222" s="4" t="str">
        <f t="shared" si="2"/>
        <v>56-65</v>
      </c>
      <c r="H1222" s="4" t="str">
        <f t="array" ref="H1222">XLOOKUP(E1222,Customer_Dim!A:A,Customer_Dim!D:D)</f>
        <v>Male</v>
      </c>
      <c r="I1222" s="4" t="str">
        <f t="array" ref="I1222">XLOOKUP(E1222,Customer_Dim!A:A,Customer_Dim!H:H)</f>
        <v>Platinum</v>
      </c>
      <c r="J1222" s="4" t="str">
        <f t="array" ref="J1222">XLOOKUP(E1222,Customer_Dim!A:A,Customer_Dim!E:E)</f>
        <v>Brownburgh</v>
      </c>
      <c r="K1222" s="4" t="str">
        <f t="array" ref="K1222">XLOOKUP(E1222,Customer_Dim!A:A,Customer_Dim!F:F)</f>
        <v>Maryland</v>
      </c>
      <c r="L1222" s="4" t="str">
        <f t="array" ref="L1222">XLOOKUP(Q1222,Store_Dim!A:A,Store_Dim!C:C)</f>
        <v>South</v>
      </c>
      <c r="M1222" s="4" t="s">
        <v>1835</v>
      </c>
      <c r="N1222" s="4" t="str">
        <f t="array" ref="N1222">XLOOKUP(M1222,Product_Dim!A:A,Product_Dim!C:C)</f>
        <v>Home</v>
      </c>
      <c r="O1222" s="4" t="str">
        <f t="array" ref="O1222">XLOOKUP(M1222,Product_Dim!A:A,Product_Dim!D:D)</f>
        <v>Furniture</v>
      </c>
      <c r="P1222" s="4" t="s">
        <v>1837</v>
      </c>
      <c r="Q1222" s="4" t="s">
        <v>1914</v>
      </c>
      <c r="R1222" s="4" t="str">
        <f t="array" ref="R1222">XLOOKUP(Q1222,Store_Dim!A:A,Store_Dim!B:B)</f>
        <v>Martinez-Mullins</v>
      </c>
      <c r="S1222" s="4" t="str">
        <f t="array" ref="S1222">XLOOKUP(Q1222,Store_Dim!A:A,Store_Dim!E:E)</f>
        <v>Online</v>
      </c>
      <c r="T1222" s="4">
        <v>4.0</v>
      </c>
      <c r="U1222" s="13">
        <v>450.83</v>
      </c>
      <c r="V1222" s="14">
        <v>0.24</v>
      </c>
      <c r="W1222" s="15">
        <v>208.0</v>
      </c>
      <c r="X1222" s="4" t="s">
        <v>1959</v>
      </c>
      <c r="Y1222" s="16">
        <v>1370.5232</v>
      </c>
      <c r="Z1222" s="4" t="str">
        <f t="array" ref="Z1222">XLOOKUP(M1222,Product_Dim!A:A,Product_Dim!B:B)</f>
        <v>Wooden Bookshelf</v>
      </c>
    </row>
    <row r="1223" ht="14.25" customHeight="1">
      <c r="A1223" s="4" t="s">
        <v>3182</v>
      </c>
      <c r="B1223" s="5">
        <v>45216.0</v>
      </c>
      <c r="C1223" s="12" t="s">
        <v>3979</v>
      </c>
      <c r="D1223" s="4">
        <f t="shared" si="1"/>
        <v>2023</v>
      </c>
      <c r="E1223" s="4" t="s">
        <v>69</v>
      </c>
      <c r="F1223" s="4">
        <v>53.0</v>
      </c>
      <c r="G1223" s="4" t="str">
        <f t="shared" si="2"/>
        <v>46-55</v>
      </c>
      <c r="H1223" s="4" t="str">
        <f t="array" ref="H1223">XLOOKUP(E1223,Customer_Dim!A:A,Customer_Dim!D:D)</f>
        <v>Male</v>
      </c>
      <c r="I1223" s="4" t="str">
        <f t="array" ref="I1223">XLOOKUP(E1223,Customer_Dim!A:A,Customer_Dim!H:H)</f>
        <v>Bronze</v>
      </c>
      <c r="J1223" s="4" t="str">
        <f t="array" ref="J1223">XLOOKUP(E1223,Customer_Dim!A:A,Customer_Dim!E:E)</f>
        <v>Port Michaelburgh</v>
      </c>
      <c r="K1223" s="4" t="str">
        <f t="array" ref="K1223">XLOOKUP(E1223,Customer_Dim!A:A,Customer_Dim!F:F)</f>
        <v>Pennsylvania</v>
      </c>
      <c r="L1223" s="4" t="str">
        <f t="array" ref="L1223">XLOOKUP(Q1223,Store_Dim!A:A,Store_Dim!C:C)</f>
        <v>East</v>
      </c>
      <c r="M1223" s="4" t="s">
        <v>1738</v>
      </c>
      <c r="N1223" s="4" t="str">
        <f t="array" ref="N1223">XLOOKUP(M1223,Product_Dim!A:A,Product_Dim!C:C)</f>
        <v>Sports</v>
      </c>
      <c r="O1223" s="4" t="str">
        <f t="array" ref="O1223">XLOOKUP(M1223,Product_Dim!A:A,Product_Dim!D:D)</f>
        <v>Team Sports</v>
      </c>
      <c r="P1223" s="4" t="s">
        <v>1740</v>
      </c>
      <c r="Q1223" s="4" t="s">
        <v>1948</v>
      </c>
      <c r="R1223" s="4" t="str">
        <f t="array" ref="R1223">XLOOKUP(Q1223,Store_Dim!A:A,Store_Dim!B:B)</f>
        <v>Mann-Austin</v>
      </c>
      <c r="S1223" s="4" t="str">
        <f t="array" ref="S1223">XLOOKUP(Q1223,Store_Dim!A:A,Store_Dim!E:E)</f>
        <v>Online</v>
      </c>
      <c r="T1223" s="4">
        <v>2.0</v>
      </c>
      <c r="U1223" s="13">
        <v>441.03</v>
      </c>
      <c r="V1223" s="14">
        <v>0.23</v>
      </c>
      <c r="W1223" s="15">
        <v>82.0</v>
      </c>
      <c r="X1223" s="4" t="s">
        <v>1964</v>
      </c>
      <c r="Y1223" s="16">
        <v>679.1862</v>
      </c>
      <c r="Z1223" s="4" t="str">
        <f t="array" ref="Z1223">XLOOKUP(M1223,Product_Dim!A:A,Product_Dim!B:B)</f>
        <v>Rugby Ball</v>
      </c>
    </row>
    <row r="1224" ht="14.25" customHeight="1">
      <c r="A1224" s="4" t="s">
        <v>3183</v>
      </c>
      <c r="B1224" s="5">
        <v>45384.0</v>
      </c>
      <c r="C1224" s="12" t="s">
        <v>3978</v>
      </c>
      <c r="D1224" s="4">
        <f t="shared" si="1"/>
        <v>2024</v>
      </c>
      <c r="E1224" s="4" t="s">
        <v>314</v>
      </c>
      <c r="F1224" s="4">
        <v>53.0</v>
      </c>
      <c r="G1224" s="4" t="str">
        <f t="shared" si="2"/>
        <v>46-55</v>
      </c>
      <c r="H1224" s="4" t="str">
        <f t="array" ref="H1224">XLOOKUP(E1224,Customer_Dim!A:A,Customer_Dim!D:D)</f>
        <v>Male</v>
      </c>
      <c r="I1224" s="4" t="str">
        <f t="array" ref="I1224">XLOOKUP(E1224,Customer_Dim!A:A,Customer_Dim!H:H)</f>
        <v>Bronze</v>
      </c>
      <c r="J1224" s="4" t="str">
        <f t="array" ref="J1224">XLOOKUP(E1224,Customer_Dim!A:A,Customer_Dim!E:E)</f>
        <v>Leburgh</v>
      </c>
      <c r="K1224" s="4" t="str">
        <f t="array" ref="K1224">XLOOKUP(E1224,Customer_Dim!A:A,Customer_Dim!F:F)</f>
        <v>Florida</v>
      </c>
      <c r="L1224" s="4" t="str">
        <f t="array" ref="L1224">XLOOKUP(Q1224,Store_Dim!A:A,Store_Dim!C:C)</f>
        <v>South</v>
      </c>
      <c r="M1224" s="4" t="s">
        <v>1652</v>
      </c>
      <c r="N1224" s="4" t="str">
        <f t="array" ref="N1224">XLOOKUP(M1224,Product_Dim!A:A,Product_Dim!C:C)</f>
        <v>Clothing</v>
      </c>
      <c r="O1224" s="4" t="str">
        <f t="array" ref="O1224">XLOOKUP(M1224,Product_Dim!A:A,Product_Dim!D:D)</f>
        <v>Accessories</v>
      </c>
      <c r="P1224" s="4" t="s">
        <v>1654</v>
      </c>
      <c r="Q1224" s="4" t="s">
        <v>1896</v>
      </c>
      <c r="R1224" s="4" t="str">
        <f t="array" ref="R1224">XLOOKUP(Q1224,Store_Dim!A:A,Store_Dim!B:B)</f>
        <v>Black-Horn</v>
      </c>
      <c r="S1224" s="4" t="str">
        <f t="array" ref="S1224">XLOOKUP(Q1224,Store_Dim!A:A,Store_Dim!E:E)</f>
        <v>Outlet</v>
      </c>
      <c r="T1224" s="4">
        <v>3.0</v>
      </c>
      <c r="U1224" s="13">
        <v>377.69</v>
      </c>
      <c r="V1224" s="14">
        <v>0.07</v>
      </c>
      <c r="W1224" s="15">
        <v>268.0</v>
      </c>
      <c r="X1224" s="4" t="s">
        <v>1961</v>
      </c>
      <c r="Y1224" s="16">
        <v>1053.7551</v>
      </c>
      <c r="Z1224" s="4" t="str">
        <f t="array" ref="Z1224">XLOOKUP(M1224,Product_Dim!A:A,Product_Dim!B:B)</f>
        <v>Women's Scarf Set</v>
      </c>
    </row>
    <row r="1225" ht="14.25" customHeight="1">
      <c r="A1225" s="4" t="s">
        <v>3184</v>
      </c>
      <c r="B1225" s="5">
        <v>45416.0</v>
      </c>
      <c r="C1225" s="12" t="s">
        <v>3973</v>
      </c>
      <c r="D1225" s="4">
        <f t="shared" si="1"/>
        <v>2024</v>
      </c>
      <c r="E1225" s="4" t="s">
        <v>554</v>
      </c>
      <c r="F1225" s="4">
        <v>41.0</v>
      </c>
      <c r="G1225" s="4" t="str">
        <f t="shared" si="2"/>
        <v>36-45</v>
      </c>
      <c r="H1225" s="4" t="str">
        <f t="array" ref="H1225">XLOOKUP(E1225,Customer_Dim!A:A,Customer_Dim!D:D)</f>
        <v>Female</v>
      </c>
      <c r="I1225" s="4" t="str">
        <f t="array" ref="I1225">XLOOKUP(E1225,Customer_Dim!A:A,Customer_Dim!H:H)</f>
        <v>Platinum</v>
      </c>
      <c r="J1225" s="4" t="str">
        <f t="array" ref="J1225">XLOOKUP(E1225,Customer_Dim!A:A,Customer_Dim!E:E)</f>
        <v>New Juliemouth</v>
      </c>
      <c r="K1225" s="4" t="str">
        <f t="array" ref="K1225">XLOOKUP(E1225,Customer_Dim!A:A,Customer_Dim!F:F)</f>
        <v>North Carolina</v>
      </c>
      <c r="L1225" s="4" t="str">
        <f t="array" ref="L1225">XLOOKUP(Q1225,Store_Dim!A:A,Store_Dim!C:C)</f>
        <v>South</v>
      </c>
      <c r="M1225" s="4" t="s">
        <v>1599</v>
      </c>
      <c r="N1225" s="4" t="str">
        <f t="array" ref="N1225">XLOOKUP(M1225,Product_Dim!A:A,Product_Dim!C:C)</f>
        <v>Home</v>
      </c>
      <c r="O1225" s="4" t="str">
        <f t="array" ref="O1225">XLOOKUP(M1225,Product_Dim!A:A,Product_Dim!D:D)</f>
        <v>Kitchen</v>
      </c>
      <c r="P1225" s="4" t="s">
        <v>1602</v>
      </c>
      <c r="Q1225" s="4" t="s">
        <v>1914</v>
      </c>
      <c r="R1225" s="4" t="str">
        <f t="array" ref="R1225">XLOOKUP(Q1225,Store_Dim!A:A,Store_Dim!B:B)</f>
        <v>Martinez-Mullins</v>
      </c>
      <c r="S1225" s="4" t="str">
        <f t="array" ref="S1225">XLOOKUP(Q1225,Store_Dim!A:A,Store_Dim!E:E)</f>
        <v>Online</v>
      </c>
      <c r="T1225" s="4">
        <v>1.0</v>
      </c>
      <c r="U1225" s="13">
        <v>457.33</v>
      </c>
      <c r="V1225" s="14">
        <v>0.27</v>
      </c>
      <c r="W1225" s="15">
        <v>308.0</v>
      </c>
      <c r="X1225" s="4" t="s">
        <v>1959</v>
      </c>
      <c r="Y1225" s="16">
        <v>333.8509</v>
      </c>
      <c r="Z1225" s="4" t="str">
        <f t="array" ref="Z1225">XLOOKUP(M1225,Product_Dim!A:A,Product_Dim!B:B)</f>
        <v>Ceramic Kitchen Bowl Set</v>
      </c>
    </row>
    <row r="1226" ht="14.25" customHeight="1">
      <c r="A1226" s="4" t="s">
        <v>3185</v>
      </c>
      <c r="B1226" s="5">
        <v>45880.0</v>
      </c>
      <c r="C1226" s="12" t="s">
        <v>3975</v>
      </c>
      <c r="D1226" s="4">
        <f t="shared" si="1"/>
        <v>2025</v>
      </c>
      <c r="E1226" s="4" t="s">
        <v>805</v>
      </c>
      <c r="F1226" s="4">
        <v>19.0</v>
      </c>
      <c r="G1226" s="4" t="str">
        <f t="shared" si="2"/>
        <v>18-25</v>
      </c>
      <c r="H1226" s="4" t="str">
        <f t="array" ref="H1226">XLOOKUP(E1226,Customer_Dim!A:A,Customer_Dim!D:D)</f>
        <v>Male</v>
      </c>
      <c r="I1226" s="4" t="str">
        <f t="array" ref="I1226">XLOOKUP(E1226,Customer_Dim!A:A,Customer_Dim!H:H)</f>
        <v>Bronze</v>
      </c>
      <c r="J1226" s="4" t="str">
        <f t="array" ref="J1226">XLOOKUP(E1226,Customer_Dim!A:A,Customer_Dim!E:E)</f>
        <v>West Julia</v>
      </c>
      <c r="K1226" s="4" t="str">
        <f t="array" ref="K1226">XLOOKUP(E1226,Customer_Dim!A:A,Customer_Dim!F:F)</f>
        <v>Utah</v>
      </c>
      <c r="L1226" s="4" t="str">
        <f t="array" ref="L1226">XLOOKUP(Q1226,Store_Dim!A:A,Store_Dim!C:C)</f>
        <v>East</v>
      </c>
      <c r="M1226" s="4" t="s">
        <v>1811</v>
      </c>
      <c r="N1226" s="4" t="str">
        <f t="array" ref="N1226">XLOOKUP(M1226,Product_Dim!A:A,Product_Dim!C:C)</f>
        <v>Electronics</v>
      </c>
      <c r="O1226" s="4" t="str">
        <f t="array" ref="O1226">XLOOKUP(M1226,Product_Dim!A:A,Product_Dim!D:D)</f>
        <v>Computer</v>
      </c>
      <c r="P1226" s="4" t="s">
        <v>1813</v>
      </c>
      <c r="Q1226" s="4" t="s">
        <v>1911</v>
      </c>
      <c r="R1226" s="4" t="str">
        <f t="array" ref="R1226">XLOOKUP(Q1226,Store_Dim!A:A,Store_Dim!B:B)</f>
        <v>Benson-Elliott</v>
      </c>
      <c r="S1226" s="4" t="str">
        <f t="array" ref="S1226">XLOOKUP(Q1226,Store_Dim!A:A,Store_Dim!E:E)</f>
        <v>Online</v>
      </c>
      <c r="T1226" s="4">
        <v>4.0</v>
      </c>
      <c r="U1226" s="13">
        <v>218.01</v>
      </c>
      <c r="V1226" s="14">
        <v>0.06</v>
      </c>
      <c r="W1226" s="15">
        <v>320.0</v>
      </c>
      <c r="X1226" s="4" t="s">
        <v>1959</v>
      </c>
      <c r="Y1226" s="16">
        <v>819.7176</v>
      </c>
      <c r="Z1226" s="4" t="str">
        <f t="array" ref="Z1226">XLOOKUP(M1226,Product_Dim!A:A,Product_Dim!B:B)</f>
        <v>Wireless Mouse</v>
      </c>
    </row>
    <row r="1227" ht="14.25" customHeight="1">
      <c r="A1227" s="4" t="s">
        <v>3186</v>
      </c>
      <c r="B1227" s="5">
        <v>45933.0</v>
      </c>
      <c r="C1227" s="12" t="s">
        <v>3979</v>
      </c>
      <c r="D1227" s="4">
        <f t="shared" si="1"/>
        <v>2025</v>
      </c>
      <c r="E1227" s="4" t="s">
        <v>728</v>
      </c>
      <c r="F1227" s="4">
        <v>46.0</v>
      </c>
      <c r="G1227" s="4" t="str">
        <f t="shared" si="2"/>
        <v>46-55</v>
      </c>
      <c r="H1227" s="4" t="str">
        <f t="array" ref="H1227">XLOOKUP(E1227,Customer_Dim!A:A,Customer_Dim!D:D)</f>
        <v>Male</v>
      </c>
      <c r="I1227" s="4" t="str">
        <f t="array" ref="I1227">XLOOKUP(E1227,Customer_Dim!A:A,Customer_Dim!H:H)</f>
        <v>Platinum</v>
      </c>
      <c r="J1227" s="4" t="str">
        <f t="array" ref="J1227">XLOOKUP(E1227,Customer_Dim!A:A,Customer_Dim!E:E)</f>
        <v>Edwardland</v>
      </c>
      <c r="K1227" s="4" t="str">
        <f t="array" ref="K1227">XLOOKUP(E1227,Customer_Dim!A:A,Customer_Dim!F:F)</f>
        <v>California</v>
      </c>
      <c r="L1227" s="4" t="str">
        <f t="array" ref="L1227">XLOOKUP(Q1227,Store_Dim!A:A,Store_Dim!C:C)</f>
        <v>East</v>
      </c>
      <c r="M1227" s="4" t="s">
        <v>1859</v>
      </c>
      <c r="N1227" s="4" t="str">
        <f t="array" ref="N1227">XLOOKUP(M1227,Product_Dim!A:A,Product_Dim!C:C)</f>
        <v>Home</v>
      </c>
      <c r="O1227" s="4" t="str">
        <f t="array" ref="O1227">XLOOKUP(M1227,Product_Dim!A:A,Product_Dim!D:D)</f>
        <v>Appliances</v>
      </c>
      <c r="P1227" s="4" t="s">
        <v>1861</v>
      </c>
      <c r="Q1227" s="4" t="s">
        <v>1945</v>
      </c>
      <c r="R1227" s="4" t="str">
        <f t="array" ref="R1227">XLOOKUP(Q1227,Store_Dim!A:A,Store_Dim!B:B)</f>
        <v>Guerrero-Schmitt</v>
      </c>
      <c r="S1227" s="4" t="str">
        <f t="array" ref="S1227">XLOOKUP(Q1227,Store_Dim!A:A,Store_Dim!E:E)</f>
        <v>Flagship</v>
      </c>
      <c r="T1227" s="4">
        <v>2.0</v>
      </c>
      <c r="U1227" s="13">
        <v>682.7</v>
      </c>
      <c r="V1227" s="14">
        <v>0.13</v>
      </c>
      <c r="W1227" s="15">
        <v>191.0</v>
      </c>
      <c r="X1227" s="4" t="s">
        <v>1959</v>
      </c>
      <c r="Y1227" s="16">
        <v>1187.898</v>
      </c>
      <c r="Z1227" s="4" t="str">
        <f t="array" ref="Z1227">XLOOKUP(M1227,Product_Dim!A:A,Product_Dim!B:B)</f>
        <v>Microwave Oven</v>
      </c>
    </row>
    <row r="1228" ht="14.25" customHeight="1">
      <c r="A1228" s="4" t="s">
        <v>3187</v>
      </c>
      <c r="B1228" s="5">
        <v>45345.0</v>
      </c>
      <c r="C1228" s="12" t="s">
        <v>3974</v>
      </c>
      <c r="D1228" s="4">
        <f t="shared" si="1"/>
        <v>2024</v>
      </c>
      <c r="E1228" s="4" t="s">
        <v>1040</v>
      </c>
      <c r="F1228" s="4">
        <v>64.0</v>
      </c>
      <c r="G1228" s="4" t="str">
        <f t="shared" si="2"/>
        <v>56-65</v>
      </c>
      <c r="H1228" s="4" t="str">
        <f t="array" ref="H1228">XLOOKUP(E1228,Customer_Dim!A:A,Customer_Dim!D:D)</f>
        <v>Female</v>
      </c>
      <c r="I1228" s="4" t="str">
        <f t="array" ref="I1228">XLOOKUP(E1228,Customer_Dim!A:A,Customer_Dim!H:H)</f>
        <v>Platinum</v>
      </c>
      <c r="J1228" s="4" t="str">
        <f t="array" ref="J1228">XLOOKUP(E1228,Customer_Dim!A:A,Customer_Dim!E:E)</f>
        <v>Whiteport</v>
      </c>
      <c r="K1228" s="4" t="str">
        <f t="array" ref="K1228">XLOOKUP(E1228,Customer_Dim!A:A,Customer_Dim!F:F)</f>
        <v>North Carolina</v>
      </c>
      <c r="L1228" s="4" t="str">
        <f t="array" ref="L1228">XLOOKUP(Q1228,Store_Dim!A:A,Store_Dim!C:C)</f>
        <v>East</v>
      </c>
      <c r="M1228" s="4" t="s">
        <v>1631</v>
      </c>
      <c r="N1228" s="4" t="str">
        <f t="array" ref="N1228">XLOOKUP(M1228,Product_Dim!A:A,Product_Dim!C:C)</f>
        <v>Sports</v>
      </c>
      <c r="O1228" s="4" t="str">
        <f t="array" ref="O1228">XLOOKUP(M1228,Product_Dim!A:A,Product_Dim!D:D)</f>
        <v>Equipment</v>
      </c>
      <c r="P1228" s="4" t="s">
        <v>1634</v>
      </c>
      <c r="Q1228" s="4" t="s">
        <v>1945</v>
      </c>
      <c r="R1228" s="4" t="str">
        <f t="array" ref="R1228">XLOOKUP(Q1228,Store_Dim!A:A,Store_Dim!B:B)</f>
        <v>Guerrero-Schmitt</v>
      </c>
      <c r="S1228" s="4" t="str">
        <f t="array" ref="S1228">XLOOKUP(Q1228,Store_Dim!A:A,Store_Dim!E:E)</f>
        <v>Flagship</v>
      </c>
      <c r="T1228" s="4">
        <v>3.0</v>
      </c>
      <c r="U1228" s="13">
        <v>726.97</v>
      </c>
      <c r="V1228" s="14">
        <v>0.04</v>
      </c>
      <c r="W1228" s="15">
        <v>65.0</v>
      </c>
      <c r="X1228" s="4" t="s">
        <v>1961</v>
      </c>
      <c r="Y1228" s="16">
        <v>2093.6736</v>
      </c>
      <c r="Z1228" s="4" t="str">
        <f t="array" ref="Z1228">XLOOKUP(M1228,Product_Dim!A:A,Product_Dim!B:B)</f>
        <v>Knee Support Brace</v>
      </c>
    </row>
    <row r="1229" ht="14.25" customHeight="1">
      <c r="A1229" s="4" t="s">
        <v>3188</v>
      </c>
      <c r="B1229" s="5">
        <v>45681.0</v>
      </c>
      <c r="C1229" s="12" t="s">
        <v>3972</v>
      </c>
      <c r="D1229" s="4">
        <f t="shared" si="1"/>
        <v>2025</v>
      </c>
      <c r="E1229" s="4" t="s">
        <v>1293</v>
      </c>
      <c r="F1229" s="4">
        <v>36.0</v>
      </c>
      <c r="G1229" s="4" t="str">
        <f t="shared" si="2"/>
        <v>36-45</v>
      </c>
      <c r="H1229" s="4" t="str">
        <f t="array" ref="H1229">XLOOKUP(E1229,Customer_Dim!A:A,Customer_Dim!D:D)</f>
        <v>Male</v>
      </c>
      <c r="I1229" s="4" t="str">
        <f t="array" ref="I1229">XLOOKUP(E1229,Customer_Dim!A:A,Customer_Dim!H:H)</f>
        <v>Gold</v>
      </c>
      <c r="J1229" s="4" t="str">
        <f t="array" ref="J1229">XLOOKUP(E1229,Customer_Dim!A:A,Customer_Dim!E:E)</f>
        <v>Port Joshuaville</v>
      </c>
      <c r="K1229" s="4" t="str">
        <f t="array" ref="K1229">XLOOKUP(E1229,Customer_Dim!A:A,Customer_Dim!F:F)</f>
        <v>New Jersey</v>
      </c>
      <c r="L1229" s="4" t="str">
        <f t="array" ref="L1229">XLOOKUP(Q1229,Store_Dim!A:A,Store_Dim!C:C)</f>
        <v>South</v>
      </c>
      <c r="M1229" s="4" t="s">
        <v>1759</v>
      </c>
      <c r="N1229" s="4" t="str">
        <f t="array" ref="N1229">XLOOKUP(M1229,Product_Dim!A:A,Product_Dim!C:C)</f>
        <v>Beauty</v>
      </c>
      <c r="O1229" s="4" t="str">
        <f t="array" ref="O1229">XLOOKUP(M1229,Product_Dim!A:A,Product_Dim!D:D)</f>
        <v>Haircare</v>
      </c>
      <c r="P1229" s="4" t="s">
        <v>1761</v>
      </c>
      <c r="Q1229" s="4" t="s">
        <v>1921</v>
      </c>
      <c r="R1229" s="4" t="str">
        <f t="array" ref="R1229">XLOOKUP(Q1229,Store_Dim!A:A,Store_Dim!B:B)</f>
        <v>Moore, Padilla and Butler</v>
      </c>
      <c r="S1229" s="4" t="str">
        <f t="array" ref="S1229">XLOOKUP(Q1229,Store_Dim!A:A,Store_Dim!E:E)</f>
        <v>Flagship</v>
      </c>
      <c r="T1229" s="4">
        <v>2.0</v>
      </c>
      <c r="U1229" s="13">
        <v>107.97</v>
      </c>
      <c r="V1229" s="14">
        <v>0.06</v>
      </c>
      <c r="W1229" s="15">
        <v>399.0</v>
      </c>
      <c r="X1229" s="4" t="s">
        <v>1959</v>
      </c>
      <c r="Y1229" s="16">
        <v>202.9836</v>
      </c>
      <c r="Z1229" s="4" t="str">
        <f t="array" ref="Z1229">XLOOKUP(M1229,Product_Dim!A:A,Product_Dim!B:B)</f>
        <v>Men's Hair Styling Gel</v>
      </c>
    </row>
    <row r="1230" ht="14.25" customHeight="1">
      <c r="A1230" s="4" t="s">
        <v>3189</v>
      </c>
      <c r="B1230" s="5">
        <v>45785.0</v>
      </c>
      <c r="C1230" s="12" t="s">
        <v>3973</v>
      </c>
      <c r="D1230" s="4">
        <f t="shared" si="1"/>
        <v>2025</v>
      </c>
      <c r="E1230" s="4" t="s">
        <v>57</v>
      </c>
      <c r="F1230" s="4">
        <v>29.0</v>
      </c>
      <c r="G1230" s="4" t="str">
        <f t="shared" si="2"/>
        <v>26-35</v>
      </c>
      <c r="H1230" s="4" t="str">
        <f t="array" ref="H1230">XLOOKUP(E1230,Customer_Dim!A:A,Customer_Dim!D:D)</f>
        <v>Female</v>
      </c>
      <c r="I1230" s="4" t="str">
        <f t="array" ref="I1230">XLOOKUP(E1230,Customer_Dim!A:A,Customer_Dim!H:H)</f>
        <v>Bronze</v>
      </c>
      <c r="J1230" s="4" t="str">
        <f t="array" ref="J1230">XLOOKUP(E1230,Customer_Dim!A:A,Customer_Dim!E:E)</f>
        <v>West Pamelafurt</v>
      </c>
      <c r="K1230" s="4" t="str">
        <f t="array" ref="K1230">XLOOKUP(E1230,Customer_Dim!A:A,Customer_Dim!F:F)</f>
        <v>West Virginia</v>
      </c>
      <c r="L1230" s="4" t="str">
        <f t="array" ref="L1230">XLOOKUP(Q1230,Store_Dim!A:A,Store_Dim!C:C)</f>
        <v>South</v>
      </c>
      <c r="M1230" s="4" t="s">
        <v>1576</v>
      </c>
      <c r="N1230" s="4" t="str">
        <f t="array" ref="N1230">XLOOKUP(M1230,Product_Dim!A:A,Product_Dim!C:C)</f>
        <v>Clothing</v>
      </c>
      <c r="O1230" s="4" t="str">
        <f t="array" ref="O1230">XLOOKUP(M1230,Product_Dim!A:A,Product_Dim!D:D)</f>
        <v>Accessories</v>
      </c>
      <c r="P1230" s="4" t="s">
        <v>1579</v>
      </c>
      <c r="Q1230" s="4" t="s">
        <v>1934</v>
      </c>
      <c r="R1230" s="4" t="str">
        <f t="array" ref="R1230">XLOOKUP(Q1230,Store_Dim!A:A,Store_Dim!B:B)</f>
        <v>Mcdonald Inc</v>
      </c>
      <c r="S1230" s="4" t="str">
        <f t="array" ref="S1230">XLOOKUP(Q1230,Store_Dim!A:A,Store_Dim!E:E)</f>
        <v>Outlet</v>
      </c>
      <c r="T1230" s="4">
        <v>1.0</v>
      </c>
      <c r="U1230" s="13">
        <v>38.88</v>
      </c>
      <c r="V1230" s="14">
        <v>0.16</v>
      </c>
      <c r="W1230" s="15">
        <v>59.0</v>
      </c>
      <c r="X1230" s="4" t="s">
        <v>1964</v>
      </c>
      <c r="Y1230" s="16">
        <v>32.6592</v>
      </c>
      <c r="Z1230" s="4" t="str">
        <f t="array" ref="Z1230">XLOOKUP(M1230,Product_Dim!A:A,Product_Dim!B:B)</f>
        <v>Men's Leather Belt</v>
      </c>
    </row>
    <row r="1231" ht="14.25" customHeight="1">
      <c r="A1231" s="4" t="s">
        <v>3190</v>
      </c>
      <c r="B1231" s="5">
        <v>45823.0</v>
      </c>
      <c r="C1231" s="12" t="s">
        <v>3970</v>
      </c>
      <c r="D1231" s="4">
        <f t="shared" si="1"/>
        <v>2025</v>
      </c>
      <c r="E1231" s="4" t="s">
        <v>300</v>
      </c>
      <c r="F1231" s="4">
        <v>21.0</v>
      </c>
      <c r="G1231" s="4" t="str">
        <f t="shared" si="2"/>
        <v>18-25</v>
      </c>
      <c r="H1231" s="4" t="str">
        <f t="array" ref="H1231">XLOOKUP(E1231,Customer_Dim!A:A,Customer_Dim!D:D)</f>
        <v>Male</v>
      </c>
      <c r="I1231" s="4" t="str">
        <f t="array" ref="I1231">XLOOKUP(E1231,Customer_Dim!A:A,Customer_Dim!H:H)</f>
        <v>Gold</v>
      </c>
      <c r="J1231" s="4" t="str">
        <f t="array" ref="J1231">XLOOKUP(E1231,Customer_Dim!A:A,Customer_Dim!E:E)</f>
        <v>North Scottport</v>
      </c>
      <c r="K1231" s="4" t="str">
        <f t="array" ref="K1231">XLOOKUP(E1231,Customer_Dim!A:A,Customer_Dim!F:F)</f>
        <v>Virginia</v>
      </c>
      <c r="L1231" s="4" t="str">
        <f t="array" ref="L1231">XLOOKUP(Q1231,Store_Dim!A:A,Store_Dim!C:C)</f>
        <v>North</v>
      </c>
      <c r="M1231" s="4" t="s">
        <v>1621</v>
      </c>
      <c r="N1231" s="4" t="str">
        <f t="array" ref="N1231">XLOOKUP(M1231,Product_Dim!A:A,Product_Dim!C:C)</f>
        <v>Beauty</v>
      </c>
      <c r="O1231" s="4" t="str">
        <f t="array" ref="O1231">XLOOKUP(M1231,Product_Dim!A:A,Product_Dim!D:D)</f>
        <v>Grooming</v>
      </c>
      <c r="P1231" s="4" t="s">
        <v>1624</v>
      </c>
      <c r="Q1231" s="4" t="s">
        <v>1942</v>
      </c>
      <c r="R1231" s="4" t="str">
        <f t="array" ref="R1231">XLOOKUP(Q1231,Store_Dim!A:A,Store_Dim!B:B)</f>
        <v>Holloway Ltd</v>
      </c>
      <c r="S1231" s="4" t="str">
        <f t="array" ref="S1231">XLOOKUP(Q1231,Store_Dim!A:A,Store_Dim!E:E)</f>
        <v>Flagship</v>
      </c>
      <c r="T1231" s="4">
        <v>3.0</v>
      </c>
      <c r="U1231" s="13">
        <v>484.39</v>
      </c>
      <c r="V1231" s="14">
        <v>0.29</v>
      </c>
      <c r="W1231" s="15">
        <v>256.0</v>
      </c>
      <c r="X1231" s="4" t="s">
        <v>1964</v>
      </c>
      <c r="Y1231" s="16">
        <v>1031.7507</v>
      </c>
      <c r="Z1231" s="4" t="str">
        <f t="array" ref="Z1231">XLOOKUP(M1231,Product_Dim!A:A,Product_Dim!B:B)</f>
        <v>Beard Grooming Kit</v>
      </c>
    </row>
    <row r="1232" ht="14.25" customHeight="1">
      <c r="A1232" s="4" t="s">
        <v>3191</v>
      </c>
      <c r="B1232" s="5">
        <v>45572.0</v>
      </c>
      <c r="C1232" s="12" t="s">
        <v>3979</v>
      </c>
      <c r="D1232" s="4">
        <f t="shared" si="1"/>
        <v>2024</v>
      </c>
      <c r="E1232" s="4" t="s">
        <v>98</v>
      </c>
      <c r="F1232" s="4">
        <v>43.0</v>
      </c>
      <c r="G1232" s="4" t="str">
        <f t="shared" si="2"/>
        <v>36-45</v>
      </c>
      <c r="H1232" s="4" t="str">
        <f t="array" ref="H1232">XLOOKUP(E1232,Customer_Dim!A:A,Customer_Dim!D:D)</f>
        <v>Male</v>
      </c>
      <c r="I1232" s="3" t="s">
        <v>14</v>
      </c>
      <c r="J1232" s="4" t="str">
        <f t="array" ref="J1232">XLOOKUP(E1232,Customer_Dim!A:A,Customer_Dim!E:E)</f>
        <v>South William</v>
      </c>
      <c r="K1232" s="4" t="str">
        <f t="array" ref="K1232">XLOOKUP(E1232,Customer_Dim!A:A,Customer_Dim!F:F)</f>
        <v>Kansas</v>
      </c>
      <c r="L1232" s="4" t="str">
        <f t="array" ref="L1232">XLOOKUP(Q1232,Store_Dim!A:A,Store_Dim!C:C)</f>
        <v>North</v>
      </c>
      <c r="M1232" s="4" t="s">
        <v>1823</v>
      </c>
      <c r="N1232" s="4" t="str">
        <f t="array" ref="N1232">XLOOKUP(M1232,Product_Dim!A:A,Product_Dim!C:C)</f>
        <v>Home</v>
      </c>
      <c r="O1232" s="4" t="str">
        <f t="array" ref="O1232">XLOOKUP(M1232,Product_Dim!A:A,Product_Dim!D:D)</f>
        <v>Kitchen</v>
      </c>
      <c r="P1232" s="4" t="s">
        <v>1825</v>
      </c>
      <c r="Q1232" s="4" t="s">
        <v>1936</v>
      </c>
      <c r="R1232" s="4" t="str">
        <f t="array" ref="R1232">XLOOKUP(Q1232,Store_Dim!A:A,Store_Dim!B:B)</f>
        <v>Shelton PLC</v>
      </c>
      <c r="S1232" s="4" t="str">
        <f t="array" ref="S1232">XLOOKUP(Q1232,Store_Dim!A:A,Store_Dim!E:E)</f>
        <v>Flagship</v>
      </c>
      <c r="T1232" s="4">
        <v>2.0</v>
      </c>
      <c r="U1232" s="13">
        <v>949.3</v>
      </c>
      <c r="V1232" s="14">
        <v>0.08</v>
      </c>
      <c r="W1232" s="15">
        <v>58.0</v>
      </c>
      <c r="X1232" s="4" t="s">
        <v>1964</v>
      </c>
      <c r="Y1232" s="16">
        <v>1746.712</v>
      </c>
      <c r="Z1232" s="4" t="str">
        <f t="array" ref="Z1232">XLOOKUP(M1232,Product_Dim!A:A,Product_Dim!B:B)</f>
        <v>Wall-Mounted Spice Rack</v>
      </c>
    </row>
    <row r="1233" ht="14.25" customHeight="1">
      <c r="A1233" s="4" t="s">
        <v>3192</v>
      </c>
      <c r="B1233" s="5">
        <v>45259.0</v>
      </c>
      <c r="C1233" s="12" t="s">
        <v>3971</v>
      </c>
      <c r="D1233" s="4">
        <f t="shared" si="1"/>
        <v>2023</v>
      </c>
      <c r="E1233" s="4" t="s">
        <v>1367</v>
      </c>
      <c r="F1233" s="4">
        <v>51.0</v>
      </c>
      <c r="G1233" s="4" t="str">
        <f t="shared" si="2"/>
        <v>46-55</v>
      </c>
      <c r="H1233" s="4" t="str">
        <f t="array" ref="H1233">XLOOKUP(E1233,Customer_Dim!A:A,Customer_Dim!D:D)</f>
        <v>Female</v>
      </c>
      <c r="I1233" s="4" t="str">
        <f t="array" ref="I1233">XLOOKUP(E1233,Customer_Dim!A:A,Customer_Dim!H:H)</f>
        <v>Silver</v>
      </c>
      <c r="J1233" s="4" t="str">
        <f t="array" ref="J1233">XLOOKUP(E1233,Customer_Dim!A:A,Customer_Dim!E:E)</f>
        <v>Williamsberg</v>
      </c>
      <c r="K1233" s="4" t="str">
        <f t="array" ref="K1233">XLOOKUP(E1233,Customer_Dim!A:A,Customer_Dim!F:F)</f>
        <v>New York</v>
      </c>
      <c r="L1233" s="4" t="str">
        <f t="array" ref="L1233">XLOOKUP(Q1233,Store_Dim!A:A,Store_Dim!C:C)</f>
        <v>East</v>
      </c>
      <c r="M1233" s="4" t="s">
        <v>1796</v>
      </c>
      <c r="N1233" s="4" t="str">
        <f t="array" ref="N1233">XLOOKUP(M1233,Product_Dim!A:A,Product_Dim!C:C)</f>
        <v>Beauty</v>
      </c>
      <c r="O1233" s="4" t="str">
        <f t="array" ref="O1233">XLOOKUP(M1233,Product_Dim!A:A,Product_Dim!D:D)</f>
        <v>Haircare</v>
      </c>
      <c r="P1233" s="4" t="s">
        <v>1798</v>
      </c>
      <c r="Q1233" s="4" t="s">
        <v>1911</v>
      </c>
      <c r="R1233" s="4" t="str">
        <f t="array" ref="R1233">XLOOKUP(Q1233,Store_Dim!A:A,Store_Dim!B:B)</f>
        <v>Benson-Elliott</v>
      </c>
      <c r="S1233" s="4" t="str">
        <f t="array" ref="S1233">XLOOKUP(Q1233,Store_Dim!A:A,Store_Dim!E:E)</f>
        <v>Online</v>
      </c>
      <c r="T1233" s="4">
        <v>3.0</v>
      </c>
      <c r="U1233" s="13">
        <v>664.75</v>
      </c>
      <c r="V1233" s="14">
        <v>0.12</v>
      </c>
      <c r="W1233" s="15">
        <v>383.0</v>
      </c>
      <c r="X1233" s="4" t="s">
        <v>1959</v>
      </c>
      <c r="Y1233" s="16">
        <v>1754.94</v>
      </c>
      <c r="Z1233" s="4" t="str">
        <f t="array" ref="Z1233">XLOOKUP(M1233,Product_Dim!A:A,Product_Dim!B:B)</f>
        <v>Hair Repair Oil Treatment</v>
      </c>
    </row>
    <row r="1234" ht="14.25" customHeight="1">
      <c r="A1234" s="4" t="s">
        <v>3193</v>
      </c>
      <c r="B1234" s="5">
        <v>45740.0</v>
      </c>
      <c r="C1234" s="12" t="s">
        <v>3977</v>
      </c>
      <c r="D1234" s="4">
        <f t="shared" si="1"/>
        <v>2025</v>
      </c>
      <c r="E1234" s="4" t="s">
        <v>919</v>
      </c>
      <c r="F1234" s="4">
        <v>46.0</v>
      </c>
      <c r="G1234" s="4" t="str">
        <f t="shared" si="2"/>
        <v>46-55</v>
      </c>
      <c r="H1234" s="4" t="str">
        <f t="array" ref="H1234">XLOOKUP(E1234,Customer_Dim!A:A,Customer_Dim!D:D)</f>
        <v>Female</v>
      </c>
      <c r="I1234" s="4" t="str">
        <f t="array" ref="I1234">XLOOKUP(E1234,Customer_Dim!A:A,Customer_Dim!H:H)</f>
        <v>Gold</v>
      </c>
      <c r="J1234" s="4" t="str">
        <f t="array" ref="J1234">XLOOKUP(E1234,Customer_Dim!A:A,Customer_Dim!E:E)</f>
        <v>Spencermouth</v>
      </c>
      <c r="K1234" s="4" t="str">
        <f t="array" ref="K1234">XLOOKUP(E1234,Customer_Dim!A:A,Customer_Dim!F:F)</f>
        <v>New Jersey</v>
      </c>
      <c r="L1234" s="4" t="str">
        <f t="array" ref="L1234">XLOOKUP(Q1234,Store_Dim!A:A,Store_Dim!C:C)</f>
        <v>North</v>
      </c>
      <c r="M1234" s="4" t="s">
        <v>1793</v>
      </c>
      <c r="N1234" s="4" t="str">
        <f t="array" ref="N1234">XLOOKUP(M1234,Product_Dim!A:A,Product_Dim!C:C)</f>
        <v>Home</v>
      </c>
      <c r="O1234" s="4" t="str">
        <f t="array" ref="O1234">XLOOKUP(M1234,Product_Dim!A:A,Product_Dim!D:D)</f>
        <v>Storage</v>
      </c>
      <c r="P1234" s="4" t="s">
        <v>1795</v>
      </c>
      <c r="Q1234" s="4" t="s">
        <v>1942</v>
      </c>
      <c r="R1234" s="4" t="str">
        <f t="array" ref="R1234">XLOOKUP(Q1234,Store_Dim!A:A,Store_Dim!B:B)</f>
        <v>Holloway Ltd</v>
      </c>
      <c r="S1234" s="4" t="str">
        <f t="array" ref="S1234">XLOOKUP(Q1234,Store_Dim!A:A,Store_Dim!E:E)</f>
        <v>Flagship</v>
      </c>
      <c r="T1234" s="4">
        <v>3.0</v>
      </c>
      <c r="U1234" s="13">
        <v>190.04</v>
      </c>
      <c r="V1234" s="14">
        <v>0.07</v>
      </c>
      <c r="W1234" s="15">
        <v>89.0</v>
      </c>
      <c r="X1234" s="4" t="s">
        <v>1961</v>
      </c>
      <c r="Y1234" s="16">
        <v>530.2116</v>
      </c>
      <c r="Z1234" s="4" t="str">
        <f t="array" ref="Z1234">XLOOKUP(M1234,Product_Dim!A:A,Product_Dim!B:B)</f>
        <v>Kitchen Storage Rack</v>
      </c>
    </row>
    <row r="1235" ht="14.25" customHeight="1">
      <c r="A1235" s="4" t="s">
        <v>3194</v>
      </c>
      <c r="B1235" s="5">
        <v>45869.0</v>
      </c>
      <c r="C1235" s="12" t="s">
        <v>3968</v>
      </c>
      <c r="D1235" s="4">
        <f t="shared" si="1"/>
        <v>2025</v>
      </c>
      <c r="E1235" s="4" t="s">
        <v>904</v>
      </c>
      <c r="F1235" s="4">
        <v>22.0</v>
      </c>
      <c r="G1235" s="4" t="str">
        <f t="shared" si="2"/>
        <v>18-25</v>
      </c>
      <c r="H1235" s="4" t="str">
        <f t="array" ref="H1235">XLOOKUP(E1235,Customer_Dim!A:A,Customer_Dim!D:D)</f>
        <v>Female</v>
      </c>
      <c r="I1235" s="4" t="str">
        <f t="array" ref="I1235">XLOOKUP(E1235,Customer_Dim!A:A,Customer_Dim!H:H)</f>
        <v>Platinum</v>
      </c>
      <c r="J1235" s="4" t="str">
        <f t="array" ref="J1235">XLOOKUP(E1235,Customer_Dim!A:A,Customer_Dim!E:E)</f>
        <v>Lake Nicole</v>
      </c>
      <c r="K1235" s="4" t="str">
        <f t="array" ref="K1235">XLOOKUP(E1235,Customer_Dim!A:A,Customer_Dim!F:F)</f>
        <v>Colorado</v>
      </c>
      <c r="L1235" s="4" t="str">
        <f t="array" ref="L1235">XLOOKUP(Q1235,Store_Dim!A:A,Store_Dim!C:C)</f>
        <v>North</v>
      </c>
      <c r="M1235" s="4" t="s">
        <v>1585</v>
      </c>
      <c r="N1235" s="4" t="str">
        <f t="array" ref="N1235">XLOOKUP(M1235,Product_Dim!A:A,Product_Dim!C:C)</f>
        <v>Home</v>
      </c>
      <c r="O1235" s="4" t="str">
        <f t="array" ref="O1235">XLOOKUP(M1235,Product_Dim!A:A,Product_Dim!D:D)</f>
        <v>Lighting</v>
      </c>
      <c r="P1235" s="4" t="s">
        <v>1589</v>
      </c>
      <c r="Q1235" s="4" t="s">
        <v>1936</v>
      </c>
      <c r="R1235" s="4" t="str">
        <f t="array" ref="R1235">XLOOKUP(Q1235,Store_Dim!A:A,Store_Dim!B:B)</f>
        <v>Shelton PLC</v>
      </c>
      <c r="S1235" s="4" t="str">
        <f t="array" ref="S1235">XLOOKUP(Q1235,Store_Dim!A:A,Store_Dim!E:E)</f>
        <v>Flagship</v>
      </c>
      <c r="T1235" s="4">
        <v>3.0</v>
      </c>
      <c r="U1235" s="13">
        <v>754.02</v>
      </c>
      <c r="V1235" s="14">
        <v>0.1</v>
      </c>
      <c r="W1235" s="15">
        <v>170.0</v>
      </c>
      <c r="X1235" s="4" t="s">
        <v>1964</v>
      </c>
      <c r="Y1235" s="16">
        <v>2035.854</v>
      </c>
      <c r="Z1235" s="4" t="str">
        <f t="array" ref="Z1235">XLOOKUP(M1235,Product_Dim!A:A,Product_Dim!B:B)</f>
        <v>LED Table Lamp</v>
      </c>
    </row>
    <row r="1236" ht="14.25" customHeight="1">
      <c r="A1236" s="4" t="s">
        <v>3195</v>
      </c>
      <c r="B1236" s="5">
        <v>45526.0</v>
      </c>
      <c r="C1236" s="12" t="s">
        <v>3975</v>
      </c>
      <c r="D1236" s="4">
        <f t="shared" si="1"/>
        <v>2024</v>
      </c>
      <c r="E1236" s="4" t="s">
        <v>1223</v>
      </c>
      <c r="F1236" s="4">
        <v>52.0</v>
      </c>
      <c r="G1236" s="4" t="str">
        <f t="shared" si="2"/>
        <v>46-55</v>
      </c>
      <c r="H1236" s="4" t="str">
        <f t="array" ref="H1236">XLOOKUP(E1236,Customer_Dim!A:A,Customer_Dim!D:D)</f>
        <v>Female</v>
      </c>
      <c r="I1236" s="4" t="str">
        <f t="array" ref="I1236">XLOOKUP(E1236,Customer_Dim!A:A,Customer_Dim!H:H)</f>
        <v>Bronze</v>
      </c>
      <c r="J1236" s="4" t="str">
        <f t="array" ref="J1236">XLOOKUP(E1236,Customer_Dim!A:A,Customer_Dim!E:E)</f>
        <v>North Michael</v>
      </c>
      <c r="K1236" s="4" t="str">
        <f t="array" ref="K1236">XLOOKUP(E1236,Customer_Dim!A:A,Customer_Dim!F:F)</f>
        <v>Iowa</v>
      </c>
      <c r="L1236" s="4" t="str">
        <f t="array" ref="L1236">XLOOKUP(Q1236,Store_Dim!A:A,Store_Dim!C:C)</f>
        <v>North</v>
      </c>
      <c r="M1236" s="4" t="s">
        <v>1680</v>
      </c>
      <c r="N1236" s="4" t="str">
        <f t="array" ref="N1236">XLOOKUP(M1236,Product_Dim!A:A,Product_Dim!C:C)</f>
        <v>Electronics</v>
      </c>
      <c r="O1236" s="4" t="str">
        <f t="array" ref="O1236">XLOOKUP(M1236,Product_Dim!A:A,Product_Dim!D:D)</f>
        <v>Computer</v>
      </c>
      <c r="P1236" s="4" t="s">
        <v>1682</v>
      </c>
      <c r="Q1236" s="4" t="s">
        <v>1929</v>
      </c>
      <c r="R1236" s="4" t="str">
        <f t="array" ref="R1236">XLOOKUP(Q1236,Store_Dim!A:A,Store_Dim!B:B)</f>
        <v>Thomas, Bridges and Harris</v>
      </c>
      <c r="S1236" s="4" t="str">
        <f t="array" ref="S1236">XLOOKUP(Q1236,Store_Dim!A:A,Store_Dim!E:E)</f>
        <v>Online</v>
      </c>
      <c r="T1236" s="4">
        <v>4.0</v>
      </c>
      <c r="U1236" s="13">
        <v>94.13</v>
      </c>
      <c r="V1236" s="14">
        <v>0.04</v>
      </c>
      <c r="W1236" s="15">
        <v>86.0</v>
      </c>
      <c r="X1236" s="4" t="s">
        <v>1964</v>
      </c>
      <c r="Y1236" s="16">
        <v>361.4592</v>
      </c>
      <c r="Z1236" s="4" t="str">
        <f t="array" ref="Z1236">XLOOKUP(M1236,Product_Dim!A:A,Product_Dim!B:B)</f>
        <v>Gaming Mechanical Keyboard</v>
      </c>
    </row>
    <row r="1237" ht="14.25" customHeight="1">
      <c r="A1237" s="4" t="s">
        <v>3196</v>
      </c>
      <c r="B1237" s="5">
        <v>45489.0</v>
      </c>
      <c r="C1237" s="12" t="s">
        <v>3968</v>
      </c>
      <c r="D1237" s="4">
        <f t="shared" si="1"/>
        <v>2024</v>
      </c>
      <c r="E1237" s="4" t="s">
        <v>1464</v>
      </c>
      <c r="F1237" s="4">
        <v>45.0</v>
      </c>
      <c r="G1237" s="4" t="str">
        <f t="shared" si="2"/>
        <v>36-45</v>
      </c>
      <c r="H1237" s="4" t="str">
        <f t="array" ref="H1237">XLOOKUP(E1237,Customer_Dim!A:A,Customer_Dim!D:D)</f>
        <v>Male</v>
      </c>
      <c r="I1237" s="4" t="str">
        <f t="array" ref="I1237">XLOOKUP(E1237,Customer_Dim!A:A,Customer_Dim!H:H)</f>
        <v>Bronze</v>
      </c>
      <c r="J1237" s="4" t="str">
        <f t="array" ref="J1237">XLOOKUP(E1237,Customer_Dim!A:A,Customer_Dim!E:E)</f>
        <v>Bergermouth</v>
      </c>
      <c r="K1237" s="4" t="str">
        <f t="array" ref="K1237">XLOOKUP(E1237,Customer_Dim!A:A,Customer_Dim!F:F)</f>
        <v>Vermont</v>
      </c>
      <c r="L1237" s="4" t="str">
        <f t="array" ref="L1237">XLOOKUP(Q1237,Store_Dim!A:A,Store_Dim!C:C)</f>
        <v>North</v>
      </c>
      <c r="M1237" s="4" t="s">
        <v>1560</v>
      </c>
      <c r="N1237" s="4" t="str">
        <f t="array" ref="N1237">XLOOKUP(M1237,Product_Dim!A:A,Product_Dim!C:C)</f>
        <v>Clothing</v>
      </c>
      <c r="O1237" s="4" t="str">
        <f t="array" ref="O1237">XLOOKUP(M1237,Product_Dim!A:A,Product_Dim!D:D)</f>
        <v>Tops</v>
      </c>
      <c r="P1237" s="4" t="s">
        <v>1564</v>
      </c>
      <c r="Q1237" s="4" t="s">
        <v>1936</v>
      </c>
      <c r="R1237" s="4" t="str">
        <f t="array" ref="R1237">XLOOKUP(Q1237,Store_Dim!A:A,Store_Dim!B:B)</f>
        <v>Shelton PLC</v>
      </c>
      <c r="S1237" s="4" t="str">
        <f t="array" ref="S1237">XLOOKUP(Q1237,Store_Dim!A:A,Store_Dim!E:E)</f>
        <v>Flagship</v>
      </c>
      <c r="T1237" s="4">
        <v>3.0</v>
      </c>
      <c r="U1237" s="13">
        <v>402.3</v>
      </c>
      <c r="V1237" s="14">
        <v>0.21</v>
      </c>
      <c r="W1237" s="15">
        <v>181.0</v>
      </c>
      <c r="X1237" s="4" t="s">
        <v>1961</v>
      </c>
      <c r="Y1237" s="16">
        <v>953.4510000000001</v>
      </c>
      <c r="Z1237" s="4" t="str">
        <f t="array" ref="Z1237">XLOOKUP(M1237,Product_Dim!A:A,Product_Dim!B:B)</f>
        <v>Men's Graphic T-Shirt</v>
      </c>
    </row>
    <row r="1238" ht="14.25" customHeight="1">
      <c r="A1238" s="4" t="s">
        <v>3197</v>
      </c>
      <c r="B1238" s="5">
        <v>45908.0</v>
      </c>
      <c r="C1238" s="12" t="s">
        <v>3976</v>
      </c>
      <c r="D1238" s="4">
        <f t="shared" si="1"/>
        <v>2025</v>
      </c>
      <c r="E1238" s="4" t="s">
        <v>790</v>
      </c>
      <c r="F1238" s="4">
        <v>58.0</v>
      </c>
      <c r="G1238" s="4" t="str">
        <f t="shared" si="2"/>
        <v>56-65</v>
      </c>
      <c r="H1238" s="4" t="str">
        <f t="array" ref="H1238">XLOOKUP(E1238,Customer_Dim!A:A,Customer_Dim!D:D)</f>
        <v>Female</v>
      </c>
      <c r="I1238" s="4" t="str">
        <f t="array" ref="I1238">XLOOKUP(E1238,Customer_Dim!A:A,Customer_Dim!H:H)</f>
        <v>Platinum</v>
      </c>
      <c r="J1238" s="4" t="str">
        <f t="array" ref="J1238">XLOOKUP(E1238,Customer_Dim!A:A,Customer_Dim!E:E)</f>
        <v>Zamoraborough</v>
      </c>
      <c r="K1238" s="4" t="str">
        <f t="array" ref="K1238">XLOOKUP(E1238,Customer_Dim!A:A,Customer_Dim!F:F)</f>
        <v>Nevada</v>
      </c>
      <c r="L1238" s="4" t="str">
        <f t="array" ref="L1238">XLOOKUP(Q1238,Store_Dim!A:A,Store_Dim!C:C)</f>
        <v>South</v>
      </c>
      <c r="M1238" s="4" t="s">
        <v>1841</v>
      </c>
      <c r="N1238" s="4" t="str">
        <f t="array" ref="N1238">XLOOKUP(M1238,Product_Dim!A:A,Product_Dim!C:C)</f>
        <v>Home</v>
      </c>
      <c r="O1238" s="4" t="str">
        <f t="array" ref="O1238">XLOOKUP(M1238,Product_Dim!A:A,Product_Dim!D:D)</f>
        <v>Kitchen</v>
      </c>
      <c r="P1238" s="4" t="s">
        <v>1843</v>
      </c>
      <c r="Q1238" s="4" t="s">
        <v>1914</v>
      </c>
      <c r="R1238" s="4" t="str">
        <f t="array" ref="R1238">XLOOKUP(Q1238,Store_Dim!A:A,Store_Dim!B:B)</f>
        <v>Martinez-Mullins</v>
      </c>
      <c r="S1238" s="4" t="str">
        <f t="array" ref="S1238">XLOOKUP(Q1238,Store_Dim!A:A,Store_Dim!E:E)</f>
        <v>Online</v>
      </c>
      <c r="T1238" s="4">
        <v>1.0</v>
      </c>
      <c r="U1238" s="13">
        <v>729.05</v>
      </c>
      <c r="V1238" s="14">
        <v>0.06</v>
      </c>
      <c r="W1238" s="15">
        <v>82.0</v>
      </c>
      <c r="X1238" s="4" t="s">
        <v>1964</v>
      </c>
      <c r="Y1238" s="16">
        <v>685.3069999999999</v>
      </c>
      <c r="Z1238" s="4" t="str">
        <f t="array" ref="Z1238">XLOOKUP(M1238,Product_Dim!A:A,Product_Dim!B:B)</f>
        <v>Kitchen Cutting Board</v>
      </c>
    </row>
    <row r="1239" ht="14.25" customHeight="1">
      <c r="A1239" s="4" t="s">
        <v>3198</v>
      </c>
      <c r="B1239" s="5">
        <v>45912.0</v>
      </c>
      <c r="C1239" s="12" t="s">
        <v>3976</v>
      </c>
      <c r="D1239" s="4">
        <f t="shared" si="1"/>
        <v>2025</v>
      </c>
      <c r="E1239" s="4" t="s">
        <v>477</v>
      </c>
      <c r="F1239" s="4">
        <v>54.0</v>
      </c>
      <c r="G1239" s="4" t="str">
        <f t="shared" si="2"/>
        <v>46-55</v>
      </c>
      <c r="H1239" s="4" t="str">
        <f t="array" ref="H1239">XLOOKUP(E1239,Customer_Dim!A:A,Customer_Dim!D:D)</f>
        <v>Male</v>
      </c>
      <c r="I1239" s="4" t="str">
        <f t="array" ref="I1239">XLOOKUP(E1239,Customer_Dim!A:A,Customer_Dim!H:H)</f>
        <v>Gold</v>
      </c>
      <c r="J1239" s="4" t="str">
        <f t="array" ref="J1239">XLOOKUP(E1239,Customer_Dim!A:A,Customer_Dim!E:E)</f>
        <v>Parksfort</v>
      </c>
      <c r="K1239" s="4" t="str">
        <f t="array" ref="K1239">XLOOKUP(E1239,Customer_Dim!A:A,Customer_Dim!F:F)</f>
        <v>Washington</v>
      </c>
      <c r="L1239" s="4" t="str">
        <f t="array" ref="L1239">XLOOKUP(Q1239,Store_Dim!A:A,Store_Dim!C:C)</f>
        <v>East</v>
      </c>
      <c r="M1239" s="4" t="s">
        <v>1853</v>
      </c>
      <c r="N1239" s="4" t="str">
        <f t="array" ref="N1239">XLOOKUP(M1239,Product_Dim!A:A,Product_Dim!C:C)</f>
        <v>Electronics</v>
      </c>
      <c r="O1239" s="4" t="str">
        <f t="array" ref="O1239">XLOOKUP(M1239,Product_Dim!A:A,Product_Dim!D:D)</f>
        <v>Accessories</v>
      </c>
      <c r="P1239" s="4" t="s">
        <v>1855</v>
      </c>
      <c r="Q1239" s="4" t="s">
        <v>1932</v>
      </c>
      <c r="R1239" s="4" t="str">
        <f t="array" ref="R1239">XLOOKUP(Q1239,Store_Dim!A:A,Store_Dim!B:B)</f>
        <v>Gardner, Humphrey and Contreras</v>
      </c>
      <c r="S1239" s="4" t="str">
        <f t="array" ref="S1239">XLOOKUP(Q1239,Store_Dim!A:A,Store_Dim!E:E)</f>
        <v>Flagship</v>
      </c>
      <c r="T1239" s="4">
        <v>1.0</v>
      </c>
      <c r="U1239" s="13">
        <v>822.6</v>
      </c>
      <c r="V1239" s="14">
        <v>0.29</v>
      </c>
      <c r="W1239" s="15">
        <v>361.0</v>
      </c>
      <c r="X1239" s="4" t="s">
        <v>1961</v>
      </c>
      <c r="Y1239" s="16">
        <v>584.0459999999999</v>
      </c>
      <c r="Z1239" s="4" t="str">
        <f t="array" ref="Z1239">XLOOKUP(M1239,Product_Dim!A:A,Product_Dim!B:B)</f>
        <v>Gaming Mouse Pad XL</v>
      </c>
    </row>
    <row r="1240" ht="14.25" customHeight="1">
      <c r="A1240" s="4" t="s">
        <v>3199</v>
      </c>
      <c r="B1240" s="5">
        <v>45771.0</v>
      </c>
      <c r="C1240" s="12" t="s">
        <v>3978</v>
      </c>
      <c r="D1240" s="4">
        <f t="shared" si="1"/>
        <v>2025</v>
      </c>
      <c r="E1240" s="4" t="s">
        <v>654</v>
      </c>
      <c r="F1240" s="4">
        <v>38.0</v>
      </c>
      <c r="G1240" s="4" t="str">
        <f t="shared" si="2"/>
        <v>36-45</v>
      </c>
      <c r="H1240" s="4" t="str">
        <f t="array" ref="H1240">XLOOKUP(E1240,Customer_Dim!A:A,Customer_Dim!D:D)</f>
        <v>Male</v>
      </c>
      <c r="I1240" s="4" t="str">
        <f t="array" ref="I1240">XLOOKUP(E1240,Customer_Dim!A:A,Customer_Dim!H:H)</f>
        <v>Gold</v>
      </c>
      <c r="J1240" s="4" t="str">
        <f t="array" ref="J1240">XLOOKUP(E1240,Customer_Dim!A:A,Customer_Dim!E:E)</f>
        <v>Port Amanda</v>
      </c>
      <c r="K1240" s="4" t="str">
        <f t="array" ref="K1240">XLOOKUP(E1240,Customer_Dim!A:A,Customer_Dim!F:F)</f>
        <v>Georgia</v>
      </c>
      <c r="L1240" s="4" t="str">
        <f t="array" ref="L1240">XLOOKUP(Q1240,Store_Dim!A:A,Store_Dim!C:C)</f>
        <v>West</v>
      </c>
      <c r="M1240" s="4" t="s">
        <v>1832</v>
      </c>
      <c r="N1240" s="4" t="str">
        <f t="array" ref="N1240">XLOOKUP(M1240,Product_Dim!A:A,Product_Dim!C:C)</f>
        <v>Beauty</v>
      </c>
      <c r="O1240" s="4" t="str">
        <f t="array" ref="O1240">XLOOKUP(M1240,Product_Dim!A:A,Product_Dim!D:D)</f>
        <v>Skincare</v>
      </c>
      <c r="P1240" s="4" t="s">
        <v>1834</v>
      </c>
      <c r="Q1240" s="4" t="s">
        <v>1917</v>
      </c>
      <c r="R1240" s="4" t="str">
        <f t="array" ref="R1240">XLOOKUP(Q1240,Store_Dim!A:A,Store_Dim!B:B)</f>
        <v>Bean, Jones and Park</v>
      </c>
      <c r="S1240" s="4" t="str">
        <f t="array" ref="S1240">XLOOKUP(Q1240,Store_Dim!A:A,Store_Dim!E:E)</f>
        <v>Online</v>
      </c>
      <c r="T1240" s="4">
        <v>2.0</v>
      </c>
      <c r="U1240" s="13">
        <v>327.25</v>
      </c>
      <c r="V1240" s="14">
        <v>0.19</v>
      </c>
      <c r="W1240" s="15">
        <v>159.0</v>
      </c>
      <c r="X1240" s="4" t="s">
        <v>1961</v>
      </c>
      <c r="Y1240" s="16">
        <v>530.145</v>
      </c>
      <c r="Z1240" s="4" t="str">
        <f t="array" ref="Z1240">XLOOKUP(M1240,Product_Dim!A:A,Product_Dim!B:B)</f>
        <v>Hydrating Face Cleanser</v>
      </c>
    </row>
    <row r="1241" ht="14.25" customHeight="1">
      <c r="A1241" s="4" t="s">
        <v>3200</v>
      </c>
      <c r="B1241" s="5">
        <v>45619.0</v>
      </c>
      <c r="C1241" s="12" t="s">
        <v>3971</v>
      </c>
      <c r="D1241" s="4">
        <f t="shared" si="1"/>
        <v>2024</v>
      </c>
      <c r="E1241" s="4" t="s">
        <v>320</v>
      </c>
      <c r="F1241" s="4">
        <v>26.0</v>
      </c>
      <c r="G1241" s="4" t="str">
        <f t="shared" si="2"/>
        <v>26-35</v>
      </c>
      <c r="H1241" s="4" t="str">
        <f t="array" ref="H1241">XLOOKUP(E1241,Customer_Dim!A:A,Customer_Dim!D:D)</f>
        <v>Female</v>
      </c>
      <c r="I1241" s="4" t="str">
        <f t="array" ref="I1241">XLOOKUP(E1241,Customer_Dim!A:A,Customer_Dim!H:H)</f>
        <v>Platinum</v>
      </c>
      <c r="J1241" s="4" t="str">
        <f t="array" ref="J1241">XLOOKUP(E1241,Customer_Dim!A:A,Customer_Dim!E:E)</f>
        <v>Garyberg</v>
      </c>
      <c r="K1241" s="4" t="str">
        <f t="array" ref="K1241">XLOOKUP(E1241,Customer_Dim!A:A,Customer_Dim!F:F)</f>
        <v>Indiana</v>
      </c>
      <c r="L1241" s="4" t="str">
        <f t="array" ref="L1241">XLOOKUP(Q1241,Store_Dim!A:A,Store_Dim!C:C)</f>
        <v>South</v>
      </c>
      <c r="M1241" s="4" t="s">
        <v>1793</v>
      </c>
      <c r="N1241" s="4" t="str">
        <f t="array" ref="N1241">XLOOKUP(M1241,Product_Dim!A:A,Product_Dim!C:C)</f>
        <v>Home</v>
      </c>
      <c r="O1241" s="4" t="str">
        <f t="array" ref="O1241">XLOOKUP(M1241,Product_Dim!A:A,Product_Dim!D:D)</f>
        <v>Storage</v>
      </c>
      <c r="P1241" s="4" t="s">
        <v>1795</v>
      </c>
      <c r="Q1241" s="4" t="s">
        <v>1921</v>
      </c>
      <c r="R1241" s="4" t="str">
        <f t="array" ref="R1241">XLOOKUP(Q1241,Store_Dim!A:A,Store_Dim!B:B)</f>
        <v>Moore, Padilla and Butler</v>
      </c>
      <c r="S1241" s="4" t="str">
        <f t="array" ref="S1241">XLOOKUP(Q1241,Store_Dim!A:A,Store_Dim!E:E)</f>
        <v>Flagship</v>
      </c>
      <c r="T1241" s="4">
        <v>4.0</v>
      </c>
      <c r="U1241" s="13">
        <v>930.38</v>
      </c>
      <c r="V1241" s="14">
        <v>0.0</v>
      </c>
      <c r="W1241" s="15">
        <v>89.0</v>
      </c>
      <c r="X1241" s="4" t="s">
        <v>1964</v>
      </c>
      <c r="Y1241" s="16">
        <v>3721.52</v>
      </c>
      <c r="Z1241" s="4" t="str">
        <f t="array" ref="Z1241">XLOOKUP(M1241,Product_Dim!A:A,Product_Dim!B:B)</f>
        <v>Kitchen Storage Rack</v>
      </c>
    </row>
    <row r="1242" ht="14.25" customHeight="1">
      <c r="A1242" s="4" t="s">
        <v>3201</v>
      </c>
      <c r="B1242" s="5">
        <v>45394.0</v>
      </c>
      <c r="C1242" s="12" t="s">
        <v>3978</v>
      </c>
      <c r="D1242" s="4">
        <f t="shared" si="1"/>
        <v>2024</v>
      </c>
      <c r="E1242" s="4" t="s">
        <v>506</v>
      </c>
      <c r="F1242" s="4">
        <v>62.0</v>
      </c>
      <c r="G1242" s="4" t="str">
        <f t="shared" si="2"/>
        <v>56-65</v>
      </c>
      <c r="H1242" s="4" t="str">
        <f t="array" ref="H1242">XLOOKUP(E1242,Customer_Dim!A:A,Customer_Dim!D:D)</f>
        <v>Female</v>
      </c>
      <c r="I1242" s="4" t="str">
        <f t="array" ref="I1242">XLOOKUP(E1242,Customer_Dim!A:A,Customer_Dim!H:H)</f>
        <v>Bronze</v>
      </c>
      <c r="J1242" s="4" t="str">
        <f t="array" ref="J1242">XLOOKUP(E1242,Customer_Dim!A:A,Customer_Dim!E:E)</f>
        <v>North Anthonychester</v>
      </c>
      <c r="K1242" s="4" t="str">
        <f t="array" ref="K1242">XLOOKUP(E1242,Customer_Dim!A:A,Customer_Dim!F:F)</f>
        <v>Nevada</v>
      </c>
      <c r="L1242" s="4" t="str">
        <f t="array" ref="L1242">XLOOKUP(Q1242,Store_Dim!A:A,Store_Dim!C:C)</f>
        <v>North</v>
      </c>
      <c r="M1242" s="4" t="s">
        <v>1658</v>
      </c>
      <c r="N1242" s="4" t="str">
        <f t="array" ref="N1242">XLOOKUP(M1242,Product_Dim!A:A,Product_Dim!C:C)</f>
        <v>Home</v>
      </c>
      <c r="O1242" s="4" t="str">
        <f t="array" ref="O1242">XLOOKUP(M1242,Product_Dim!A:A,Product_Dim!D:D)</f>
        <v>Decor</v>
      </c>
      <c r="P1242" s="4" t="s">
        <v>1660</v>
      </c>
      <c r="Q1242" s="4" t="s">
        <v>1908</v>
      </c>
      <c r="R1242" s="4" t="str">
        <f t="array" ref="R1242">XLOOKUP(Q1242,Store_Dim!A:A,Store_Dim!B:B)</f>
        <v>Gray Ltd</v>
      </c>
      <c r="S1242" s="4" t="str">
        <f t="array" ref="S1242">XLOOKUP(Q1242,Store_Dim!A:A,Store_Dim!E:E)</f>
        <v>Outlet</v>
      </c>
      <c r="T1242" s="4">
        <v>2.0</v>
      </c>
      <c r="U1242" s="13">
        <v>437.84</v>
      </c>
      <c r="V1242" s="14">
        <v>0.24</v>
      </c>
      <c r="W1242" s="15">
        <v>378.0</v>
      </c>
      <c r="X1242" s="4" t="s">
        <v>1959</v>
      </c>
      <c r="Y1242" s="16">
        <v>665.5168</v>
      </c>
      <c r="Z1242" s="4" t="str">
        <f t="array" ref="Z1242">XLOOKUP(M1242,Product_Dim!A:A,Product_Dim!B:B)</f>
        <v>Decorative Floor Vase</v>
      </c>
    </row>
    <row r="1243" ht="14.25" customHeight="1">
      <c r="A1243" s="4" t="s">
        <v>3202</v>
      </c>
      <c r="B1243" s="5">
        <v>45786.0</v>
      </c>
      <c r="C1243" s="12" t="s">
        <v>3973</v>
      </c>
      <c r="D1243" s="4">
        <f t="shared" si="1"/>
        <v>2025</v>
      </c>
      <c r="E1243" s="4" t="s">
        <v>274</v>
      </c>
      <c r="F1243" s="4">
        <v>29.0</v>
      </c>
      <c r="G1243" s="4" t="str">
        <f t="shared" si="2"/>
        <v>26-35</v>
      </c>
      <c r="H1243" s="4" t="str">
        <f t="array" ref="H1243">XLOOKUP(E1243,Customer_Dim!A:A,Customer_Dim!D:D)</f>
        <v>Female</v>
      </c>
      <c r="I1243" s="4" t="str">
        <f t="array" ref="I1243">XLOOKUP(E1243,Customer_Dim!A:A,Customer_Dim!H:H)</f>
        <v>Gold</v>
      </c>
      <c r="J1243" s="4" t="str">
        <f t="array" ref="J1243">XLOOKUP(E1243,Customer_Dim!A:A,Customer_Dim!E:E)</f>
        <v>Port Lisa</v>
      </c>
      <c r="K1243" s="4" t="str">
        <f t="array" ref="K1243">XLOOKUP(E1243,Customer_Dim!A:A,Customer_Dim!F:F)</f>
        <v>New Mexico</v>
      </c>
      <c r="L1243" s="4" t="str">
        <f t="array" ref="L1243">XLOOKUP(Q1243,Store_Dim!A:A,Store_Dim!C:C)</f>
        <v>West</v>
      </c>
      <c r="M1243" s="4" t="s">
        <v>1621</v>
      </c>
      <c r="N1243" s="4" t="str">
        <f t="array" ref="N1243">XLOOKUP(M1243,Product_Dim!A:A,Product_Dim!C:C)</f>
        <v>Beauty</v>
      </c>
      <c r="O1243" s="4" t="str">
        <f t="array" ref="O1243">XLOOKUP(M1243,Product_Dim!A:A,Product_Dim!D:D)</f>
        <v>Grooming</v>
      </c>
      <c r="P1243" s="4" t="s">
        <v>1624</v>
      </c>
      <c r="Q1243" s="4" t="s">
        <v>1939</v>
      </c>
      <c r="R1243" s="4" t="str">
        <f t="array" ref="R1243">XLOOKUP(Q1243,Store_Dim!A:A,Store_Dim!B:B)</f>
        <v>Frederick-Wright</v>
      </c>
      <c r="S1243" s="4" t="str">
        <f t="array" ref="S1243">XLOOKUP(Q1243,Store_Dim!A:A,Store_Dim!E:E)</f>
        <v>Flagship</v>
      </c>
      <c r="T1243" s="4">
        <v>2.0</v>
      </c>
      <c r="U1243" s="13">
        <v>126.02</v>
      </c>
      <c r="V1243" s="14">
        <v>0.09</v>
      </c>
      <c r="W1243" s="15">
        <v>256.0</v>
      </c>
      <c r="X1243" s="4" t="s">
        <v>1964</v>
      </c>
      <c r="Y1243" s="16">
        <v>229.3564</v>
      </c>
      <c r="Z1243" s="4" t="str">
        <f t="array" ref="Z1243">XLOOKUP(M1243,Product_Dim!A:A,Product_Dim!B:B)</f>
        <v>Beard Grooming Kit</v>
      </c>
    </row>
    <row r="1244" ht="14.25" customHeight="1">
      <c r="A1244" s="4" t="s">
        <v>3203</v>
      </c>
      <c r="B1244" s="5">
        <v>45692.0</v>
      </c>
      <c r="C1244" s="12" t="s">
        <v>3974</v>
      </c>
      <c r="D1244" s="4">
        <f t="shared" si="1"/>
        <v>2025</v>
      </c>
      <c r="E1244" s="4" t="s">
        <v>1379</v>
      </c>
      <c r="F1244" s="4">
        <v>47.0</v>
      </c>
      <c r="G1244" s="4" t="str">
        <f t="shared" si="2"/>
        <v>46-55</v>
      </c>
      <c r="H1244" s="4" t="str">
        <f t="array" ref="H1244">XLOOKUP(E1244,Customer_Dim!A:A,Customer_Dim!D:D)</f>
        <v>Female</v>
      </c>
      <c r="I1244" s="4" t="str">
        <f t="array" ref="I1244">XLOOKUP(E1244,Customer_Dim!A:A,Customer_Dim!H:H)</f>
        <v>Platinum</v>
      </c>
      <c r="J1244" s="4" t="str">
        <f t="array" ref="J1244">XLOOKUP(E1244,Customer_Dim!A:A,Customer_Dim!E:E)</f>
        <v>East Davidmouth</v>
      </c>
      <c r="K1244" s="4" t="str">
        <f t="array" ref="K1244">XLOOKUP(E1244,Customer_Dim!A:A,Customer_Dim!F:F)</f>
        <v>New Hampshire</v>
      </c>
      <c r="L1244" s="4" t="str">
        <f t="array" ref="L1244">XLOOKUP(Q1244,Store_Dim!A:A,Store_Dim!C:C)</f>
        <v>North</v>
      </c>
      <c r="M1244" s="4" t="s">
        <v>1832</v>
      </c>
      <c r="N1244" s="4" t="str">
        <f t="array" ref="N1244">XLOOKUP(M1244,Product_Dim!A:A,Product_Dim!C:C)</f>
        <v>Beauty</v>
      </c>
      <c r="O1244" s="4" t="str">
        <f t="array" ref="O1244">XLOOKUP(M1244,Product_Dim!A:A,Product_Dim!D:D)</f>
        <v>Skincare</v>
      </c>
      <c r="P1244" s="4" t="s">
        <v>1834</v>
      </c>
      <c r="Q1244" s="4" t="s">
        <v>1936</v>
      </c>
      <c r="R1244" s="4" t="str">
        <f t="array" ref="R1244">XLOOKUP(Q1244,Store_Dim!A:A,Store_Dim!B:B)</f>
        <v>Shelton PLC</v>
      </c>
      <c r="S1244" s="4" t="str">
        <f t="array" ref="S1244">XLOOKUP(Q1244,Store_Dim!A:A,Store_Dim!E:E)</f>
        <v>Flagship</v>
      </c>
      <c r="T1244" s="4">
        <v>1.0</v>
      </c>
      <c r="U1244" s="13">
        <v>860.84</v>
      </c>
      <c r="V1244" s="14">
        <v>0.07</v>
      </c>
      <c r="W1244" s="15">
        <v>159.0</v>
      </c>
      <c r="X1244" s="4" t="s">
        <v>1961</v>
      </c>
      <c r="Y1244" s="16">
        <v>800.5812</v>
      </c>
      <c r="Z1244" s="4" t="str">
        <f t="array" ref="Z1244">XLOOKUP(M1244,Product_Dim!A:A,Product_Dim!B:B)</f>
        <v>Hydrating Face Cleanser</v>
      </c>
    </row>
    <row r="1245" ht="14.25" customHeight="1">
      <c r="A1245" s="4" t="s">
        <v>3204</v>
      </c>
      <c r="B1245" s="5">
        <v>45677.0</v>
      </c>
      <c r="C1245" s="12" t="s">
        <v>3972</v>
      </c>
      <c r="D1245" s="4">
        <f t="shared" si="1"/>
        <v>2025</v>
      </c>
      <c r="E1245" s="4" t="s">
        <v>351</v>
      </c>
      <c r="F1245" s="4">
        <v>28.0</v>
      </c>
      <c r="G1245" s="4" t="str">
        <f t="shared" si="2"/>
        <v>26-35</v>
      </c>
      <c r="H1245" s="4" t="str">
        <f t="array" ref="H1245">XLOOKUP(E1245,Customer_Dim!A:A,Customer_Dim!D:D)</f>
        <v>Female</v>
      </c>
      <c r="I1245" s="4" t="str">
        <f t="array" ref="I1245">XLOOKUP(E1245,Customer_Dim!A:A,Customer_Dim!H:H)</f>
        <v>Gold</v>
      </c>
      <c r="J1245" s="4" t="str">
        <f t="array" ref="J1245">XLOOKUP(E1245,Customer_Dim!A:A,Customer_Dim!E:E)</f>
        <v>Port Travisstad</v>
      </c>
      <c r="K1245" s="4" t="str">
        <f t="array" ref="K1245">XLOOKUP(E1245,Customer_Dim!A:A,Customer_Dim!F:F)</f>
        <v>South Carolina</v>
      </c>
      <c r="L1245" s="4" t="str">
        <f t="array" ref="L1245">XLOOKUP(Q1245,Store_Dim!A:A,Store_Dim!C:C)</f>
        <v>East</v>
      </c>
      <c r="M1245" s="4" t="s">
        <v>1725</v>
      </c>
      <c r="N1245" s="4" t="str">
        <f t="array" ref="N1245">XLOOKUP(M1245,Product_Dim!A:A,Product_Dim!C:C)</f>
        <v>Electronics</v>
      </c>
      <c r="O1245" s="4" t="str">
        <f t="array" ref="O1245">XLOOKUP(M1245,Product_Dim!A:A,Product_Dim!D:D)</f>
        <v>Accessories</v>
      </c>
      <c r="P1245" s="4" t="s">
        <v>1727</v>
      </c>
      <c r="Q1245" s="4" t="s">
        <v>1932</v>
      </c>
      <c r="R1245" s="4" t="str">
        <f t="array" ref="R1245">XLOOKUP(Q1245,Store_Dim!A:A,Store_Dim!B:B)</f>
        <v>Gardner, Humphrey and Contreras</v>
      </c>
      <c r="S1245" s="4" t="str">
        <f t="array" ref="S1245">XLOOKUP(Q1245,Store_Dim!A:A,Store_Dim!E:E)</f>
        <v>Flagship</v>
      </c>
      <c r="T1245" s="4">
        <v>1.0</v>
      </c>
      <c r="U1245" s="13">
        <v>161.8</v>
      </c>
      <c r="V1245" s="14">
        <v>0.24</v>
      </c>
      <c r="W1245" s="15">
        <v>103.0</v>
      </c>
      <c r="X1245" s="4" t="s">
        <v>1961</v>
      </c>
      <c r="Y1245" s="16">
        <v>122.968</v>
      </c>
      <c r="Z1245" s="4" t="str">
        <f t="array" ref="Z1245">XLOOKUP(M1245,Product_Dim!A:A,Product_Dim!B:B)</f>
        <v>Car Dashboard Phone Holder</v>
      </c>
    </row>
    <row r="1246" ht="14.25" customHeight="1">
      <c r="A1246" s="4" t="s">
        <v>3205</v>
      </c>
      <c r="B1246" s="5">
        <v>45669.0</v>
      </c>
      <c r="C1246" s="12" t="s">
        <v>3972</v>
      </c>
      <c r="D1246" s="4">
        <f t="shared" si="1"/>
        <v>2025</v>
      </c>
      <c r="E1246" s="4" t="s">
        <v>1226</v>
      </c>
      <c r="F1246" s="4">
        <v>60.0</v>
      </c>
      <c r="G1246" s="4" t="str">
        <f t="shared" si="2"/>
        <v>56-65</v>
      </c>
      <c r="H1246" s="4" t="str">
        <f t="array" ref="H1246">XLOOKUP(E1246,Customer_Dim!A:A,Customer_Dim!D:D)</f>
        <v>Male</v>
      </c>
      <c r="I1246" s="4" t="str">
        <f t="array" ref="I1246">XLOOKUP(E1246,Customer_Dim!A:A,Customer_Dim!H:H)</f>
        <v>Gold</v>
      </c>
      <c r="J1246" s="4" t="str">
        <f t="array" ref="J1246">XLOOKUP(E1246,Customer_Dim!A:A,Customer_Dim!E:E)</f>
        <v>Lake Brandontown</v>
      </c>
      <c r="K1246" s="4" t="str">
        <f t="array" ref="K1246">XLOOKUP(E1246,Customer_Dim!A:A,Customer_Dim!F:F)</f>
        <v>South Carolina</v>
      </c>
      <c r="L1246" s="4" t="str">
        <f t="array" ref="L1246">XLOOKUP(Q1246,Store_Dim!A:A,Store_Dim!C:C)</f>
        <v>North</v>
      </c>
      <c r="M1246" s="4" t="s">
        <v>1693</v>
      </c>
      <c r="N1246" s="4" t="str">
        <f t="array" ref="N1246">XLOOKUP(M1246,Product_Dim!A:A,Product_Dim!C:C)</f>
        <v>Sports</v>
      </c>
      <c r="O1246" s="4" t="str">
        <f t="array" ref="O1246">XLOOKUP(M1246,Product_Dim!A:A,Product_Dim!D:D)</f>
        <v>Outdoor</v>
      </c>
      <c r="P1246" s="4" t="s">
        <v>1695</v>
      </c>
      <c r="Q1246" s="4" t="s">
        <v>1942</v>
      </c>
      <c r="R1246" s="4" t="str">
        <f t="array" ref="R1246">XLOOKUP(Q1246,Store_Dim!A:A,Store_Dim!B:B)</f>
        <v>Holloway Ltd</v>
      </c>
      <c r="S1246" s="4" t="str">
        <f t="array" ref="S1246">XLOOKUP(Q1246,Store_Dim!A:A,Store_Dim!E:E)</f>
        <v>Flagship</v>
      </c>
      <c r="T1246" s="4">
        <v>4.0</v>
      </c>
      <c r="U1246" s="13">
        <v>347.82</v>
      </c>
      <c r="V1246" s="14">
        <v>0.02</v>
      </c>
      <c r="W1246" s="15">
        <v>394.0</v>
      </c>
      <c r="X1246" s="4" t="s">
        <v>1964</v>
      </c>
      <c r="Y1246" s="16">
        <v>1363.4544</v>
      </c>
      <c r="Z1246" s="4" t="str">
        <f t="array" ref="Z1246">XLOOKUP(M1246,Product_Dim!A:A,Product_Dim!B:B)</f>
        <v>Sports Water Hydration Pack</v>
      </c>
    </row>
    <row r="1247" ht="14.25" customHeight="1">
      <c r="A1247" s="4" t="s">
        <v>3206</v>
      </c>
      <c r="B1247" s="5">
        <v>45299.0</v>
      </c>
      <c r="C1247" s="12" t="s">
        <v>3972</v>
      </c>
      <c r="D1247" s="4">
        <f t="shared" si="1"/>
        <v>2024</v>
      </c>
      <c r="E1247" s="4" t="s">
        <v>1424</v>
      </c>
      <c r="F1247" s="4">
        <v>62.0</v>
      </c>
      <c r="G1247" s="4" t="str">
        <f t="shared" si="2"/>
        <v>56-65</v>
      </c>
      <c r="H1247" s="4" t="str">
        <f t="array" ref="H1247">XLOOKUP(E1247,Customer_Dim!A:A,Customer_Dim!D:D)</f>
        <v>Female</v>
      </c>
      <c r="I1247" s="4" t="str">
        <f t="array" ref="I1247">XLOOKUP(E1247,Customer_Dim!A:A,Customer_Dim!H:H)</f>
        <v>Platinum</v>
      </c>
      <c r="J1247" s="4" t="str">
        <f t="array" ref="J1247">XLOOKUP(E1247,Customer_Dim!A:A,Customer_Dim!E:E)</f>
        <v>Lake Carolyn</v>
      </c>
      <c r="K1247" s="4" t="str">
        <f t="array" ref="K1247">XLOOKUP(E1247,Customer_Dim!A:A,Customer_Dim!F:F)</f>
        <v>Hawaii</v>
      </c>
      <c r="L1247" s="4" t="str">
        <f t="array" ref="L1247">XLOOKUP(Q1247,Store_Dim!A:A,Store_Dim!C:C)</f>
        <v>West</v>
      </c>
      <c r="M1247" s="4" t="s">
        <v>1838</v>
      </c>
      <c r="N1247" s="4" t="str">
        <f t="array" ref="N1247">XLOOKUP(M1247,Product_Dim!A:A,Product_Dim!C:C)</f>
        <v>Clothing</v>
      </c>
      <c r="O1247" s="4" t="str">
        <f t="array" ref="O1247">XLOOKUP(M1247,Product_Dim!A:A,Product_Dim!D:D)</f>
        <v>Accessories</v>
      </c>
      <c r="P1247" s="4" t="s">
        <v>1840</v>
      </c>
      <c r="Q1247" s="4" t="s">
        <v>1939</v>
      </c>
      <c r="R1247" s="4" t="str">
        <f t="array" ref="R1247">XLOOKUP(Q1247,Store_Dim!A:A,Store_Dim!B:B)</f>
        <v>Frederick-Wright</v>
      </c>
      <c r="S1247" s="4" t="str">
        <f t="array" ref="S1247">XLOOKUP(Q1247,Store_Dim!A:A,Store_Dim!E:E)</f>
        <v>Flagship</v>
      </c>
      <c r="T1247" s="4">
        <v>3.0</v>
      </c>
      <c r="U1247" s="13">
        <v>416.44</v>
      </c>
      <c r="V1247" s="14">
        <v>0.27</v>
      </c>
      <c r="W1247" s="15">
        <v>210.0</v>
      </c>
      <c r="X1247" s="4" t="s">
        <v>1959</v>
      </c>
      <c r="Y1247" s="16">
        <v>912.0035999999999</v>
      </c>
      <c r="Z1247" s="4" t="str">
        <f t="array" ref="Z1247">XLOOKUP(M1247,Product_Dim!A:A,Product_Dim!B:B)</f>
        <v>Women's Beanie Hat</v>
      </c>
    </row>
    <row r="1248" ht="14.25" customHeight="1">
      <c r="A1248" s="4" t="s">
        <v>3207</v>
      </c>
      <c r="B1248" s="5">
        <v>45893.0</v>
      </c>
      <c r="C1248" s="12" t="s">
        <v>3975</v>
      </c>
      <c r="D1248" s="4">
        <f t="shared" si="1"/>
        <v>2025</v>
      </c>
      <c r="E1248" s="4" t="s">
        <v>51</v>
      </c>
      <c r="F1248" s="4">
        <v>24.0</v>
      </c>
      <c r="G1248" s="4" t="str">
        <f t="shared" si="2"/>
        <v>18-25</v>
      </c>
      <c r="H1248" s="4" t="str">
        <f t="array" ref="H1248">XLOOKUP(E1248,Customer_Dim!A:A,Customer_Dim!D:D)</f>
        <v>Male</v>
      </c>
      <c r="I1248" s="4" t="str">
        <f t="array" ref="I1248">XLOOKUP(E1248,Customer_Dim!A:A,Customer_Dim!H:H)</f>
        <v>Bronze</v>
      </c>
      <c r="J1248" s="4" t="str">
        <f t="array" ref="J1248">XLOOKUP(E1248,Customer_Dim!A:A,Customer_Dim!E:E)</f>
        <v>East Amandamouth</v>
      </c>
      <c r="K1248" s="4" t="str">
        <f t="array" ref="K1248">XLOOKUP(E1248,Customer_Dim!A:A,Customer_Dim!F:F)</f>
        <v>Oregon</v>
      </c>
      <c r="L1248" s="4" t="str">
        <f t="array" ref="L1248">XLOOKUP(Q1248,Store_Dim!A:A,Store_Dim!C:C)</f>
        <v>East</v>
      </c>
      <c r="M1248" s="4" t="s">
        <v>1768</v>
      </c>
      <c r="N1248" s="4" t="str">
        <f t="array" ref="N1248">XLOOKUP(M1248,Product_Dim!A:A,Product_Dim!C:C)</f>
        <v>Electronics</v>
      </c>
      <c r="O1248" s="4" t="str">
        <f t="array" ref="O1248">XLOOKUP(M1248,Product_Dim!A:A,Product_Dim!D:D)</f>
        <v>Computer</v>
      </c>
      <c r="P1248" s="4" t="s">
        <v>1770</v>
      </c>
      <c r="Q1248" s="4" t="s">
        <v>1887</v>
      </c>
      <c r="R1248" s="4" t="str">
        <f t="array" ref="R1248">XLOOKUP(Q1248,Store_Dim!A:A,Store_Dim!B:B)</f>
        <v>Rivera-Warner</v>
      </c>
      <c r="S1248" s="4" t="str">
        <f t="array" ref="S1248">XLOOKUP(Q1248,Store_Dim!A:A,Store_Dim!E:E)</f>
        <v>Flagship</v>
      </c>
      <c r="T1248" s="4">
        <v>1.0</v>
      </c>
      <c r="U1248" s="13">
        <v>147.96</v>
      </c>
      <c r="V1248" s="14">
        <v>0.24</v>
      </c>
      <c r="W1248" s="15">
        <v>222.0</v>
      </c>
      <c r="X1248" s="4" t="s">
        <v>1964</v>
      </c>
      <c r="Y1248" s="16">
        <v>112.4496</v>
      </c>
      <c r="Z1248" s="4" t="str">
        <f t="array" ref="Z1248">XLOOKUP(M1248,Product_Dim!A:A,Product_Dim!B:B)</f>
        <v>Laptop Cooling Pad</v>
      </c>
    </row>
    <row r="1249" ht="14.25" customHeight="1">
      <c r="A1249" s="4" t="s">
        <v>3208</v>
      </c>
      <c r="B1249" s="5">
        <v>45560.0</v>
      </c>
      <c r="C1249" s="12" t="s">
        <v>3976</v>
      </c>
      <c r="D1249" s="4">
        <f t="shared" si="1"/>
        <v>2024</v>
      </c>
      <c r="E1249" s="4" t="s">
        <v>1401</v>
      </c>
      <c r="F1249" s="4">
        <v>41.0</v>
      </c>
      <c r="G1249" s="4" t="str">
        <f t="shared" si="2"/>
        <v>36-45</v>
      </c>
      <c r="H1249" s="4" t="str">
        <f t="array" ref="H1249">XLOOKUP(E1249,Customer_Dim!A:A,Customer_Dim!D:D)</f>
        <v>Female</v>
      </c>
      <c r="I1249" s="4" t="str">
        <f t="array" ref="I1249">XLOOKUP(E1249,Customer_Dim!A:A,Customer_Dim!H:H)</f>
        <v>Platinum</v>
      </c>
      <c r="J1249" s="4" t="str">
        <f t="array" ref="J1249">XLOOKUP(E1249,Customer_Dim!A:A,Customer_Dim!E:E)</f>
        <v>Mcfarlandmouth</v>
      </c>
      <c r="K1249" s="4" t="str">
        <f t="array" ref="K1249">XLOOKUP(E1249,Customer_Dim!A:A,Customer_Dim!F:F)</f>
        <v>Virginia</v>
      </c>
      <c r="L1249" s="4" t="str">
        <f t="array" ref="L1249">XLOOKUP(Q1249,Store_Dim!A:A,Store_Dim!C:C)</f>
        <v>West</v>
      </c>
      <c r="M1249" s="4" t="s">
        <v>1628</v>
      </c>
      <c r="N1249" s="4" t="str">
        <f t="array" ref="N1249">XLOOKUP(M1249,Product_Dim!A:A,Product_Dim!C:C)</f>
        <v>Clothing</v>
      </c>
      <c r="O1249" s="4" t="str">
        <f t="array" ref="O1249">XLOOKUP(M1249,Product_Dim!A:A,Product_Dim!D:D)</f>
        <v>Bottoms</v>
      </c>
      <c r="P1249" s="4" t="s">
        <v>1630</v>
      </c>
      <c r="Q1249" s="4" t="s">
        <v>1917</v>
      </c>
      <c r="R1249" s="4" t="str">
        <f t="array" ref="R1249">XLOOKUP(Q1249,Store_Dim!A:A,Store_Dim!B:B)</f>
        <v>Bean, Jones and Park</v>
      </c>
      <c r="S1249" s="4" t="str">
        <f t="array" ref="S1249">XLOOKUP(Q1249,Store_Dim!A:A,Store_Dim!E:E)</f>
        <v>Online</v>
      </c>
      <c r="T1249" s="4">
        <v>3.0</v>
      </c>
      <c r="U1249" s="13">
        <v>550.26</v>
      </c>
      <c r="V1249" s="14">
        <v>0.22</v>
      </c>
      <c r="W1249" s="15">
        <v>343.0</v>
      </c>
      <c r="X1249" s="4" t="s">
        <v>1959</v>
      </c>
      <c r="Y1249" s="16">
        <v>1287.6084</v>
      </c>
      <c r="Z1249" s="4" t="str">
        <f t="array" ref="Z1249">XLOOKUP(M1249,Product_Dim!A:A,Product_Dim!B:B)</f>
        <v>Women's Denim Jeans</v>
      </c>
    </row>
    <row r="1250" ht="14.25" customHeight="1">
      <c r="A1250" s="4" t="s">
        <v>3209</v>
      </c>
      <c r="B1250" s="5">
        <v>45267.0</v>
      </c>
      <c r="C1250" s="12" t="s">
        <v>3969</v>
      </c>
      <c r="D1250" s="4">
        <f t="shared" si="1"/>
        <v>2023</v>
      </c>
      <c r="E1250" s="4" t="s">
        <v>1184</v>
      </c>
      <c r="F1250" s="4">
        <v>21.0</v>
      </c>
      <c r="G1250" s="4" t="str">
        <f t="shared" si="2"/>
        <v>18-25</v>
      </c>
      <c r="H1250" s="4" t="str">
        <f t="array" ref="H1250">XLOOKUP(E1250,Customer_Dim!A:A,Customer_Dim!D:D)</f>
        <v>Female</v>
      </c>
      <c r="I1250" s="4" t="str">
        <f t="array" ref="I1250">XLOOKUP(E1250,Customer_Dim!A:A,Customer_Dim!H:H)</f>
        <v>Platinum</v>
      </c>
      <c r="J1250" s="4" t="str">
        <f t="array" ref="J1250">XLOOKUP(E1250,Customer_Dim!A:A,Customer_Dim!E:E)</f>
        <v>Port Crystal</v>
      </c>
      <c r="K1250" s="4" t="str">
        <f t="array" ref="K1250">XLOOKUP(E1250,Customer_Dim!A:A,Customer_Dim!F:F)</f>
        <v>New Hampshire</v>
      </c>
      <c r="L1250" s="4" t="str">
        <f t="array" ref="L1250">XLOOKUP(Q1250,Store_Dim!A:A,Store_Dim!C:C)</f>
        <v>South</v>
      </c>
      <c r="M1250" s="4" t="s">
        <v>1874</v>
      </c>
      <c r="N1250" s="4" t="str">
        <f t="array" ref="N1250">XLOOKUP(M1250,Product_Dim!A:A,Product_Dim!C:C)</f>
        <v>Sports</v>
      </c>
      <c r="O1250" s="4" t="str">
        <f t="array" ref="O1250">XLOOKUP(M1250,Product_Dim!A:A,Product_Dim!D:D)</f>
        <v>Team Sports</v>
      </c>
      <c r="P1250" s="4" t="s">
        <v>1876</v>
      </c>
      <c r="Q1250" s="4" t="s">
        <v>1914</v>
      </c>
      <c r="R1250" s="4" t="str">
        <f t="array" ref="R1250">XLOOKUP(Q1250,Store_Dim!A:A,Store_Dim!B:B)</f>
        <v>Martinez-Mullins</v>
      </c>
      <c r="S1250" s="4" t="str">
        <f t="array" ref="S1250">XLOOKUP(Q1250,Store_Dim!A:A,Store_Dim!E:E)</f>
        <v>Online</v>
      </c>
      <c r="T1250" s="4">
        <v>4.0</v>
      </c>
      <c r="U1250" s="13">
        <v>938.21</v>
      </c>
      <c r="V1250" s="14">
        <v>0.04</v>
      </c>
      <c r="W1250" s="15">
        <v>471.0</v>
      </c>
      <c r="X1250" s="4" t="s">
        <v>1961</v>
      </c>
      <c r="Y1250" s="16">
        <v>3602.7264</v>
      </c>
      <c r="Z1250" s="4" t="str">
        <f t="array" ref="Z1250">XLOOKUP(M1250,Product_Dim!A:A,Product_Dim!B:B)</f>
        <v>Cricket Bat</v>
      </c>
    </row>
    <row r="1251" ht="14.25" customHeight="1">
      <c r="A1251" s="4" t="s">
        <v>3210</v>
      </c>
      <c r="B1251" s="5">
        <v>45467.0</v>
      </c>
      <c r="C1251" s="12" t="s">
        <v>3970</v>
      </c>
      <c r="D1251" s="4">
        <f t="shared" si="1"/>
        <v>2024</v>
      </c>
      <c r="E1251" s="4" t="s">
        <v>477</v>
      </c>
      <c r="F1251" s="4">
        <v>54.0</v>
      </c>
      <c r="G1251" s="4" t="str">
        <f t="shared" si="2"/>
        <v>46-55</v>
      </c>
      <c r="H1251" s="4" t="str">
        <f t="array" ref="H1251">XLOOKUP(E1251,Customer_Dim!A:A,Customer_Dim!D:D)</f>
        <v>Male</v>
      </c>
      <c r="I1251" s="4" t="str">
        <f t="array" ref="I1251">XLOOKUP(E1251,Customer_Dim!A:A,Customer_Dim!H:H)</f>
        <v>Gold</v>
      </c>
      <c r="J1251" s="4" t="str">
        <f t="array" ref="J1251">XLOOKUP(E1251,Customer_Dim!A:A,Customer_Dim!E:E)</f>
        <v>Parksfort</v>
      </c>
      <c r="K1251" s="4" t="str">
        <f t="array" ref="K1251">XLOOKUP(E1251,Customer_Dim!A:A,Customer_Dim!F:F)</f>
        <v>Washington</v>
      </c>
      <c r="L1251" s="4" t="str">
        <f t="array" ref="L1251">XLOOKUP(Q1251,Store_Dim!A:A,Store_Dim!C:C)</f>
        <v>West</v>
      </c>
      <c r="M1251" s="4" t="s">
        <v>1865</v>
      </c>
      <c r="N1251" s="4" t="str">
        <f t="array" ref="N1251">XLOOKUP(M1251,Product_Dim!A:A,Product_Dim!C:C)</f>
        <v>Beauty</v>
      </c>
      <c r="O1251" s="4" t="str">
        <f t="array" ref="O1251">XLOOKUP(M1251,Product_Dim!A:A,Product_Dim!D:D)</f>
        <v>Skincare</v>
      </c>
      <c r="P1251" s="4" t="s">
        <v>1867</v>
      </c>
      <c r="Q1251" s="4" t="s">
        <v>1939</v>
      </c>
      <c r="R1251" s="4" t="str">
        <f t="array" ref="R1251">XLOOKUP(Q1251,Store_Dim!A:A,Store_Dim!B:B)</f>
        <v>Frederick-Wright</v>
      </c>
      <c r="S1251" s="4" t="str">
        <f t="array" ref="S1251">XLOOKUP(Q1251,Store_Dim!A:A,Store_Dim!E:E)</f>
        <v>Flagship</v>
      </c>
      <c r="T1251" s="4">
        <v>3.0</v>
      </c>
      <c r="U1251" s="13">
        <v>517.98</v>
      </c>
      <c r="V1251" s="14">
        <v>0.01</v>
      </c>
      <c r="W1251" s="15">
        <v>213.0</v>
      </c>
      <c r="X1251" s="4" t="s">
        <v>1961</v>
      </c>
      <c r="Y1251" s="16">
        <v>1538.4006</v>
      </c>
      <c r="Z1251" s="4" t="str">
        <f t="array" ref="Z1251">XLOOKUP(M1251,Product_Dim!A:A,Product_Dim!B:B)</f>
        <v>Vitamin E Body Lotion</v>
      </c>
    </row>
    <row r="1252" ht="14.25" customHeight="1">
      <c r="A1252" s="4" t="s">
        <v>3211</v>
      </c>
      <c r="B1252" s="5">
        <v>45847.0</v>
      </c>
      <c r="C1252" s="12" t="s">
        <v>3968</v>
      </c>
      <c r="D1252" s="4">
        <f t="shared" si="1"/>
        <v>2025</v>
      </c>
      <c r="E1252" s="4" t="s">
        <v>161</v>
      </c>
      <c r="F1252" s="4">
        <v>20.0</v>
      </c>
      <c r="G1252" s="4" t="str">
        <f t="shared" si="2"/>
        <v>18-25</v>
      </c>
      <c r="H1252" s="4" t="str">
        <f t="array" ref="H1252">XLOOKUP(E1252,Customer_Dim!A:A,Customer_Dim!D:D)</f>
        <v>Female</v>
      </c>
      <c r="I1252" s="4" t="str">
        <f t="array" ref="I1252">XLOOKUP(E1252,Customer_Dim!A:A,Customer_Dim!H:H)</f>
        <v>Gold</v>
      </c>
      <c r="J1252" s="4" t="str">
        <f t="array" ref="J1252">XLOOKUP(E1252,Customer_Dim!A:A,Customer_Dim!E:E)</f>
        <v>Luisfurt</v>
      </c>
      <c r="K1252" s="4" t="str">
        <f t="array" ref="K1252">XLOOKUP(E1252,Customer_Dim!A:A,Customer_Dim!F:F)</f>
        <v>Georgia</v>
      </c>
      <c r="L1252" s="4" t="str">
        <f t="array" ref="L1252">XLOOKUP(Q1252,Store_Dim!A:A,Store_Dim!C:C)</f>
        <v>West</v>
      </c>
      <c r="M1252" s="4" t="s">
        <v>1580</v>
      </c>
      <c r="N1252" s="4" t="str">
        <f t="array" ref="N1252">XLOOKUP(M1252,Product_Dim!A:A,Product_Dim!C:C)</f>
        <v>Beauty</v>
      </c>
      <c r="O1252" s="4" t="str">
        <f t="array" ref="O1252">XLOOKUP(M1252,Product_Dim!A:A,Product_Dim!D:D)</f>
        <v>Skincare</v>
      </c>
      <c r="P1252" s="4" t="s">
        <v>1584</v>
      </c>
      <c r="Q1252" s="4" t="s">
        <v>1917</v>
      </c>
      <c r="R1252" s="4" t="str">
        <f t="array" ref="R1252">XLOOKUP(Q1252,Store_Dim!A:A,Store_Dim!B:B)</f>
        <v>Bean, Jones and Park</v>
      </c>
      <c r="S1252" s="4" t="str">
        <f t="array" ref="S1252">XLOOKUP(Q1252,Store_Dim!A:A,Store_Dim!E:E)</f>
        <v>Online</v>
      </c>
      <c r="T1252" s="4">
        <v>1.0</v>
      </c>
      <c r="U1252" s="13">
        <v>98.27</v>
      </c>
      <c r="V1252" s="14">
        <v>0.16</v>
      </c>
      <c r="W1252" s="15">
        <v>350.0</v>
      </c>
      <c r="X1252" s="4" t="s">
        <v>1961</v>
      </c>
      <c r="Y1252" s="16">
        <v>82.54679999999999</v>
      </c>
      <c r="Z1252" s="4" t="str">
        <f t="array" ref="Z1252">XLOOKUP(M1252,Product_Dim!A:A,Product_Dim!B:B)</f>
        <v>Herbal Face Moisturizer</v>
      </c>
    </row>
    <row r="1253" ht="14.25" customHeight="1">
      <c r="A1253" s="4" t="s">
        <v>3212</v>
      </c>
      <c r="B1253" s="5">
        <v>45480.0</v>
      </c>
      <c r="C1253" s="12" t="s">
        <v>3968</v>
      </c>
      <c r="D1253" s="4">
        <f t="shared" si="1"/>
        <v>2024</v>
      </c>
      <c r="E1253" s="4" t="s">
        <v>826</v>
      </c>
      <c r="F1253" s="4">
        <v>64.0</v>
      </c>
      <c r="G1253" s="4" t="str">
        <f t="shared" si="2"/>
        <v>56-65</v>
      </c>
      <c r="H1253" s="4" t="str">
        <f t="array" ref="H1253">XLOOKUP(E1253,Customer_Dim!A:A,Customer_Dim!D:D)</f>
        <v>Male</v>
      </c>
      <c r="I1253" s="4" t="str">
        <f t="array" ref="I1253">XLOOKUP(E1253,Customer_Dim!A:A,Customer_Dim!H:H)</f>
        <v>Silver</v>
      </c>
      <c r="J1253" s="4" t="str">
        <f t="array" ref="J1253">XLOOKUP(E1253,Customer_Dim!A:A,Customer_Dim!E:E)</f>
        <v>Port Coreyfort</v>
      </c>
      <c r="K1253" s="4" t="str">
        <f t="array" ref="K1253">XLOOKUP(E1253,Customer_Dim!A:A,Customer_Dim!F:F)</f>
        <v>Alabama</v>
      </c>
      <c r="L1253" s="4" t="str">
        <f t="array" ref="L1253">XLOOKUP(Q1253,Store_Dim!A:A,Store_Dim!C:C)</f>
        <v>South</v>
      </c>
      <c r="M1253" s="4" t="s">
        <v>1725</v>
      </c>
      <c r="N1253" s="4" t="str">
        <f t="array" ref="N1253">XLOOKUP(M1253,Product_Dim!A:A,Product_Dim!C:C)</f>
        <v>Electronics</v>
      </c>
      <c r="O1253" s="4" t="str">
        <f t="array" ref="O1253">XLOOKUP(M1253,Product_Dim!A:A,Product_Dim!D:D)</f>
        <v>Accessories</v>
      </c>
      <c r="P1253" s="4" t="s">
        <v>1727</v>
      </c>
      <c r="Q1253" s="4" t="s">
        <v>1927</v>
      </c>
      <c r="R1253" s="4" t="str">
        <f t="array" ref="R1253">XLOOKUP(Q1253,Store_Dim!A:A,Store_Dim!B:B)</f>
        <v>Aguirre-Keller</v>
      </c>
      <c r="S1253" s="4" t="str">
        <f t="array" ref="S1253">XLOOKUP(Q1253,Store_Dim!A:A,Store_Dim!E:E)</f>
        <v>Online</v>
      </c>
      <c r="T1253" s="4">
        <v>2.0</v>
      </c>
      <c r="U1253" s="13">
        <v>875.2</v>
      </c>
      <c r="V1253" s="14">
        <v>0.19</v>
      </c>
      <c r="W1253" s="15">
        <v>103.0</v>
      </c>
      <c r="X1253" s="4" t="s">
        <v>1959</v>
      </c>
      <c r="Y1253" s="16">
        <v>1417.824</v>
      </c>
      <c r="Z1253" s="4" t="str">
        <f t="array" ref="Z1253">XLOOKUP(M1253,Product_Dim!A:A,Product_Dim!B:B)</f>
        <v>Car Dashboard Phone Holder</v>
      </c>
    </row>
    <row r="1254" ht="14.25" customHeight="1">
      <c r="A1254" s="4" t="s">
        <v>3213</v>
      </c>
      <c r="B1254" s="5">
        <v>45345.0</v>
      </c>
      <c r="C1254" s="12" t="s">
        <v>3974</v>
      </c>
      <c r="D1254" s="4">
        <f t="shared" si="1"/>
        <v>2024</v>
      </c>
      <c r="E1254" s="4" t="s">
        <v>986</v>
      </c>
      <c r="F1254" s="4">
        <v>64.0</v>
      </c>
      <c r="G1254" s="4" t="str">
        <f t="shared" si="2"/>
        <v>56-65</v>
      </c>
      <c r="H1254" s="4" t="str">
        <f t="array" ref="H1254">XLOOKUP(E1254,Customer_Dim!A:A,Customer_Dim!D:D)</f>
        <v>Male</v>
      </c>
      <c r="I1254" s="4" t="str">
        <f t="array" ref="I1254">XLOOKUP(E1254,Customer_Dim!A:A,Customer_Dim!H:H)</f>
        <v>Platinum</v>
      </c>
      <c r="J1254" s="4" t="str">
        <f t="array" ref="J1254">XLOOKUP(E1254,Customer_Dim!A:A,Customer_Dim!E:E)</f>
        <v>West Joseph</v>
      </c>
      <c r="K1254" s="4" t="str">
        <f t="array" ref="K1254">XLOOKUP(E1254,Customer_Dim!A:A,Customer_Dim!F:F)</f>
        <v>Washington</v>
      </c>
      <c r="L1254" s="4" t="str">
        <f t="array" ref="L1254">XLOOKUP(Q1254,Store_Dim!A:A,Store_Dim!C:C)</f>
        <v>East</v>
      </c>
      <c r="M1254" s="4" t="s">
        <v>1841</v>
      </c>
      <c r="N1254" s="4" t="str">
        <f t="array" ref="N1254">XLOOKUP(M1254,Product_Dim!A:A,Product_Dim!C:C)</f>
        <v>Home</v>
      </c>
      <c r="O1254" s="4" t="str">
        <f t="array" ref="O1254">XLOOKUP(M1254,Product_Dim!A:A,Product_Dim!D:D)</f>
        <v>Kitchen</v>
      </c>
      <c r="P1254" s="4" t="s">
        <v>1843</v>
      </c>
      <c r="Q1254" s="4" t="s">
        <v>1887</v>
      </c>
      <c r="R1254" s="4" t="str">
        <f t="array" ref="R1254">XLOOKUP(Q1254,Store_Dim!A:A,Store_Dim!B:B)</f>
        <v>Rivera-Warner</v>
      </c>
      <c r="S1254" s="4" t="str">
        <f t="array" ref="S1254">XLOOKUP(Q1254,Store_Dim!A:A,Store_Dim!E:E)</f>
        <v>Flagship</v>
      </c>
      <c r="T1254" s="4">
        <v>1.0</v>
      </c>
      <c r="U1254" s="13">
        <v>227.35</v>
      </c>
      <c r="V1254" s="14">
        <v>0.06</v>
      </c>
      <c r="W1254" s="15">
        <v>82.0</v>
      </c>
      <c r="X1254" s="4" t="s">
        <v>1964</v>
      </c>
      <c r="Y1254" s="16">
        <v>213.709</v>
      </c>
      <c r="Z1254" s="4" t="str">
        <f t="array" ref="Z1254">XLOOKUP(M1254,Product_Dim!A:A,Product_Dim!B:B)</f>
        <v>Kitchen Cutting Board</v>
      </c>
    </row>
    <row r="1255" ht="14.25" customHeight="1">
      <c r="A1255" s="4" t="s">
        <v>3214</v>
      </c>
      <c r="B1255" s="5">
        <v>45235.0</v>
      </c>
      <c r="C1255" s="12" t="s">
        <v>3971</v>
      </c>
      <c r="D1255" s="4">
        <f t="shared" si="1"/>
        <v>2023</v>
      </c>
      <c r="E1255" s="4" t="s">
        <v>704</v>
      </c>
      <c r="F1255" s="4">
        <v>48.0</v>
      </c>
      <c r="G1255" s="4" t="str">
        <f t="shared" si="2"/>
        <v>46-55</v>
      </c>
      <c r="H1255" s="4" t="str">
        <f t="array" ref="H1255">XLOOKUP(E1255,Customer_Dim!A:A,Customer_Dim!D:D)</f>
        <v>Male</v>
      </c>
      <c r="I1255" s="4" t="str">
        <f t="array" ref="I1255">XLOOKUP(E1255,Customer_Dim!A:A,Customer_Dim!H:H)</f>
        <v>Silver</v>
      </c>
      <c r="J1255" s="4" t="str">
        <f t="array" ref="J1255">XLOOKUP(E1255,Customer_Dim!A:A,Customer_Dim!E:E)</f>
        <v>Matthewborough</v>
      </c>
      <c r="K1255" s="4" t="str">
        <f t="array" ref="K1255">XLOOKUP(E1255,Customer_Dim!A:A,Customer_Dim!F:F)</f>
        <v>Georgia</v>
      </c>
      <c r="L1255" s="4" t="str">
        <f t="array" ref="L1255">XLOOKUP(Q1255,Store_Dim!A:A,Store_Dim!C:C)</f>
        <v>North</v>
      </c>
      <c r="M1255" s="4" t="s">
        <v>1805</v>
      </c>
      <c r="N1255" s="4" t="str">
        <f t="array" ref="N1255">XLOOKUP(M1255,Product_Dim!A:A,Product_Dim!C:C)</f>
        <v>Electronics</v>
      </c>
      <c r="O1255" s="4" t="str">
        <f t="array" ref="O1255">XLOOKUP(M1255,Product_Dim!A:A,Product_Dim!D:D)</f>
        <v>Audio</v>
      </c>
      <c r="P1255" s="4" t="s">
        <v>1807</v>
      </c>
      <c r="Q1255" s="4" t="s">
        <v>1892</v>
      </c>
      <c r="R1255" s="4" t="str">
        <f t="array" ref="R1255">XLOOKUP(Q1255,Store_Dim!A:A,Store_Dim!B:B)</f>
        <v>Martinez, Adkins and Johnson</v>
      </c>
      <c r="S1255" s="4" t="str">
        <f t="array" ref="S1255">XLOOKUP(Q1255,Store_Dim!A:A,Store_Dim!E:E)</f>
        <v>Flagship</v>
      </c>
      <c r="T1255" s="4">
        <v>1.0</v>
      </c>
      <c r="U1255" s="13">
        <v>842.46</v>
      </c>
      <c r="V1255" s="14">
        <v>0.05</v>
      </c>
      <c r="W1255" s="15">
        <v>159.0</v>
      </c>
      <c r="X1255" s="4" t="s">
        <v>1964</v>
      </c>
      <c r="Y1255" s="16">
        <v>800.337</v>
      </c>
      <c r="Z1255" s="4" t="str">
        <f t="array" ref="Z1255">XLOOKUP(M1255,Product_Dim!A:A,Product_Dim!B:B)</f>
        <v>Bluetooth Car Audio System</v>
      </c>
    </row>
    <row r="1256" ht="14.25" customHeight="1">
      <c r="A1256" s="4" t="s">
        <v>3215</v>
      </c>
      <c r="B1256" s="5">
        <v>45543.0</v>
      </c>
      <c r="C1256" s="12" t="s">
        <v>3976</v>
      </c>
      <c r="D1256" s="4">
        <f t="shared" si="1"/>
        <v>2024</v>
      </c>
      <c r="E1256" s="4" t="s">
        <v>710</v>
      </c>
      <c r="F1256" s="4">
        <v>63.0</v>
      </c>
      <c r="G1256" s="4" t="str">
        <f t="shared" si="2"/>
        <v>56-65</v>
      </c>
      <c r="H1256" s="4" t="str">
        <f t="array" ref="H1256">XLOOKUP(E1256,Customer_Dim!A:A,Customer_Dim!D:D)</f>
        <v>Female</v>
      </c>
      <c r="I1256" s="4" t="str">
        <f t="array" ref="I1256">XLOOKUP(E1256,Customer_Dim!A:A,Customer_Dim!H:H)</f>
        <v>Platinum</v>
      </c>
      <c r="J1256" s="4" t="str">
        <f t="array" ref="J1256">XLOOKUP(E1256,Customer_Dim!A:A,Customer_Dim!E:E)</f>
        <v>Lyonsfort</v>
      </c>
      <c r="K1256" s="4" t="str">
        <f t="array" ref="K1256">XLOOKUP(E1256,Customer_Dim!A:A,Customer_Dim!F:F)</f>
        <v>Washington</v>
      </c>
      <c r="L1256" s="4" t="str">
        <f t="array" ref="L1256">XLOOKUP(Q1256,Store_Dim!A:A,Store_Dim!C:C)</f>
        <v>South</v>
      </c>
      <c r="M1256" s="4" t="s">
        <v>1686</v>
      </c>
      <c r="N1256" s="4" t="str">
        <f t="array" ref="N1256">XLOOKUP(M1256,Product_Dim!A:A,Product_Dim!C:C)</f>
        <v>Clothing</v>
      </c>
      <c r="O1256" s="4" t="str">
        <f t="array" ref="O1256">XLOOKUP(M1256,Product_Dim!A:A,Product_Dim!D:D)</f>
        <v>Tops</v>
      </c>
      <c r="P1256" s="4" t="s">
        <v>1688</v>
      </c>
      <c r="Q1256" s="4" t="s">
        <v>1927</v>
      </c>
      <c r="R1256" s="4" t="str">
        <f t="array" ref="R1256">XLOOKUP(Q1256,Store_Dim!A:A,Store_Dim!B:B)</f>
        <v>Aguirre-Keller</v>
      </c>
      <c r="S1256" s="4" t="str">
        <f t="array" ref="S1256">XLOOKUP(Q1256,Store_Dim!A:A,Store_Dim!E:E)</f>
        <v>Online</v>
      </c>
      <c r="T1256" s="4">
        <v>3.0</v>
      </c>
      <c r="U1256" s="13">
        <v>120.67</v>
      </c>
      <c r="V1256" s="14">
        <v>0.08</v>
      </c>
      <c r="W1256" s="15">
        <v>154.0</v>
      </c>
      <c r="X1256" s="4" t="s">
        <v>1964</v>
      </c>
      <c r="Y1256" s="16">
        <v>333.0492</v>
      </c>
      <c r="Z1256" s="4" t="str">
        <f t="array" ref="Z1256">XLOOKUP(M1256,Product_Dim!A:A,Product_Dim!B:B)</f>
        <v>Women's Summer Dress</v>
      </c>
    </row>
    <row r="1257" ht="14.25" customHeight="1">
      <c r="A1257" s="4" t="s">
        <v>3216</v>
      </c>
      <c r="B1257" s="5">
        <v>45402.0</v>
      </c>
      <c r="C1257" s="12" t="s">
        <v>3978</v>
      </c>
      <c r="D1257" s="4">
        <f t="shared" si="1"/>
        <v>2024</v>
      </c>
      <c r="E1257" s="4" t="s">
        <v>1542</v>
      </c>
      <c r="F1257" s="4">
        <v>47.0</v>
      </c>
      <c r="G1257" s="4" t="str">
        <f t="shared" si="2"/>
        <v>46-55</v>
      </c>
      <c r="H1257" s="4" t="str">
        <f t="array" ref="H1257">XLOOKUP(E1257,Customer_Dim!A:A,Customer_Dim!D:D)</f>
        <v>Female</v>
      </c>
      <c r="I1257" s="4" t="str">
        <f t="array" ref="I1257">XLOOKUP(E1257,Customer_Dim!A:A,Customer_Dim!H:H)</f>
        <v>Gold</v>
      </c>
      <c r="J1257" s="4" t="str">
        <f t="array" ref="J1257">XLOOKUP(E1257,Customer_Dim!A:A,Customer_Dim!E:E)</f>
        <v>Port William</v>
      </c>
      <c r="K1257" s="4" t="str">
        <f t="array" ref="K1257">XLOOKUP(E1257,Customer_Dim!A:A,Customer_Dim!F:F)</f>
        <v>New York</v>
      </c>
      <c r="L1257" s="4" t="str">
        <f t="array" ref="L1257">XLOOKUP(Q1257,Store_Dim!A:A,Store_Dim!C:C)</f>
        <v>North</v>
      </c>
      <c r="M1257" s="4" t="s">
        <v>1635</v>
      </c>
      <c r="N1257" s="4" t="str">
        <f t="array" ref="N1257">XLOOKUP(M1257,Product_Dim!A:A,Product_Dim!C:C)</f>
        <v>Sports</v>
      </c>
      <c r="O1257" s="4" t="str">
        <f t="array" ref="O1257">XLOOKUP(M1257,Product_Dim!A:A,Product_Dim!D:D)</f>
        <v>Accessories</v>
      </c>
      <c r="P1257" s="4" t="s">
        <v>1637</v>
      </c>
      <c r="Q1257" s="4" t="s">
        <v>1901</v>
      </c>
      <c r="R1257" s="4" t="str">
        <f t="array" ref="R1257">XLOOKUP(Q1257,Store_Dim!A:A,Store_Dim!B:B)</f>
        <v>Johnson-Wright</v>
      </c>
      <c r="S1257" s="4" t="str">
        <f t="array" ref="S1257">XLOOKUP(Q1257,Store_Dim!A:A,Store_Dim!E:E)</f>
        <v>Outlet</v>
      </c>
      <c r="T1257" s="4">
        <v>4.0</v>
      </c>
      <c r="U1257" s="13">
        <v>176.13</v>
      </c>
      <c r="V1257" s="14">
        <v>0.27</v>
      </c>
      <c r="W1257" s="15">
        <v>273.86258363355637</v>
      </c>
      <c r="X1257" s="4" t="s">
        <v>1961</v>
      </c>
      <c r="Y1257" s="16">
        <v>514.2995999999999</v>
      </c>
      <c r="Z1257" s="4" t="str">
        <f t="array" ref="Z1257">XLOOKUP(M1257,Product_Dim!A:A,Product_Dim!B:B)</f>
        <v>Outdoor Sports Water Bottle</v>
      </c>
    </row>
    <row r="1258" ht="14.25" customHeight="1">
      <c r="A1258" s="4" t="s">
        <v>3217</v>
      </c>
      <c r="B1258" s="5">
        <v>45671.0</v>
      </c>
      <c r="C1258" s="12" t="s">
        <v>3972</v>
      </c>
      <c r="D1258" s="4">
        <f t="shared" si="1"/>
        <v>2025</v>
      </c>
      <c r="E1258" s="4" t="s">
        <v>1416</v>
      </c>
      <c r="F1258" s="4">
        <v>59.0</v>
      </c>
      <c r="G1258" s="4" t="str">
        <f t="shared" si="2"/>
        <v>56-65</v>
      </c>
      <c r="H1258" s="4" t="str">
        <f t="array" ref="H1258">XLOOKUP(E1258,Customer_Dim!A:A,Customer_Dim!D:D)</f>
        <v>Male</v>
      </c>
      <c r="I1258" s="4" t="str">
        <f t="array" ref="I1258">XLOOKUP(E1258,Customer_Dim!A:A,Customer_Dim!H:H)</f>
        <v>Bronze</v>
      </c>
      <c r="J1258" s="4" t="str">
        <f t="array" ref="J1258">XLOOKUP(E1258,Customer_Dim!A:A,Customer_Dim!E:E)</f>
        <v>Lake Meganstad</v>
      </c>
      <c r="K1258" s="4" t="str">
        <f t="array" ref="K1258">XLOOKUP(E1258,Customer_Dim!A:A,Customer_Dim!F:F)</f>
        <v>Nebraska</v>
      </c>
      <c r="L1258" s="4" t="str">
        <f t="array" ref="L1258">XLOOKUP(Q1258,Store_Dim!A:A,Store_Dim!C:C)</f>
        <v>South</v>
      </c>
      <c r="M1258" s="4" t="s">
        <v>1771</v>
      </c>
      <c r="N1258" s="4" t="str">
        <f t="array" ref="N1258">XLOOKUP(M1258,Product_Dim!A:A,Product_Dim!C:C)</f>
        <v>Beauty</v>
      </c>
      <c r="O1258" s="4" t="str">
        <f t="array" ref="O1258">XLOOKUP(M1258,Product_Dim!A:A,Product_Dim!D:D)</f>
        <v>Skincare</v>
      </c>
      <c r="P1258" s="4" t="s">
        <v>1773</v>
      </c>
      <c r="Q1258" s="4" t="s">
        <v>1927</v>
      </c>
      <c r="R1258" s="4" t="str">
        <f t="array" ref="R1258">XLOOKUP(Q1258,Store_Dim!A:A,Store_Dim!B:B)</f>
        <v>Aguirre-Keller</v>
      </c>
      <c r="S1258" s="4" t="str">
        <f t="array" ref="S1258">XLOOKUP(Q1258,Store_Dim!A:A,Store_Dim!E:E)</f>
        <v>Online</v>
      </c>
      <c r="T1258" s="4">
        <v>4.0</v>
      </c>
      <c r="U1258" s="13">
        <v>592.68</v>
      </c>
      <c r="V1258" s="14">
        <v>0.03</v>
      </c>
      <c r="W1258" s="15">
        <v>458.0</v>
      </c>
      <c r="X1258" s="4" t="s">
        <v>1959</v>
      </c>
      <c r="Y1258" s="16">
        <v>2299.5984</v>
      </c>
      <c r="Z1258" s="4" t="str">
        <f t="array" ref="Z1258">XLOOKUP(M1258,Product_Dim!A:A,Product_Dim!B:B)</f>
        <v>Organic Sunscreen Lotion</v>
      </c>
    </row>
    <row r="1259" ht="14.25" customHeight="1">
      <c r="A1259" s="4" t="s">
        <v>3218</v>
      </c>
      <c r="B1259" s="5">
        <v>45367.0</v>
      </c>
      <c r="C1259" s="12" t="s">
        <v>3977</v>
      </c>
      <c r="D1259" s="4">
        <f t="shared" si="1"/>
        <v>2024</v>
      </c>
      <c r="E1259" s="4" t="s">
        <v>602</v>
      </c>
      <c r="F1259" s="4">
        <v>48.0</v>
      </c>
      <c r="G1259" s="4" t="str">
        <f t="shared" si="2"/>
        <v>46-55</v>
      </c>
      <c r="H1259" s="4" t="str">
        <f t="array" ref="H1259">XLOOKUP(E1259,Customer_Dim!A:A,Customer_Dim!D:D)</f>
        <v>Male</v>
      </c>
      <c r="I1259" s="4" t="str">
        <f t="array" ref="I1259">XLOOKUP(E1259,Customer_Dim!A:A,Customer_Dim!H:H)</f>
        <v>Silver</v>
      </c>
      <c r="J1259" s="4" t="str">
        <f t="array" ref="J1259">XLOOKUP(E1259,Customer_Dim!A:A,Customer_Dim!E:E)</f>
        <v>Anabury</v>
      </c>
      <c r="K1259" s="4" t="str">
        <f t="array" ref="K1259">XLOOKUP(E1259,Customer_Dim!A:A,Customer_Dim!F:F)</f>
        <v>Vermont</v>
      </c>
      <c r="L1259" s="4" t="str">
        <f t="array" ref="L1259">XLOOKUP(Q1259,Store_Dim!A:A,Store_Dim!C:C)</f>
        <v>South</v>
      </c>
      <c r="M1259" s="4" t="s">
        <v>1793</v>
      </c>
      <c r="N1259" s="4" t="str">
        <f t="array" ref="N1259">XLOOKUP(M1259,Product_Dim!A:A,Product_Dim!C:C)</f>
        <v>Home</v>
      </c>
      <c r="O1259" s="4" t="str">
        <f t="array" ref="O1259">XLOOKUP(M1259,Product_Dim!A:A,Product_Dim!D:D)</f>
        <v>Storage</v>
      </c>
      <c r="P1259" s="4" t="s">
        <v>1795</v>
      </c>
      <c r="Q1259" s="4" t="s">
        <v>1904</v>
      </c>
      <c r="R1259" s="4" t="str">
        <f t="array" ref="R1259">XLOOKUP(Q1259,Store_Dim!A:A,Store_Dim!B:B)</f>
        <v>Alexander Group</v>
      </c>
      <c r="S1259" s="4" t="str">
        <f t="array" ref="S1259">XLOOKUP(Q1259,Store_Dim!A:A,Store_Dim!E:E)</f>
        <v>Online</v>
      </c>
      <c r="T1259" s="4">
        <v>4.0</v>
      </c>
      <c r="U1259" s="13">
        <v>662.43</v>
      </c>
      <c r="V1259" s="14">
        <v>0.24</v>
      </c>
      <c r="W1259" s="15">
        <v>89.0</v>
      </c>
      <c r="X1259" s="4" t="s">
        <v>1961</v>
      </c>
      <c r="Y1259" s="16">
        <v>2013.7872</v>
      </c>
      <c r="Z1259" s="4" t="str">
        <f t="array" ref="Z1259">XLOOKUP(M1259,Product_Dim!A:A,Product_Dim!B:B)</f>
        <v>Kitchen Storage Rack</v>
      </c>
    </row>
    <row r="1260" ht="14.25" customHeight="1">
      <c r="A1260" s="4" t="s">
        <v>3219</v>
      </c>
      <c r="B1260" s="5">
        <v>45488.0</v>
      </c>
      <c r="C1260" s="12" t="s">
        <v>3968</v>
      </c>
      <c r="D1260" s="4">
        <f t="shared" si="1"/>
        <v>2024</v>
      </c>
      <c r="E1260" s="4" t="s">
        <v>458</v>
      </c>
      <c r="F1260" s="4">
        <v>45.0</v>
      </c>
      <c r="G1260" s="4" t="str">
        <f t="shared" si="2"/>
        <v>36-45</v>
      </c>
      <c r="H1260" s="4" t="str">
        <f t="array" ref="H1260">XLOOKUP(E1260,Customer_Dim!A:A,Customer_Dim!D:D)</f>
        <v>Male</v>
      </c>
      <c r="I1260" s="4" t="str">
        <f t="array" ref="I1260">XLOOKUP(E1260,Customer_Dim!A:A,Customer_Dim!H:H)</f>
        <v>Silver</v>
      </c>
      <c r="J1260" s="4" t="str">
        <f t="array" ref="J1260">XLOOKUP(E1260,Customer_Dim!A:A,Customer_Dim!E:E)</f>
        <v>East Ellen</v>
      </c>
      <c r="K1260" s="4" t="str">
        <f t="array" ref="K1260">XLOOKUP(E1260,Customer_Dim!A:A,Customer_Dim!F:F)</f>
        <v>Arkansas</v>
      </c>
      <c r="L1260" s="4" t="str">
        <f t="array" ref="L1260">XLOOKUP(Q1260,Store_Dim!A:A,Store_Dim!C:C)</f>
        <v>West</v>
      </c>
      <c r="M1260" s="4" t="s">
        <v>1709</v>
      </c>
      <c r="N1260" s="4" t="str">
        <f t="array" ref="N1260">XLOOKUP(M1260,Product_Dim!A:A,Product_Dim!C:C)</f>
        <v>Electronics</v>
      </c>
      <c r="O1260" s="4" t="str">
        <f t="array" ref="O1260">XLOOKUP(M1260,Product_Dim!A:A,Product_Dim!D:D)</f>
        <v>Computer</v>
      </c>
      <c r="P1260" s="4" t="s">
        <v>1711</v>
      </c>
      <c r="Q1260" s="4" t="s">
        <v>1917</v>
      </c>
      <c r="R1260" s="4" t="str">
        <f t="array" ref="R1260">XLOOKUP(Q1260,Store_Dim!A:A,Store_Dim!B:B)</f>
        <v>Bean, Jones and Park</v>
      </c>
      <c r="S1260" s="4" t="str">
        <f t="array" ref="S1260">XLOOKUP(Q1260,Store_Dim!A:A,Store_Dim!E:E)</f>
        <v>Online</v>
      </c>
      <c r="T1260" s="4">
        <v>3.0</v>
      </c>
      <c r="U1260" s="13">
        <v>518.35</v>
      </c>
      <c r="V1260" s="14">
        <v>0.21</v>
      </c>
      <c r="W1260" s="15">
        <v>266.0</v>
      </c>
      <c r="X1260" s="4" t="s">
        <v>1964</v>
      </c>
      <c r="Y1260" s="16">
        <v>1228.4895</v>
      </c>
      <c r="Z1260" s="4" t="str">
        <f t="array" ref="Z1260">XLOOKUP(M1260,Product_Dim!A:A,Product_Dim!B:B)</f>
        <v>USB External Hard Drive</v>
      </c>
    </row>
    <row r="1261" ht="14.25" customHeight="1">
      <c r="A1261" s="4" t="s">
        <v>3220</v>
      </c>
      <c r="B1261" s="5">
        <v>45509.0</v>
      </c>
      <c r="C1261" s="12" t="s">
        <v>3975</v>
      </c>
      <c r="D1261" s="4">
        <f t="shared" si="1"/>
        <v>2024</v>
      </c>
      <c r="E1261" s="4" t="s">
        <v>1001</v>
      </c>
      <c r="F1261" s="4">
        <v>20.0</v>
      </c>
      <c r="G1261" s="4" t="str">
        <f t="shared" si="2"/>
        <v>18-25</v>
      </c>
      <c r="H1261" s="4" t="str">
        <f t="array" ref="H1261">XLOOKUP(E1261,Customer_Dim!A:A,Customer_Dim!D:D)</f>
        <v>Male</v>
      </c>
      <c r="I1261" s="4" t="str">
        <f t="array" ref="I1261">XLOOKUP(E1261,Customer_Dim!A:A,Customer_Dim!H:H)</f>
        <v>Silver</v>
      </c>
      <c r="J1261" s="4" t="str">
        <f t="array" ref="J1261">XLOOKUP(E1261,Customer_Dim!A:A,Customer_Dim!E:E)</f>
        <v>Joelside</v>
      </c>
      <c r="K1261" s="4" t="str">
        <f t="array" ref="K1261">XLOOKUP(E1261,Customer_Dim!A:A,Customer_Dim!F:F)</f>
        <v>Vermont</v>
      </c>
      <c r="L1261" s="4" t="str">
        <f t="array" ref="L1261">XLOOKUP(Q1261,Store_Dim!A:A,Store_Dim!C:C)</f>
        <v>North</v>
      </c>
      <c r="M1261" s="4" t="s">
        <v>1765</v>
      </c>
      <c r="N1261" s="4" t="str">
        <f t="array" ref="N1261">XLOOKUP(M1261,Product_Dim!A:A,Product_Dim!C:C)</f>
        <v>Sports</v>
      </c>
      <c r="O1261" s="4" t="str">
        <f t="array" ref="O1261">XLOOKUP(M1261,Product_Dim!A:A,Product_Dim!D:D)</f>
        <v>Equipment</v>
      </c>
      <c r="P1261" s="4" t="s">
        <v>1767</v>
      </c>
      <c r="Q1261" s="4" t="s">
        <v>1908</v>
      </c>
      <c r="R1261" s="4" t="str">
        <f t="array" ref="R1261">XLOOKUP(Q1261,Store_Dim!A:A,Store_Dim!B:B)</f>
        <v>Gray Ltd</v>
      </c>
      <c r="S1261" s="4" t="str">
        <f t="array" ref="S1261">XLOOKUP(Q1261,Store_Dim!A:A,Store_Dim!E:E)</f>
        <v>Outlet</v>
      </c>
      <c r="T1261" s="4">
        <v>1.0</v>
      </c>
      <c r="U1261" s="13">
        <v>85.58</v>
      </c>
      <c r="V1261" s="14">
        <v>0.1</v>
      </c>
      <c r="W1261" s="15">
        <v>465.0</v>
      </c>
      <c r="X1261" s="4" t="s">
        <v>1964</v>
      </c>
      <c r="Y1261" s="16">
        <v>77.022</v>
      </c>
      <c r="Z1261" s="4" t="str">
        <f t="array" ref="Z1261">XLOOKUP(M1261,Product_Dim!A:A,Product_Dim!B:B)</f>
        <v>Tennis Ball 3-Pack</v>
      </c>
    </row>
    <row r="1262" ht="14.25" customHeight="1">
      <c r="A1262" s="4" t="s">
        <v>3221</v>
      </c>
      <c r="B1262" s="5">
        <v>45323.0</v>
      </c>
      <c r="C1262" s="12" t="s">
        <v>3974</v>
      </c>
      <c r="D1262" s="4">
        <f t="shared" si="1"/>
        <v>2024</v>
      </c>
      <c r="E1262" s="4" t="s">
        <v>1160</v>
      </c>
      <c r="F1262" s="4">
        <v>23.0</v>
      </c>
      <c r="G1262" s="4" t="str">
        <f t="shared" si="2"/>
        <v>18-25</v>
      </c>
      <c r="H1262" s="4" t="str">
        <f t="array" ref="H1262">XLOOKUP(E1262,Customer_Dim!A:A,Customer_Dim!D:D)</f>
        <v>Male</v>
      </c>
      <c r="I1262" s="4" t="str">
        <f t="array" ref="I1262">XLOOKUP(E1262,Customer_Dim!A:A,Customer_Dim!H:H)</f>
        <v>Bronze</v>
      </c>
      <c r="J1262" s="4" t="str">
        <f t="array" ref="J1262">XLOOKUP(E1262,Customer_Dim!A:A,Customer_Dim!E:E)</f>
        <v>Murphytown</v>
      </c>
      <c r="K1262" s="4" t="str">
        <f t="array" ref="K1262">XLOOKUP(E1262,Customer_Dim!A:A,Customer_Dim!F:F)</f>
        <v>Ohio</v>
      </c>
      <c r="L1262" s="4" t="str">
        <f t="array" ref="L1262">XLOOKUP(Q1262,Store_Dim!A:A,Store_Dim!C:C)</f>
        <v>North</v>
      </c>
      <c r="M1262" s="4" t="s">
        <v>1844</v>
      </c>
      <c r="N1262" s="4" t="str">
        <f t="array" ref="N1262">XLOOKUP(M1262,Product_Dim!A:A,Product_Dim!C:C)</f>
        <v>Home</v>
      </c>
      <c r="O1262" s="4" t="str">
        <f t="array" ref="O1262">XLOOKUP(M1262,Product_Dim!A:A,Product_Dim!D:D)</f>
        <v>Lighting</v>
      </c>
      <c r="P1262" s="4" t="s">
        <v>1846</v>
      </c>
      <c r="Q1262" s="4" t="s">
        <v>1892</v>
      </c>
      <c r="R1262" s="4" t="str">
        <f t="array" ref="R1262">XLOOKUP(Q1262,Store_Dim!A:A,Store_Dim!B:B)</f>
        <v>Martinez, Adkins and Johnson</v>
      </c>
      <c r="S1262" s="4" t="str">
        <f t="array" ref="S1262">XLOOKUP(Q1262,Store_Dim!A:A,Store_Dim!E:E)</f>
        <v>Flagship</v>
      </c>
      <c r="T1262" s="4">
        <v>4.0</v>
      </c>
      <c r="U1262" s="13">
        <v>800.0</v>
      </c>
      <c r="V1262" s="14">
        <v>0.2</v>
      </c>
      <c r="W1262" s="15">
        <v>220.0</v>
      </c>
      <c r="X1262" s="4" t="s">
        <v>1959</v>
      </c>
      <c r="Y1262" s="16">
        <v>2560.0</v>
      </c>
      <c r="Z1262" s="4" t="str">
        <f t="array" ref="Z1262">XLOOKUP(M1262,Product_Dim!A:A,Product_Dim!B:B)</f>
        <v>LED Bedside Lamp</v>
      </c>
    </row>
    <row r="1263" ht="14.25" customHeight="1">
      <c r="A1263" s="4" t="s">
        <v>3222</v>
      </c>
      <c r="B1263" s="5">
        <v>45889.0</v>
      </c>
      <c r="C1263" s="12" t="s">
        <v>3975</v>
      </c>
      <c r="D1263" s="4">
        <f t="shared" si="1"/>
        <v>2025</v>
      </c>
      <c r="E1263" s="4" t="s">
        <v>539</v>
      </c>
      <c r="F1263" s="4">
        <v>60.0</v>
      </c>
      <c r="G1263" s="4" t="str">
        <f t="shared" si="2"/>
        <v>56-65</v>
      </c>
      <c r="H1263" s="4" t="str">
        <f t="array" ref="H1263">XLOOKUP(E1263,Customer_Dim!A:A,Customer_Dim!D:D)</f>
        <v>Female</v>
      </c>
      <c r="I1263" s="4" t="str">
        <f t="array" ref="I1263">XLOOKUP(E1263,Customer_Dim!A:A,Customer_Dim!H:H)</f>
        <v>Gold</v>
      </c>
      <c r="J1263" s="4" t="str">
        <f t="array" ref="J1263">XLOOKUP(E1263,Customer_Dim!A:A,Customer_Dim!E:E)</f>
        <v>Estradaside</v>
      </c>
      <c r="K1263" s="4" t="str">
        <f t="array" ref="K1263">XLOOKUP(E1263,Customer_Dim!A:A,Customer_Dim!F:F)</f>
        <v>Iowa</v>
      </c>
      <c r="L1263" s="4" t="str">
        <f t="array" ref="L1263">XLOOKUP(Q1263,Store_Dim!A:A,Store_Dim!C:C)</f>
        <v>East</v>
      </c>
      <c r="M1263" s="4" t="s">
        <v>1762</v>
      </c>
      <c r="N1263" s="4" t="str">
        <f t="array" ref="N1263">XLOOKUP(M1263,Product_Dim!A:A,Product_Dim!C:C)</f>
        <v>Beauty</v>
      </c>
      <c r="O1263" s="4" t="str">
        <f t="array" ref="O1263">XLOOKUP(M1263,Product_Dim!A:A,Product_Dim!D:D)</f>
        <v>Fragrance</v>
      </c>
      <c r="P1263" s="4" t="s">
        <v>1764</v>
      </c>
      <c r="Q1263" s="4" t="s">
        <v>1924</v>
      </c>
      <c r="R1263" s="4" t="str">
        <f t="array" ref="R1263">XLOOKUP(Q1263,Store_Dim!A:A,Store_Dim!B:B)</f>
        <v>Hill, Wagner and Ballard</v>
      </c>
      <c r="S1263" s="4" t="str">
        <f t="array" ref="S1263">XLOOKUP(Q1263,Store_Dim!A:A,Store_Dim!E:E)</f>
        <v>Online</v>
      </c>
      <c r="T1263" s="4">
        <v>3.0</v>
      </c>
      <c r="U1263" s="13">
        <v>118.25</v>
      </c>
      <c r="V1263" s="14">
        <v>0.26</v>
      </c>
      <c r="W1263" s="15">
        <v>444.0</v>
      </c>
      <c r="X1263" s="4" t="s">
        <v>1961</v>
      </c>
      <c r="Y1263" s="16">
        <v>262.515</v>
      </c>
      <c r="Z1263" s="4" t="str">
        <f t="array" ref="Z1263">XLOOKUP(M1263,Product_Dim!A:A,Product_Dim!B:B)</f>
        <v>Luxury Perfume Spray</v>
      </c>
    </row>
    <row r="1264" ht="14.25" customHeight="1">
      <c r="A1264" s="4" t="s">
        <v>3223</v>
      </c>
      <c r="B1264" s="5">
        <v>45253.0</v>
      </c>
      <c r="C1264" s="12" t="s">
        <v>3971</v>
      </c>
      <c r="D1264" s="4">
        <f t="shared" si="1"/>
        <v>2023</v>
      </c>
      <c r="E1264" s="4" t="s">
        <v>1331</v>
      </c>
      <c r="F1264" s="4">
        <v>45.0</v>
      </c>
      <c r="G1264" s="4" t="str">
        <f t="shared" si="2"/>
        <v>36-45</v>
      </c>
      <c r="H1264" s="4" t="str">
        <f t="array" ref="H1264">XLOOKUP(E1264,Customer_Dim!A:A,Customer_Dim!D:D)</f>
        <v>Female</v>
      </c>
      <c r="I1264" s="4" t="str">
        <f t="array" ref="I1264">XLOOKUP(E1264,Customer_Dim!A:A,Customer_Dim!H:H)</f>
        <v>Platinum</v>
      </c>
      <c r="J1264" s="4" t="str">
        <f t="array" ref="J1264">XLOOKUP(E1264,Customer_Dim!A:A,Customer_Dim!E:E)</f>
        <v>East Amy</v>
      </c>
      <c r="K1264" s="4" t="str">
        <f t="array" ref="K1264">XLOOKUP(E1264,Customer_Dim!A:A,Customer_Dim!F:F)</f>
        <v>Washington</v>
      </c>
      <c r="L1264" s="4" t="str">
        <f t="array" ref="L1264">XLOOKUP(Q1264,Store_Dim!A:A,Store_Dim!C:C)</f>
        <v>North</v>
      </c>
      <c r="M1264" s="4" t="s">
        <v>1674</v>
      </c>
      <c r="N1264" s="4" t="str">
        <f t="array" ref="N1264">XLOOKUP(M1264,Product_Dim!A:A,Product_Dim!C:C)</f>
        <v>Beauty</v>
      </c>
      <c r="O1264" s="4" t="str">
        <f t="array" ref="O1264">XLOOKUP(M1264,Product_Dim!A:A,Product_Dim!D:D)</f>
        <v>Skincare</v>
      </c>
      <c r="P1264" s="4" t="s">
        <v>1676</v>
      </c>
      <c r="Q1264" s="4" t="s">
        <v>1936</v>
      </c>
      <c r="R1264" s="4" t="str">
        <f t="array" ref="R1264">XLOOKUP(Q1264,Store_Dim!A:A,Store_Dim!B:B)</f>
        <v>Shelton PLC</v>
      </c>
      <c r="S1264" s="4" t="str">
        <f t="array" ref="S1264">XLOOKUP(Q1264,Store_Dim!A:A,Store_Dim!E:E)</f>
        <v>Flagship</v>
      </c>
      <c r="T1264" s="4">
        <v>1.0</v>
      </c>
      <c r="U1264" s="13">
        <v>223.25</v>
      </c>
      <c r="V1264" s="14">
        <v>0.29</v>
      </c>
      <c r="W1264" s="15">
        <v>244.0</v>
      </c>
      <c r="X1264" s="4" t="s">
        <v>1959</v>
      </c>
      <c r="Y1264" s="16">
        <v>158.5075</v>
      </c>
      <c r="Z1264" s="4" t="str">
        <f t="array" ref="Z1264">XLOOKUP(M1264,Product_Dim!A:A,Product_Dim!B:B)</f>
        <v>Vitamin C Face Serum</v>
      </c>
    </row>
    <row r="1265" ht="14.25" customHeight="1">
      <c r="A1265" s="4" t="s">
        <v>3224</v>
      </c>
      <c r="B1265" s="5">
        <v>45530.0</v>
      </c>
      <c r="C1265" s="12" t="s">
        <v>3975</v>
      </c>
      <c r="D1265" s="4">
        <f t="shared" si="1"/>
        <v>2024</v>
      </c>
      <c r="E1265" s="4" t="s">
        <v>1349</v>
      </c>
      <c r="F1265" s="4">
        <v>18.0</v>
      </c>
      <c r="G1265" s="4" t="str">
        <f t="shared" si="2"/>
        <v>18-25</v>
      </c>
      <c r="H1265" s="4" t="str">
        <f t="array" ref="H1265">XLOOKUP(E1265,Customer_Dim!A:A,Customer_Dim!D:D)</f>
        <v>Female</v>
      </c>
      <c r="I1265" s="4" t="str">
        <f t="array" ref="I1265">XLOOKUP(E1265,Customer_Dim!A:A,Customer_Dim!H:H)</f>
        <v>Gold</v>
      </c>
      <c r="J1265" s="4" t="str">
        <f t="array" ref="J1265">XLOOKUP(E1265,Customer_Dim!A:A,Customer_Dim!E:E)</f>
        <v>South Robert</v>
      </c>
      <c r="K1265" s="4" t="str">
        <f t="array" ref="K1265">XLOOKUP(E1265,Customer_Dim!A:A,Customer_Dim!F:F)</f>
        <v>Maine</v>
      </c>
      <c r="L1265" s="4" t="str">
        <f t="array" ref="L1265">XLOOKUP(Q1265,Store_Dim!A:A,Store_Dim!C:C)</f>
        <v>South</v>
      </c>
      <c r="M1265" s="4" t="s">
        <v>1674</v>
      </c>
      <c r="N1265" s="4" t="str">
        <f t="array" ref="N1265">XLOOKUP(M1265,Product_Dim!A:A,Product_Dim!C:C)</f>
        <v>Beauty</v>
      </c>
      <c r="O1265" s="4" t="str">
        <f t="array" ref="O1265">XLOOKUP(M1265,Product_Dim!A:A,Product_Dim!D:D)</f>
        <v>Skincare</v>
      </c>
      <c r="P1265" s="4" t="s">
        <v>1676</v>
      </c>
      <c r="Q1265" s="4" t="s">
        <v>1904</v>
      </c>
      <c r="R1265" s="4" t="str">
        <f t="array" ref="R1265">XLOOKUP(Q1265,Store_Dim!A:A,Store_Dim!B:B)</f>
        <v>Alexander Group</v>
      </c>
      <c r="S1265" s="4" t="str">
        <f t="array" ref="S1265">XLOOKUP(Q1265,Store_Dim!A:A,Store_Dim!E:E)</f>
        <v>Online</v>
      </c>
      <c r="T1265" s="4">
        <v>3.0</v>
      </c>
      <c r="U1265" s="13">
        <v>918.76</v>
      </c>
      <c r="V1265" s="14">
        <v>0.2</v>
      </c>
      <c r="W1265" s="15">
        <v>244.0</v>
      </c>
      <c r="X1265" s="4" t="s">
        <v>1961</v>
      </c>
      <c r="Y1265" s="16">
        <v>2205.024</v>
      </c>
      <c r="Z1265" s="4" t="str">
        <f t="array" ref="Z1265">XLOOKUP(M1265,Product_Dim!A:A,Product_Dim!B:B)</f>
        <v>Vitamin C Face Serum</v>
      </c>
    </row>
    <row r="1266" ht="14.25" customHeight="1">
      <c r="A1266" s="4" t="s">
        <v>3225</v>
      </c>
      <c r="B1266" s="5">
        <v>45491.0</v>
      </c>
      <c r="C1266" s="12" t="s">
        <v>3968</v>
      </c>
      <c r="D1266" s="4">
        <f t="shared" si="1"/>
        <v>2024</v>
      </c>
      <c r="E1266" s="4" t="s">
        <v>913</v>
      </c>
      <c r="F1266" s="4">
        <v>48.0</v>
      </c>
      <c r="G1266" s="4" t="str">
        <f t="shared" si="2"/>
        <v>46-55</v>
      </c>
      <c r="H1266" s="4" t="str">
        <f t="array" ref="H1266">XLOOKUP(E1266,Customer_Dim!A:A,Customer_Dim!D:D)</f>
        <v>Male</v>
      </c>
      <c r="I1266" s="4" t="str">
        <f t="array" ref="I1266">XLOOKUP(E1266,Customer_Dim!A:A,Customer_Dim!H:H)</f>
        <v>Bronze</v>
      </c>
      <c r="J1266" s="4" t="str">
        <f t="array" ref="J1266">XLOOKUP(E1266,Customer_Dim!A:A,Customer_Dim!E:E)</f>
        <v>Morrisville</v>
      </c>
      <c r="K1266" s="4" t="str">
        <f t="array" ref="K1266">XLOOKUP(E1266,Customer_Dim!A:A,Customer_Dim!F:F)</f>
        <v>Hawaii</v>
      </c>
      <c r="L1266" s="4" t="str">
        <f t="array" ref="L1266">XLOOKUP(Q1266,Store_Dim!A:A,Store_Dim!C:C)</f>
        <v>East</v>
      </c>
      <c r="M1266" s="4" t="s">
        <v>1835</v>
      </c>
      <c r="N1266" s="4" t="str">
        <f t="array" ref="N1266">XLOOKUP(M1266,Product_Dim!A:A,Product_Dim!C:C)</f>
        <v>Home</v>
      </c>
      <c r="O1266" s="4" t="str">
        <f t="array" ref="O1266">XLOOKUP(M1266,Product_Dim!A:A,Product_Dim!D:D)</f>
        <v>Furniture</v>
      </c>
      <c r="P1266" s="4" t="s">
        <v>1837</v>
      </c>
      <c r="Q1266" s="4" t="s">
        <v>1932</v>
      </c>
      <c r="R1266" s="4" t="str">
        <f t="array" ref="R1266">XLOOKUP(Q1266,Store_Dim!A:A,Store_Dim!B:B)</f>
        <v>Gardner, Humphrey and Contreras</v>
      </c>
      <c r="S1266" s="4" t="str">
        <f t="array" ref="S1266">XLOOKUP(Q1266,Store_Dim!A:A,Store_Dim!E:E)</f>
        <v>Flagship</v>
      </c>
      <c r="T1266" s="4">
        <v>2.0</v>
      </c>
      <c r="U1266" s="13">
        <v>905.26</v>
      </c>
      <c r="V1266" s="14">
        <v>0.15</v>
      </c>
      <c r="W1266" s="15">
        <v>208.0</v>
      </c>
      <c r="X1266" s="4" t="s">
        <v>1964</v>
      </c>
      <c r="Y1266" s="16">
        <v>1538.942</v>
      </c>
      <c r="Z1266" s="4" t="str">
        <f t="array" ref="Z1266">XLOOKUP(M1266,Product_Dim!A:A,Product_Dim!B:B)</f>
        <v>Wooden Bookshelf</v>
      </c>
    </row>
    <row r="1267" ht="14.25" customHeight="1">
      <c r="A1267" s="4" t="s">
        <v>3226</v>
      </c>
      <c r="B1267" s="5">
        <v>45628.0</v>
      </c>
      <c r="C1267" s="12" t="s">
        <v>3969</v>
      </c>
      <c r="D1267" s="4">
        <f t="shared" si="1"/>
        <v>2024</v>
      </c>
      <c r="E1267" s="4" t="s">
        <v>1007</v>
      </c>
      <c r="F1267" s="4">
        <v>47.0</v>
      </c>
      <c r="G1267" s="4" t="str">
        <f t="shared" si="2"/>
        <v>46-55</v>
      </c>
      <c r="H1267" s="4" t="str">
        <f t="array" ref="H1267">XLOOKUP(E1267,Customer_Dim!A:A,Customer_Dim!D:D)</f>
        <v>Female</v>
      </c>
      <c r="I1267" s="4" t="str">
        <f t="array" ref="I1267">XLOOKUP(E1267,Customer_Dim!A:A,Customer_Dim!H:H)</f>
        <v>Silver</v>
      </c>
      <c r="J1267" s="4" t="str">
        <f t="array" ref="J1267">XLOOKUP(E1267,Customer_Dim!A:A,Customer_Dim!E:E)</f>
        <v>Brianchester</v>
      </c>
      <c r="K1267" s="4" t="str">
        <f t="array" ref="K1267">XLOOKUP(E1267,Customer_Dim!A:A,Customer_Dim!F:F)</f>
        <v>Delaware</v>
      </c>
      <c r="L1267" s="4" t="str">
        <f t="array" ref="L1267">XLOOKUP(Q1267,Store_Dim!A:A,Store_Dim!C:C)</f>
        <v>East</v>
      </c>
      <c r="M1267" s="4" t="s">
        <v>1621</v>
      </c>
      <c r="N1267" s="4" t="str">
        <f t="array" ref="N1267">XLOOKUP(M1267,Product_Dim!A:A,Product_Dim!C:C)</f>
        <v>Beauty</v>
      </c>
      <c r="O1267" s="4" t="str">
        <f t="array" ref="O1267">XLOOKUP(M1267,Product_Dim!A:A,Product_Dim!D:D)</f>
        <v>Grooming</v>
      </c>
      <c r="P1267" s="4" t="s">
        <v>1624</v>
      </c>
      <c r="Q1267" s="4" t="s">
        <v>1948</v>
      </c>
      <c r="R1267" s="4" t="str">
        <f t="array" ref="R1267">XLOOKUP(Q1267,Store_Dim!A:A,Store_Dim!B:B)</f>
        <v>Mann-Austin</v>
      </c>
      <c r="S1267" s="4" t="str">
        <f t="array" ref="S1267">XLOOKUP(Q1267,Store_Dim!A:A,Store_Dim!E:E)</f>
        <v>Online</v>
      </c>
      <c r="T1267" s="4">
        <v>4.0</v>
      </c>
      <c r="U1267" s="13">
        <v>295.4</v>
      </c>
      <c r="V1267" s="14">
        <v>0.23</v>
      </c>
      <c r="W1267" s="15">
        <v>256.0</v>
      </c>
      <c r="X1267" s="4" t="s">
        <v>1961</v>
      </c>
      <c r="Y1267" s="16">
        <v>909.832</v>
      </c>
      <c r="Z1267" s="4" t="str">
        <f t="array" ref="Z1267">XLOOKUP(M1267,Product_Dim!A:A,Product_Dim!B:B)</f>
        <v>Beard Grooming Kit</v>
      </c>
    </row>
    <row r="1268" ht="14.25" customHeight="1">
      <c r="A1268" s="4" t="s">
        <v>3227</v>
      </c>
      <c r="B1268" s="5">
        <v>45861.0</v>
      </c>
      <c r="C1268" s="12" t="s">
        <v>3968</v>
      </c>
      <c r="D1268" s="4">
        <f t="shared" si="1"/>
        <v>2025</v>
      </c>
      <c r="E1268" s="4" t="s">
        <v>330</v>
      </c>
      <c r="F1268" s="4">
        <v>58.0</v>
      </c>
      <c r="G1268" s="4" t="str">
        <f t="shared" si="2"/>
        <v>56-65</v>
      </c>
      <c r="H1268" s="4" t="str">
        <f t="array" ref="H1268">XLOOKUP(E1268,Customer_Dim!A:A,Customer_Dim!D:D)</f>
        <v>Female</v>
      </c>
      <c r="I1268" s="4" t="str">
        <f t="array" ref="I1268">XLOOKUP(E1268,Customer_Dim!A:A,Customer_Dim!H:H)</f>
        <v>Bronze</v>
      </c>
      <c r="J1268" s="4" t="str">
        <f t="array" ref="J1268">XLOOKUP(E1268,Customer_Dim!A:A,Customer_Dim!E:E)</f>
        <v>East Jenna</v>
      </c>
      <c r="K1268" s="4" t="str">
        <f t="array" ref="K1268">XLOOKUP(E1268,Customer_Dim!A:A,Customer_Dim!F:F)</f>
        <v>South Carolina</v>
      </c>
      <c r="L1268" s="4" t="str">
        <f t="array" ref="L1268">XLOOKUP(Q1268,Store_Dim!A:A,Store_Dim!C:C)</f>
        <v>North</v>
      </c>
      <c r="M1268" s="4" t="s">
        <v>1865</v>
      </c>
      <c r="N1268" s="4" t="str">
        <f t="array" ref="N1268">XLOOKUP(M1268,Product_Dim!A:A,Product_Dim!C:C)</f>
        <v>Beauty</v>
      </c>
      <c r="O1268" s="4" t="str">
        <f t="array" ref="O1268">XLOOKUP(M1268,Product_Dim!A:A,Product_Dim!D:D)</f>
        <v>Skincare</v>
      </c>
      <c r="P1268" s="4" t="s">
        <v>1867</v>
      </c>
      <c r="Q1268" s="4" t="s">
        <v>1908</v>
      </c>
      <c r="R1268" s="4" t="str">
        <f t="array" ref="R1268">XLOOKUP(Q1268,Store_Dim!A:A,Store_Dim!B:B)</f>
        <v>Gray Ltd</v>
      </c>
      <c r="S1268" s="4" t="str">
        <f t="array" ref="S1268">XLOOKUP(Q1268,Store_Dim!A:A,Store_Dim!E:E)</f>
        <v>Outlet</v>
      </c>
      <c r="T1268" s="4">
        <v>1.0</v>
      </c>
      <c r="U1268" s="13">
        <v>252.18</v>
      </c>
      <c r="V1268" s="14">
        <v>0.23</v>
      </c>
      <c r="W1268" s="15">
        <v>213.0</v>
      </c>
      <c r="X1268" s="4" t="s">
        <v>1961</v>
      </c>
      <c r="Y1268" s="16">
        <v>194.1786</v>
      </c>
      <c r="Z1268" s="4" t="str">
        <f t="array" ref="Z1268">XLOOKUP(M1268,Product_Dim!A:A,Product_Dim!B:B)</f>
        <v>Vitamin E Body Lotion</v>
      </c>
    </row>
    <row r="1269" ht="14.25" customHeight="1">
      <c r="A1269" s="4" t="s">
        <v>3228</v>
      </c>
      <c r="B1269" s="5">
        <v>45878.0</v>
      </c>
      <c r="C1269" s="12" t="s">
        <v>3975</v>
      </c>
      <c r="D1269" s="4">
        <f t="shared" si="1"/>
        <v>2025</v>
      </c>
      <c r="E1269" s="4" t="s">
        <v>530</v>
      </c>
      <c r="F1269" s="4">
        <v>41.0</v>
      </c>
      <c r="G1269" s="4" t="str">
        <f t="shared" si="2"/>
        <v>36-45</v>
      </c>
      <c r="H1269" s="4" t="str">
        <f t="array" ref="H1269">XLOOKUP(E1269,Customer_Dim!A:A,Customer_Dim!D:D)</f>
        <v>Female</v>
      </c>
      <c r="I1269" s="4" t="str">
        <f t="array" ref="I1269">XLOOKUP(E1269,Customer_Dim!A:A,Customer_Dim!H:H)</f>
        <v>Platinum</v>
      </c>
      <c r="J1269" s="4" t="str">
        <f t="array" ref="J1269">XLOOKUP(E1269,Customer_Dim!A:A,Customer_Dim!E:E)</f>
        <v>Jaredville</v>
      </c>
      <c r="K1269" s="4" t="str">
        <f t="array" ref="K1269">XLOOKUP(E1269,Customer_Dim!A:A,Customer_Dim!F:F)</f>
        <v>Missouri</v>
      </c>
      <c r="L1269" s="4" t="str">
        <f t="array" ref="L1269">XLOOKUP(Q1269,Store_Dim!A:A,Store_Dim!C:C)</f>
        <v>North</v>
      </c>
      <c r="M1269" s="4" t="s">
        <v>1874</v>
      </c>
      <c r="N1269" s="4" t="str">
        <f t="array" ref="N1269">XLOOKUP(M1269,Product_Dim!A:A,Product_Dim!C:C)</f>
        <v>Sports</v>
      </c>
      <c r="O1269" s="4" t="str">
        <f t="array" ref="O1269">XLOOKUP(M1269,Product_Dim!A:A,Product_Dim!D:D)</f>
        <v>Team Sports</v>
      </c>
      <c r="P1269" s="4" t="s">
        <v>1876</v>
      </c>
      <c r="Q1269" s="4" t="s">
        <v>1929</v>
      </c>
      <c r="R1269" s="4" t="str">
        <f t="array" ref="R1269">XLOOKUP(Q1269,Store_Dim!A:A,Store_Dim!B:B)</f>
        <v>Thomas, Bridges and Harris</v>
      </c>
      <c r="S1269" s="4" t="str">
        <f t="array" ref="S1269">XLOOKUP(Q1269,Store_Dim!A:A,Store_Dim!E:E)</f>
        <v>Online</v>
      </c>
      <c r="T1269" s="4">
        <v>4.0</v>
      </c>
      <c r="U1269" s="13">
        <v>792.1</v>
      </c>
      <c r="V1269" s="14">
        <v>0.19</v>
      </c>
      <c r="W1269" s="15">
        <v>471.0</v>
      </c>
      <c r="X1269" s="4" t="s">
        <v>1964</v>
      </c>
      <c r="Y1269" s="16">
        <v>2566.404</v>
      </c>
      <c r="Z1269" s="4" t="str">
        <f t="array" ref="Z1269">XLOOKUP(M1269,Product_Dim!A:A,Product_Dim!B:B)</f>
        <v>Cricket Bat</v>
      </c>
    </row>
    <row r="1270" ht="14.25" customHeight="1">
      <c r="A1270" s="4" t="s">
        <v>3229</v>
      </c>
      <c r="B1270" s="5">
        <v>45426.0</v>
      </c>
      <c r="C1270" s="12" t="s">
        <v>3973</v>
      </c>
      <c r="D1270" s="4">
        <f t="shared" si="1"/>
        <v>2024</v>
      </c>
      <c r="E1270" s="4" t="s">
        <v>294</v>
      </c>
      <c r="F1270" s="4">
        <v>37.0</v>
      </c>
      <c r="G1270" s="4" t="str">
        <f t="shared" si="2"/>
        <v>36-45</v>
      </c>
      <c r="H1270" s="4" t="str">
        <f t="array" ref="H1270">XLOOKUP(E1270,Customer_Dim!A:A,Customer_Dim!D:D)</f>
        <v>Male</v>
      </c>
      <c r="I1270" s="4" t="str">
        <f t="array" ref="I1270">XLOOKUP(E1270,Customer_Dim!A:A,Customer_Dim!H:H)</f>
        <v>Gold</v>
      </c>
      <c r="J1270" s="4" t="str">
        <f t="array" ref="J1270">XLOOKUP(E1270,Customer_Dim!A:A,Customer_Dim!E:E)</f>
        <v>Rodrigueztown</v>
      </c>
      <c r="K1270" s="4" t="str">
        <f t="array" ref="K1270">XLOOKUP(E1270,Customer_Dim!A:A,Customer_Dim!F:F)</f>
        <v>Oklahoma</v>
      </c>
      <c r="L1270" s="4" t="str">
        <f t="array" ref="L1270">XLOOKUP(Q1270,Store_Dim!A:A,Store_Dim!C:C)</f>
        <v>South</v>
      </c>
      <c r="M1270" s="4" t="s">
        <v>1847</v>
      </c>
      <c r="N1270" s="4" t="str">
        <f t="array" ref="N1270">XLOOKUP(M1270,Product_Dim!A:A,Product_Dim!C:C)</f>
        <v>Sports</v>
      </c>
      <c r="O1270" s="4" t="str">
        <f t="array" ref="O1270">XLOOKUP(M1270,Product_Dim!A:A,Product_Dim!D:D)</f>
        <v>Accessories</v>
      </c>
      <c r="P1270" s="4" t="s">
        <v>1849</v>
      </c>
      <c r="Q1270" s="4" t="s">
        <v>1934</v>
      </c>
      <c r="R1270" s="4" t="str">
        <f t="array" ref="R1270">XLOOKUP(Q1270,Store_Dim!A:A,Store_Dim!B:B)</f>
        <v>Mcdonald Inc</v>
      </c>
      <c r="S1270" s="4" t="str">
        <f t="array" ref="S1270">XLOOKUP(Q1270,Store_Dim!A:A,Store_Dim!E:E)</f>
        <v>Outlet</v>
      </c>
      <c r="T1270" s="4">
        <v>1.0</v>
      </c>
      <c r="U1270" s="13">
        <v>883.36</v>
      </c>
      <c r="V1270" s="14">
        <v>0.11</v>
      </c>
      <c r="W1270" s="15">
        <v>232.0</v>
      </c>
      <c r="X1270" s="4" t="s">
        <v>1961</v>
      </c>
      <c r="Y1270" s="16">
        <v>786.1904000000001</v>
      </c>
      <c r="Z1270" s="4" t="str">
        <f t="array" ref="Z1270">XLOOKUP(M1270,Product_Dim!A:A,Product_Dim!B:B)</f>
        <v>Sports Wrist Sweatbands</v>
      </c>
    </row>
    <row r="1271" ht="14.25" customHeight="1">
      <c r="A1271" s="4" t="s">
        <v>3230</v>
      </c>
      <c r="B1271" s="5">
        <v>45231.0</v>
      </c>
      <c r="C1271" s="12" t="s">
        <v>3971</v>
      </c>
      <c r="D1271" s="4">
        <f t="shared" si="1"/>
        <v>2023</v>
      </c>
      <c r="E1271" s="4" t="s">
        <v>901</v>
      </c>
      <c r="F1271" s="4">
        <v>38.0</v>
      </c>
      <c r="G1271" s="4" t="str">
        <f t="shared" si="2"/>
        <v>36-45</v>
      </c>
      <c r="H1271" s="4" t="str">
        <f t="array" ref="H1271">XLOOKUP(E1271,Customer_Dim!A:A,Customer_Dim!D:D)</f>
        <v>Male</v>
      </c>
      <c r="I1271" s="4" t="str">
        <f t="array" ref="I1271">XLOOKUP(E1271,Customer_Dim!A:A,Customer_Dim!H:H)</f>
        <v>Gold</v>
      </c>
      <c r="J1271" s="4" t="str">
        <f t="array" ref="J1271">XLOOKUP(E1271,Customer_Dim!A:A,Customer_Dim!E:E)</f>
        <v>Ericshire</v>
      </c>
      <c r="K1271" s="4" t="str">
        <f t="array" ref="K1271">XLOOKUP(E1271,Customer_Dim!A:A,Customer_Dim!F:F)</f>
        <v>Nevada</v>
      </c>
      <c r="L1271" s="4" t="str">
        <f t="array" ref="L1271">XLOOKUP(Q1271,Store_Dim!A:A,Store_Dim!C:C)</f>
        <v>East</v>
      </c>
      <c r="M1271" s="4" t="s">
        <v>1790</v>
      </c>
      <c r="N1271" s="4" t="str">
        <f t="array" ref="N1271">XLOOKUP(M1271,Product_Dim!A:A,Product_Dim!C:C)</f>
        <v>Clothing</v>
      </c>
      <c r="O1271" s="4" t="str">
        <f t="array" ref="O1271">XLOOKUP(M1271,Product_Dim!A:A,Product_Dim!D:D)</f>
        <v>Bottoms</v>
      </c>
      <c r="P1271" s="4" t="s">
        <v>1792</v>
      </c>
      <c r="Q1271" s="4" t="s">
        <v>1887</v>
      </c>
      <c r="R1271" s="4" t="str">
        <f t="array" ref="R1271">XLOOKUP(Q1271,Store_Dim!A:A,Store_Dim!B:B)</f>
        <v>Rivera-Warner</v>
      </c>
      <c r="S1271" s="4" t="str">
        <f t="array" ref="S1271">XLOOKUP(Q1271,Store_Dim!A:A,Store_Dim!E:E)</f>
        <v>Flagship</v>
      </c>
      <c r="T1271" s="4">
        <v>4.0</v>
      </c>
      <c r="U1271" s="13">
        <v>305.95</v>
      </c>
      <c r="V1271" s="14">
        <v>0.08</v>
      </c>
      <c r="W1271" s="15">
        <v>224.0</v>
      </c>
      <c r="X1271" s="4" t="s">
        <v>1961</v>
      </c>
      <c r="Y1271" s="16">
        <v>1125.896</v>
      </c>
      <c r="Z1271" s="4" t="str">
        <f t="array" ref="Z1271">XLOOKUP(M1271,Product_Dim!A:A,Product_Dim!B:B)</f>
        <v>Men's Sports Shorts</v>
      </c>
    </row>
    <row r="1272" ht="14.25" customHeight="1">
      <c r="A1272" s="4" t="s">
        <v>3231</v>
      </c>
      <c r="B1272" s="5">
        <v>45609.0</v>
      </c>
      <c r="C1272" s="12" t="s">
        <v>3971</v>
      </c>
      <c r="D1272" s="4">
        <f t="shared" si="1"/>
        <v>2024</v>
      </c>
      <c r="E1272" s="4" t="s">
        <v>1273</v>
      </c>
      <c r="F1272" s="4">
        <v>51.0</v>
      </c>
      <c r="G1272" s="4" t="str">
        <f t="shared" si="2"/>
        <v>46-55</v>
      </c>
      <c r="H1272" s="4" t="str">
        <f t="array" ref="H1272">XLOOKUP(E1272,Customer_Dim!A:A,Customer_Dim!D:D)</f>
        <v>Female</v>
      </c>
      <c r="I1272" s="4" t="str">
        <f t="array" ref="I1272">XLOOKUP(E1272,Customer_Dim!A:A,Customer_Dim!H:H)</f>
        <v>Platinum</v>
      </c>
      <c r="J1272" s="4" t="str">
        <f t="array" ref="J1272">XLOOKUP(E1272,Customer_Dim!A:A,Customer_Dim!E:E)</f>
        <v>Leahmouth</v>
      </c>
      <c r="K1272" s="4" t="str">
        <f t="array" ref="K1272">XLOOKUP(E1272,Customer_Dim!A:A,Customer_Dim!F:F)</f>
        <v>Nevada</v>
      </c>
      <c r="L1272" s="4" t="str">
        <f t="array" ref="L1272">XLOOKUP(Q1272,Store_Dim!A:A,Store_Dim!C:C)</f>
        <v>South</v>
      </c>
      <c r="M1272" s="4" t="s">
        <v>1756</v>
      </c>
      <c r="N1272" s="4" t="str">
        <f t="array" ref="N1272">XLOOKUP(M1272,Product_Dim!A:A,Product_Dim!C:C)</f>
        <v>Clothing</v>
      </c>
      <c r="O1272" s="4" t="str">
        <f t="array" ref="O1272">XLOOKUP(M1272,Product_Dim!A:A,Product_Dim!D:D)</f>
        <v>Accessories</v>
      </c>
      <c r="P1272" s="4" t="s">
        <v>1758</v>
      </c>
      <c r="Q1272" s="4" t="s">
        <v>1914</v>
      </c>
      <c r="R1272" s="4" t="str">
        <f t="array" ref="R1272">XLOOKUP(Q1272,Store_Dim!A:A,Store_Dim!B:B)</f>
        <v>Martinez-Mullins</v>
      </c>
      <c r="S1272" s="4" t="str">
        <f t="array" ref="S1272">XLOOKUP(Q1272,Store_Dim!A:A,Store_Dim!E:E)</f>
        <v>Online</v>
      </c>
      <c r="T1272" s="4">
        <v>3.0</v>
      </c>
      <c r="U1272" s="13">
        <v>742.45</v>
      </c>
      <c r="V1272" s="14">
        <v>0.23</v>
      </c>
      <c r="W1272" s="15">
        <v>485.0</v>
      </c>
      <c r="X1272" s="4" t="s">
        <v>1964</v>
      </c>
      <c r="Y1272" s="16">
        <v>1715.0595</v>
      </c>
      <c r="Z1272" s="4" t="str">
        <f t="array" ref="Z1272">XLOOKUP(M1272,Product_Dim!A:A,Product_Dim!B:B)</f>
        <v>Womens Cotton Scarf</v>
      </c>
    </row>
    <row r="1273" ht="14.25" customHeight="1">
      <c r="A1273" s="4" t="s">
        <v>3232</v>
      </c>
      <c r="B1273" s="5">
        <v>45392.0</v>
      </c>
      <c r="C1273" s="12" t="s">
        <v>3978</v>
      </c>
      <c r="D1273" s="4">
        <f t="shared" si="1"/>
        <v>2024</v>
      </c>
      <c r="E1273" s="4" t="s">
        <v>1136</v>
      </c>
      <c r="F1273" s="4">
        <v>20.0</v>
      </c>
      <c r="G1273" s="4" t="str">
        <f t="shared" si="2"/>
        <v>18-25</v>
      </c>
      <c r="H1273" s="4" t="str">
        <f t="array" ref="H1273">XLOOKUP(E1273,Customer_Dim!A:A,Customer_Dim!D:D)</f>
        <v>Male</v>
      </c>
      <c r="I1273" s="4" t="str">
        <f t="array" ref="I1273">XLOOKUP(E1273,Customer_Dim!A:A,Customer_Dim!H:H)</f>
        <v>Gold</v>
      </c>
      <c r="J1273" s="4" t="str">
        <f t="array" ref="J1273">XLOOKUP(E1273,Customer_Dim!A:A,Customer_Dim!E:E)</f>
        <v>North Johnfurt</v>
      </c>
      <c r="K1273" s="4" t="str">
        <f t="array" ref="K1273">XLOOKUP(E1273,Customer_Dim!A:A,Customer_Dim!F:F)</f>
        <v>Washington</v>
      </c>
      <c r="L1273" s="4" t="str">
        <f t="array" ref="L1273">XLOOKUP(Q1273,Store_Dim!A:A,Store_Dim!C:C)</f>
        <v>East</v>
      </c>
      <c r="M1273" s="4" t="s">
        <v>1652</v>
      </c>
      <c r="N1273" s="4" t="str">
        <f t="array" ref="N1273">XLOOKUP(M1273,Product_Dim!A:A,Product_Dim!C:C)</f>
        <v>Clothing</v>
      </c>
      <c r="O1273" s="4" t="str">
        <f t="array" ref="O1273">XLOOKUP(M1273,Product_Dim!A:A,Product_Dim!D:D)</f>
        <v>Accessories</v>
      </c>
      <c r="P1273" s="4" t="s">
        <v>1654</v>
      </c>
      <c r="Q1273" s="4" t="s">
        <v>1945</v>
      </c>
      <c r="R1273" s="4" t="str">
        <f t="array" ref="R1273">XLOOKUP(Q1273,Store_Dim!A:A,Store_Dim!B:B)</f>
        <v>Guerrero-Schmitt</v>
      </c>
      <c r="S1273" s="4" t="str">
        <f t="array" ref="S1273">XLOOKUP(Q1273,Store_Dim!A:A,Store_Dim!E:E)</f>
        <v>Flagship</v>
      </c>
      <c r="T1273" s="4">
        <v>3.0</v>
      </c>
      <c r="U1273" s="13">
        <v>336.1</v>
      </c>
      <c r="V1273" s="14">
        <v>0.12</v>
      </c>
      <c r="W1273" s="15">
        <v>268.0</v>
      </c>
      <c r="X1273" s="4" t="s">
        <v>1964</v>
      </c>
      <c r="Y1273" s="16">
        <v>887.3040000000001</v>
      </c>
      <c r="Z1273" s="4" t="str">
        <f t="array" ref="Z1273">XLOOKUP(M1273,Product_Dim!A:A,Product_Dim!B:B)</f>
        <v>Women's Scarf Set</v>
      </c>
    </row>
    <row r="1274" ht="14.25" customHeight="1">
      <c r="A1274" s="4" t="s">
        <v>3233</v>
      </c>
      <c r="B1274" s="5">
        <v>45876.0</v>
      </c>
      <c r="C1274" s="12" t="s">
        <v>3975</v>
      </c>
      <c r="D1274" s="4">
        <f t="shared" si="1"/>
        <v>2025</v>
      </c>
      <c r="E1274" s="4" t="s">
        <v>1305</v>
      </c>
      <c r="F1274" s="4">
        <v>23.0</v>
      </c>
      <c r="G1274" s="4" t="str">
        <f t="shared" si="2"/>
        <v>18-25</v>
      </c>
      <c r="H1274" s="4" t="str">
        <f t="array" ref="H1274">XLOOKUP(E1274,Customer_Dim!A:A,Customer_Dim!D:D)</f>
        <v>Female</v>
      </c>
      <c r="I1274" s="4" t="str">
        <f t="array" ref="I1274">XLOOKUP(E1274,Customer_Dim!A:A,Customer_Dim!H:H)</f>
        <v>Gold</v>
      </c>
      <c r="J1274" s="4" t="str">
        <f t="array" ref="J1274">XLOOKUP(E1274,Customer_Dim!A:A,Customer_Dim!E:E)</f>
        <v>East Andrea</v>
      </c>
      <c r="K1274" s="4" t="str">
        <f t="array" ref="K1274">XLOOKUP(E1274,Customer_Dim!A:A,Customer_Dim!F:F)</f>
        <v>Michigan</v>
      </c>
      <c r="L1274" s="4" t="str">
        <f t="array" ref="L1274">XLOOKUP(Q1274,Store_Dim!A:A,Store_Dim!C:C)</f>
        <v>South</v>
      </c>
      <c r="M1274" s="4" t="s">
        <v>1664</v>
      </c>
      <c r="N1274" s="4" t="str">
        <f t="array" ref="N1274">XLOOKUP(M1274,Product_Dim!A:A,Product_Dim!C:C)</f>
        <v>Home</v>
      </c>
      <c r="O1274" s="4" t="str">
        <f t="array" ref="O1274">XLOOKUP(M1274,Product_Dim!A:A,Product_Dim!D:D)</f>
        <v>Decor</v>
      </c>
      <c r="P1274" s="4" t="s">
        <v>1666</v>
      </c>
      <c r="Q1274" s="4" t="s">
        <v>1914</v>
      </c>
      <c r="R1274" s="4" t="str">
        <f t="array" ref="R1274">XLOOKUP(Q1274,Store_Dim!A:A,Store_Dim!B:B)</f>
        <v>Martinez-Mullins</v>
      </c>
      <c r="S1274" s="4" t="str">
        <f t="array" ref="S1274">XLOOKUP(Q1274,Store_Dim!A:A,Store_Dim!E:E)</f>
        <v>Online</v>
      </c>
      <c r="T1274" s="4">
        <v>3.0</v>
      </c>
      <c r="U1274" s="13">
        <v>310.36</v>
      </c>
      <c r="V1274" s="14">
        <v>0.14</v>
      </c>
      <c r="W1274" s="15">
        <v>276.0</v>
      </c>
      <c r="X1274" s="4" t="s">
        <v>1964</v>
      </c>
      <c r="Y1274" s="16">
        <v>800.7288</v>
      </c>
      <c r="Z1274" s="4" t="str">
        <f t="array" ref="Z1274">XLOOKUP(M1274,Product_Dim!A:A,Product_Dim!B:B)</f>
        <v>Fabric Sofa Throw Blanket</v>
      </c>
    </row>
    <row r="1275" ht="14.25" customHeight="1">
      <c r="A1275" s="4" t="s">
        <v>3234</v>
      </c>
      <c r="B1275" s="5">
        <v>45772.0</v>
      </c>
      <c r="C1275" s="12" t="s">
        <v>3978</v>
      </c>
      <c r="D1275" s="4">
        <f t="shared" si="1"/>
        <v>2025</v>
      </c>
      <c r="E1275" s="4" t="s">
        <v>910</v>
      </c>
      <c r="F1275" s="4">
        <v>21.0</v>
      </c>
      <c r="G1275" s="4" t="str">
        <f t="shared" si="2"/>
        <v>18-25</v>
      </c>
      <c r="H1275" s="4" t="str">
        <f t="array" ref="H1275">XLOOKUP(E1275,Customer_Dim!A:A,Customer_Dim!D:D)</f>
        <v>Female</v>
      </c>
      <c r="I1275" s="4" t="str">
        <f t="array" ref="I1275">XLOOKUP(E1275,Customer_Dim!A:A,Customer_Dim!H:H)</f>
        <v>Bronze</v>
      </c>
      <c r="J1275" s="4" t="str">
        <f t="array" ref="J1275">XLOOKUP(E1275,Customer_Dim!A:A,Customer_Dim!E:E)</f>
        <v>Gilltown</v>
      </c>
      <c r="K1275" s="4" t="str">
        <f t="array" ref="K1275">XLOOKUP(E1275,Customer_Dim!A:A,Customer_Dim!F:F)</f>
        <v>Ohio</v>
      </c>
      <c r="L1275" s="4" t="str">
        <f t="array" ref="L1275">XLOOKUP(Q1275,Store_Dim!A:A,Store_Dim!C:C)</f>
        <v>West</v>
      </c>
      <c r="M1275" s="4" t="s">
        <v>1877</v>
      </c>
      <c r="N1275" s="4" t="str">
        <f t="array" ref="N1275">XLOOKUP(M1275,Product_Dim!A:A,Product_Dim!C:C)</f>
        <v>Electronics</v>
      </c>
      <c r="O1275" s="4" t="str">
        <f t="array" ref="O1275">XLOOKUP(M1275,Product_Dim!A:A,Product_Dim!D:D)</f>
        <v>Audio</v>
      </c>
      <c r="P1275" s="4" t="s">
        <v>1879</v>
      </c>
      <c r="Q1275" s="4" t="s">
        <v>1917</v>
      </c>
      <c r="R1275" s="4" t="str">
        <f t="array" ref="R1275">XLOOKUP(Q1275,Store_Dim!A:A,Store_Dim!B:B)</f>
        <v>Bean, Jones and Park</v>
      </c>
      <c r="S1275" s="4" t="str">
        <f t="array" ref="S1275">XLOOKUP(Q1275,Store_Dim!A:A,Store_Dim!E:E)</f>
        <v>Online</v>
      </c>
      <c r="T1275" s="4">
        <v>3.0</v>
      </c>
      <c r="U1275" s="13">
        <v>992.81</v>
      </c>
      <c r="V1275" s="14">
        <v>0.04</v>
      </c>
      <c r="W1275" s="15">
        <v>73.0</v>
      </c>
      <c r="X1275" s="4" t="s">
        <v>1961</v>
      </c>
      <c r="Y1275" s="16">
        <v>2859.2928</v>
      </c>
      <c r="Z1275" s="4" t="str">
        <f t="array" ref="Z1275">XLOOKUP(M1275,Product_Dim!A:A,Product_Dim!B:B)</f>
        <v>Portable Bluetooth Speaker</v>
      </c>
    </row>
    <row r="1276" ht="14.25" customHeight="1">
      <c r="A1276" s="4" t="s">
        <v>3235</v>
      </c>
      <c r="B1276" s="5">
        <v>45217.0</v>
      </c>
      <c r="C1276" s="12" t="s">
        <v>3979</v>
      </c>
      <c r="D1276" s="4">
        <f t="shared" si="1"/>
        <v>2023</v>
      </c>
      <c r="E1276" s="4" t="s">
        <v>668</v>
      </c>
      <c r="F1276" s="4">
        <v>54.0</v>
      </c>
      <c r="G1276" s="4" t="str">
        <f t="shared" si="2"/>
        <v>46-55</v>
      </c>
      <c r="H1276" s="4" t="str">
        <f t="array" ref="H1276">XLOOKUP(E1276,Customer_Dim!A:A,Customer_Dim!D:D)</f>
        <v>Male</v>
      </c>
      <c r="I1276" s="4" t="str">
        <f t="array" ref="I1276">XLOOKUP(E1276,Customer_Dim!A:A,Customer_Dim!H:H)</f>
        <v>Bronze</v>
      </c>
      <c r="J1276" s="4" t="str">
        <f t="array" ref="J1276">XLOOKUP(E1276,Customer_Dim!A:A,Customer_Dim!E:E)</f>
        <v>Frostmouth</v>
      </c>
      <c r="K1276" s="4" t="str">
        <f t="array" ref="K1276">XLOOKUP(E1276,Customer_Dim!A:A,Customer_Dim!F:F)</f>
        <v>Vermont</v>
      </c>
      <c r="L1276" s="4" t="str">
        <f t="array" ref="L1276">XLOOKUP(Q1276,Store_Dim!A:A,Store_Dim!C:C)</f>
        <v>South</v>
      </c>
      <c r="M1276" s="4" t="s">
        <v>1762</v>
      </c>
      <c r="N1276" s="4" t="str">
        <f t="array" ref="N1276">XLOOKUP(M1276,Product_Dim!A:A,Product_Dim!C:C)</f>
        <v>Beauty</v>
      </c>
      <c r="O1276" s="4" t="str">
        <f t="array" ref="O1276">XLOOKUP(M1276,Product_Dim!A:A,Product_Dim!D:D)</f>
        <v>Fragrance</v>
      </c>
      <c r="P1276" s="4" t="s">
        <v>1764</v>
      </c>
      <c r="Q1276" s="4" t="s">
        <v>1927</v>
      </c>
      <c r="R1276" s="4" t="str">
        <f t="array" ref="R1276">XLOOKUP(Q1276,Store_Dim!A:A,Store_Dim!B:B)</f>
        <v>Aguirre-Keller</v>
      </c>
      <c r="S1276" s="4" t="str">
        <f t="array" ref="S1276">XLOOKUP(Q1276,Store_Dim!A:A,Store_Dim!E:E)</f>
        <v>Online</v>
      </c>
      <c r="T1276" s="4">
        <v>3.0</v>
      </c>
      <c r="U1276" s="13">
        <v>257.11</v>
      </c>
      <c r="V1276" s="14">
        <v>0.26</v>
      </c>
      <c r="W1276" s="15">
        <v>444.0</v>
      </c>
      <c r="X1276" s="4" t="s">
        <v>1964</v>
      </c>
      <c r="Y1276" s="16">
        <v>570.7842</v>
      </c>
      <c r="Z1276" s="4" t="str">
        <f t="array" ref="Z1276">XLOOKUP(M1276,Product_Dim!A:A,Product_Dim!B:B)</f>
        <v>Luxury Perfume Spray</v>
      </c>
    </row>
    <row r="1277" ht="14.25" customHeight="1">
      <c r="A1277" s="4" t="s">
        <v>3236</v>
      </c>
      <c r="B1277" s="5">
        <v>45739.0</v>
      </c>
      <c r="C1277" s="12" t="s">
        <v>3977</v>
      </c>
      <c r="D1277" s="4">
        <f t="shared" si="1"/>
        <v>2025</v>
      </c>
      <c r="E1277" s="4" t="s">
        <v>734</v>
      </c>
      <c r="F1277" s="4">
        <v>50.0</v>
      </c>
      <c r="G1277" s="4" t="str">
        <f t="shared" si="2"/>
        <v>46-55</v>
      </c>
      <c r="H1277" s="4" t="str">
        <f t="array" ref="H1277">XLOOKUP(E1277,Customer_Dim!A:A,Customer_Dim!D:D)</f>
        <v>Female</v>
      </c>
      <c r="I1277" s="4" t="str">
        <f t="array" ref="I1277">XLOOKUP(E1277,Customer_Dim!A:A,Customer_Dim!H:H)</f>
        <v>Bronze</v>
      </c>
      <c r="J1277" s="4" t="str">
        <f t="array" ref="J1277">XLOOKUP(E1277,Customer_Dim!A:A,Customer_Dim!E:E)</f>
        <v>    lake lisa</v>
      </c>
      <c r="K1277" s="4" t="str">
        <f t="array" ref="K1277">XLOOKUP(E1277,Customer_Dim!A:A,Customer_Dim!F:F)</f>
        <v>Massachusetts</v>
      </c>
      <c r="L1277" s="4" t="str">
        <f t="array" ref="L1277">XLOOKUP(Q1277,Store_Dim!A:A,Store_Dim!C:C)</f>
        <v>North</v>
      </c>
      <c r="M1277" s="4" t="s">
        <v>1868</v>
      </c>
      <c r="N1277" s="4" t="str">
        <f t="array" ref="N1277">XLOOKUP(M1277,Product_Dim!A:A,Product_Dim!C:C)</f>
        <v>Sports</v>
      </c>
      <c r="O1277" s="4" t="str">
        <f t="array" ref="O1277">XLOOKUP(M1277,Product_Dim!A:A,Product_Dim!D:D)</f>
        <v>Accessories</v>
      </c>
      <c r="P1277" s="4" t="s">
        <v>1870</v>
      </c>
      <c r="Q1277" s="4" t="s">
        <v>1929</v>
      </c>
      <c r="R1277" s="4" t="str">
        <f t="array" ref="R1277">XLOOKUP(Q1277,Store_Dim!A:A,Store_Dim!B:B)</f>
        <v>Thomas, Bridges and Harris</v>
      </c>
      <c r="S1277" s="4" t="str">
        <f t="array" ref="S1277">XLOOKUP(Q1277,Store_Dim!A:A,Store_Dim!E:E)</f>
        <v>Online</v>
      </c>
      <c r="T1277" s="4">
        <v>4.0</v>
      </c>
      <c r="U1277" s="13">
        <v>816.29</v>
      </c>
      <c r="V1277" s="14">
        <v>0.24</v>
      </c>
      <c r="W1277" s="15">
        <v>75.0</v>
      </c>
      <c r="X1277" s="4" t="s">
        <v>1961</v>
      </c>
      <c r="Y1277" s="16">
        <v>2481.5216</v>
      </c>
      <c r="Z1277" s="4" t="str">
        <f t="array" ref="Z1277">XLOOKUP(M1277,Product_Dim!A:A,Product_Dim!B:B)</f>
        <v>Sports Stopwatch Basic</v>
      </c>
    </row>
    <row r="1278" ht="14.25" customHeight="1">
      <c r="A1278" s="4" t="s">
        <v>3237</v>
      </c>
      <c r="B1278" s="5">
        <v>45272.0</v>
      </c>
      <c r="C1278" s="12" t="s">
        <v>3969</v>
      </c>
      <c r="D1278" s="4">
        <f t="shared" si="1"/>
        <v>2023</v>
      </c>
      <c r="E1278" s="4" t="s">
        <v>439</v>
      </c>
      <c r="F1278" s="4">
        <v>50.0</v>
      </c>
      <c r="G1278" s="4" t="str">
        <f t="shared" si="2"/>
        <v>46-55</v>
      </c>
      <c r="H1278" s="4" t="str">
        <f t="array" ref="H1278">XLOOKUP(E1278,Customer_Dim!A:A,Customer_Dim!D:D)</f>
        <v>Male</v>
      </c>
      <c r="I1278" s="4" t="str">
        <f t="array" ref="I1278">XLOOKUP(E1278,Customer_Dim!A:A,Customer_Dim!H:H)</f>
        <v>Platinum</v>
      </c>
      <c r="J1278" s="4" t="str">
        <f t="array" ref="J1278">XLOOKUP(E1278,Customer_Dim!A:A,Customer_Dim!E:E)</f>
        <v>Kathrynport</v>
      </c>
      <c r="K1278" s="4" t="str">
        <f t="array" ref="K1278">XLOOKUP(E1278,Customer_Dim!A:A,Customer_Dim!F:F)</f>
        <v>North Carolina</v>
      </c>
      <c r="L1278" s="4" t="str">
        <f t="array" ref="L1278">XLOOKUP(Q1278,Store_Dim!A:A,Store_Dim!C:C)</f>
        <v>North</v>
      </c>
      <c r="M1278" s="4" t="s">
        <v>1762</v>
      </c>
      <c r="N1278" s="4" t="str">
        <f t="array" ref="N1278">XLOOKUP(M1278,Product_Dim!A:A,Product_Dim!C:C)</f>
        <v>Beauty</v>
      </c>
      <c r="O1278" s="4" t="str">
        <f t="array" ref="O1278">XLOOKUP(M1278,Product_Dim!A:A,Product_Dim!D:D)</f>
        <v>Fragrance</v>
      </c>
      <c r="P1278" s="4" t="s">
        <v>1764</v>
      </c>
      <c r="Q1278" s="4" t="s">
        <v>1929</v>
      </c>
      <c r="R1278" s="4" t="str">
        <f t="array" ref="R1278">XLOOKUP(Q1278,Store_Dim!A:A,Store_Dim!B:B)</f>
        <v>Thomas, Bridges and Harris</v>
      </c>
      <c r="S1278" s="4" t="str">
        <f t="array" ref="S1278">XLOOKUP(Q1278,Store_Dim!A:A,Store_Dim!E:E)</f>
        <v>Online</v>
      </c>
      <c r="T1278" s="4">
        <v>4.0</v>
      </c>
      <c r="U1278" s="13">
        <v>755.82</v>
      </c>
      <c r="V1278" s="14">
        <v>0.22</v>
      </c>
      <c r="W1278" s="15">
        <v>444.0</v>
      </c>
      <c r="X1278" s="4" t="s">
        <v>1964</v>
      </c>
      <c r="Y1278" s="16">
        <v>2358.1584</v>
      </c>
      <c r="Z1278" s="4" t="str">
        <f t="array" ref="Z1278">XLOOKUP(M1278,Product_Dim!A:A,Product_Dim!B:B)</f>
        <v>Luxury Perfume Spray</v>
      </c>
    </row>
    <row r="1279" ht="14.25" customHeight="1">
      <c r="A1279" s="4" t="s">
        <v>3238</v>
      </c>
      <c r="B1279" s="5">
        <v>45524.0</v>
      </c>
      <c r="C1279" s="12" t="s">
        <v>3975</v>
      </c>
      <c r="D1279" s="4">
        <f t="shared" si="1"/>
        <v>2024</v>
      </c>
      <c r="E1279" s="4" t="s">
        <v>42</v>
      </c>
      <c r="F1279" s="4">
        <v>59.0</v>
      </c>
      <c r="G1279" s="4" t="str">
        <f t="shared" si="2"/>
        <v>56-65</v>
      </c>
      <c r="H1279" s="4" t="str">
        <f t="array" ref="H1279">XLOOKUP(E1279,Customer_Dim!A:A,Customer_Dim!D:D)</f>
        <v>Female</v>
      </c>
      <c r="I1279" s="4" t="str">
        <f t="array" ref="I1279">XLOOKUP(E1279,Customer_Dim!A:A,Customer_Dim!H:H)</f>
        <v>Bronze</v>
      </c>
      <c r="J1279" s="4" t="str">
        <f t="array" ref="J1279">XLOOKUP(E1279,Customer_Dim!A:A,Customer_Dim!E:E)</f>
        <v>Thomastown</v>
      </c>
      <c r="K1279" s="4" t="str">
        <f t="array" ref="K1279">XLOOKUP(E1279,Customer_Dim!A:A,Customer_Dim!F:F)</f>
        <v>Ohio</v>
      </c>
      <c r="L1279" s="4" t="str">
        <f t="array" ref="L1279">XLOOKUP(Q1279,Store_Dim!A:A,Store_Dim!C:C)</f>
        <v>South</v>
      </c>
      <c r="M1279" s="4" t="s">
        <v>1555</v>
      </c>
      <c r="N1279" s="4" t="str">
        <f t="array" ref="N1279">XLOOKUP(M1279,Product_Dim!A:A,Product_Dim!C:C)</f>
        <v>Electronics</v>
      </c>
      <c r="O1279" s="4" t="str">
        <f t="array" ref="O1279">XLOOKUP(M1279,Product_Dim!A:A,Product_Dim!D:D)</f>
        <v>Computer</v>
      </c>
      <c r="P1279" s="4" t="s">
        <v>1559</v>
      </c>
      <c r="Q1279" s="4" t="s">
        <v>1934</v>
      </c>
      <c r="R1279" s="4" t="str">
        <f t="array" ref="R1279">XLOOKUP(Q1279,Store_Dim!A:A,Store_Dim!B:B)</f>
        <v>Mcdonald Inc</v>
      </c>
      <c r="S1279" s="4" t="str">
        <f t="array" ref="S1279">XLOOKUP(Q1279,Store_Dim!A:A,Store_Dim!E:E)</f>
        <v>Outlet</v>
      </c>
      <c r="T1279" s="4">
        <v>1.0</v>
      </c>
      <c r="U1279" s="13">
        <v>449.6</v>
      </c>
      <c r="V1279" s="14">
        <v>0.01</v>
      </c>
      <c r="W1279" s="15">
        <v>416.0</v>
      </c>
      <c r="X1279" s="4" t="s">
        <v>1961</v>
      </c>
      <c r="Y1279" s="16">
        <v>445.104</v>
      </c>
      <c r="Z1279" s="4" t="str">
        <f t="array" ref="Z1279">XLOOKUP(M1279,Product_Dim!A:A,Product_Dim!B:B)</f>
        <v>Brother Laser Printer</v>
      </c>
    </row>
    <row r="1280" ht="14.25" customHeight="1">
      <c r="A1280" s="4" t="s">
        <v>3239</v>
      </c>
      <c r="B1280" s="5">
        <v>45481.0</v>
      </c>
      <c r="C1280" s="12" t="s">
        <v>3968</v>
      </c>
      <c r="D1280" s="4">
        <f t="shared" si="1"/>
        <v>2024</v>
      </c>
      <c r="E1280" s="4" t="s">
        <v>1124</v>
      </c>
      <c r="F1280" s="4">
        <v>25.0</v>
      </c>
      <c r="G1280" s="4" t="str">
        <f t="shared" si="2"/>
        <v>18-25</v>
      </c>
      <c r="H1280" s="4" t="str">
        <f t="array" ref="H1280">XLOOKUP(E1280,Customer_Dim!A:A,Customer_Dim!D:D)</f>
        <v>Female</v>
      </c>
      <c r="I1280" s="4" t="str">
        <f t="array" ref="I1280">XLOOKUP(E1280,Customer_Dim!A:A,Customer_Dim!H:H)</f>
        <v>Bronze</v>
      </c>
      <c r="J1280" s="4" t="str">
        <f t="array" ref="J1280">XLOOKUP(E1280,Customer_Dim!A:A,Customer_Dim!E:E)</f>
        <v>North Samuel</v>
      </c>
      <c r="K1280" s="4" t="str">
        <f t="array" ref="K1280">XLOOKUP(E1280,Customer_Dim!A:A,Customer_Dim!F:F)</f>
        <v>Nebraska</v>
      </c>
      <c r="L1280" s="4" t="str">
        <f t="array" ref="L1280">XLOOKUP(Q1280,Store_Dim!A:A,Store_Dim!C:C)</f>
        <v>East</v>
      </c>
      <c r="M1280" s="4" t="s">
        <v>1613</v>
      </c>
      <c r="N1280" s="4" t="str">
        <f t="array" ref="N1280">XLOOKUP(M1280,Product_Dim!A:A,Product_Dim!C:C)</f>
        <v>Home</v>
      </c>
      <c r="O1280" s="4" t="str">
        <f t="array" ref="O1280">XLOOKUP(M1280,Product_Dim!A:A,Product_Dim!D:D)</f>
        <v>Decor</v>
      </c>
      <c r="P1280" s="4" t="s">
        <v>1616</v>
      </c>
      <c r="Q1280" s="4" t="s">
        <v>1887</v>
      </c>
      <c r="R1280" s="4" t="str">
        <f t="array" ref="R1280">XLOOKUP(Q1280,Store_Dim!A:A,Store_Dim!B:B)</f>
        <v>Rivera-Warner</v>
      </c>
      <c r="S1280" s="4" t="str">
        <f t="array" ref="S1280">XLOOKUP(Q1280,Store_Dim!A:A,Store_Dim!E:E)</f>
        <v>Flagship</v>
      </c>
      <c r="T1280" s="4">
        <v>2.0</v>
      </c>
      <c r="U1280" s="13">
        <v>779.29</v>
      </c>
      <c r="V1280" s="14">
        <v>0.12</v>
      </c>
      <c r="W1280" s="15">
        <v>439.0</v>
      </c>
      <c r="X1280" s="4" t="s">
        <v>1964</v>
      </c>
      <c r="Y1280" s="16">
        <v>1371.5504</v>
      </c>
      <c r="Z1280" s="4" t="str">
        <f t="array" ref="Z1280">XLOOKUP(M1280,Product_Dim!A:A,Product_Dim!B:B)</f>
        <v>Decorative Wall Mirror</v>
      </c>
    </row>
    <row r="1281" ht="14.25" customHeight="1">
      <c r="A1281" s="4" t="s">
        <v>3240</v>
      </c>
      <c r="B1281" s="5">
        <v>45267.0</v>
      </c>
      <c r="C1281" s="12" t="s">
        <v>3969</v>
      </c>
      <c r="D1281" s="4">
        <f t="shared" si="1"/>
        <v>2023</v>
      </c>
      <c r="E1281" s="4" t="s">
        <v>8</v>
      </c>
      <c r="F1281" s="17">
        <v>41.57684529828109</v>
      </c>
      <c r="G1281" s="4" t="str">
        <f t="shared" si="2"/>
        <v>36-45</v>
      </c>
      <c r="H1281" s="4" t="str">
        <f t="array" ref="H1281">XLOOKUP(E1281,Customer_Dim!A:A,Customer_Dim!D:D)</f>
        <v>Female</v>
      </c>
      <c r="I1281" s="4" t="str">
        <f t="array" ref="I1281">XLOOKUP(E1281,Customer_Dim!A:A,Customer_Dim!H:H)</f>
        <v>Platinum</v>
      </c>
      <c r="J1281" s="4" t="str">
        <f t="array" ref="J1281">XLOOKUP(E1281,Customer_Dim!A:A,Customer_Dim!E:E)</f>
        <v>Grayland</v>
      </c>
      <c r="K1281" s="4" t="str">
        <f t="array" ref="K1281">XLOOKUP(E1281,Customer_Dim!A:A,Customer_Dim!F:F)</f>
        <v>Washington</v>
      </c>
      <c r="L1281" s="4" t="str">
        <f t="array" ref="L1281">XLOOKUP(Q1281,Store_Dim!A:A,Store_Dim!C:C)</f>
        <v>North</v>
      </c>
      <c r="M1281" s="4" t="s">
        <v>1814</v>
      </c>
      <c r="N1281" s="4" t="str">
        <f t="array" ref="N1281">XLOOKUP(M1281,Product_Dim!A:A,Product_Dim!C:C)</f>
        <v>Electronics</v>
      </c>
      <c r="O1281" s="4" t="str">
        <f t="array" ref="O1281">XLOOKUP(M1281,Product_Dim!A:A,Product_Dim!D:D)</f>
        <v>Appliances</v>
      </c>
      <c r="P1281" s="4" t="s">
        <v>1816</v>
      </c>
      <c r="Q1281" s="4" t="s">
        <v>1942</v>
      </c>
      <c r="R1281" s="4" t="str">
        <f t="array" ref="R1281">XLOOKUP(Q1281,Store_Dim!A:A,Store_Dim!B:B)</f>
        <v>Holloway Ltd</v>
      </c>
      <c r="S1281" s="4" t="str">
        <f t="array" ref="S1281">XLOOKUP(Q1281,Store_Dim!A:A,Store_Dim!E:E)</f>
        <v>Flagship</v>
      </c>
      <c r="T1281" s="4">
        <v>1.0</v>
      </c>
      <c r="U1281" s="13">
        <v>748.75</v>
      </c>
      <c r="V1281" s="14">
        <v>0.1</v>
      </c>
      <c r="W1281" s="15">
        <v>104.0</v>
      </c>
      <c r="X1281" s="4" t="s">
        <v>1964</v>
      </c>
      <c r="Y1281" s="16">
        <v>673.875</v>
      </c>
      <c r="Z1281" s="4" t="str">
        <f t="array" ref="Z1281">XLOOKUP(M1281,Product_Dim!A:A,Product_Dim!B:B)</f>
        <v>WiFi Mesh Router</v>
      </c>
    </row>
    <row r="1282" ht="14.25" customHeight="1">
      <c r="A1282" s="4" t="s">
        <v>3241</v>
      </c>
      <c r="B1282" s="5">
        <v>45328.0</v>
      </c>
      <c r="C1282" s="12" t="s">
        <v>3974</v>
      </c>
      <c r="D1282" s="4">
        <f t="shared" si="1"/>
        <v>2024</v>
      </c>
      <c r="E1282" s="4" t="s">
        <v>618</v>
      </c>
      <c r="F1282" s="4">
        <v>60.0</v>
      </c>
      <c r="G1282" s="4" t="str">
        <f t="shared" si="2"/>
        <v>56-65</v>
      </c>
      <c r="H1282" s="4" t="str">
        <f t="array" ref="H1282">XLOOKUP(E1282,Customer_Dim!A:A,Customer_Dim!D:D)</f>
        <v>Male</v>
      </c>
      <c r="I1282" s="4" t="str">
        <f t="array" ref="I1282">XLOOKUP(E1282,Customer_Dim!A:A,Customer_Dim!H:H)</f>
        <v>Bronze</v>
      </c>
      <c r="J1282" s="4" t="str">
        <f t="array" ref="J1282">XLOOKUP(E1282,Customer_Dim!A:A,Customer_Dim!E:E)</f>
        <v>New Brianchester</v>
      </c>
      <c r="K1282" s="4" t="str">
        <f t="array" ref="K1282">XLOOKUP(E1282,Customer_Dim!A:A,Customer_Dim!F:F)</f>
        <v>New York</v>
      </c>
      <c r="L1282" s="4" t="str">
        <f t="array" ref="L1282">XLOOKUP(Q1282,Store_Dim!A:A,Store_Dim!C:C)</f>
        <v>East</v>
      </c>
      <c r="M1282" s="4" t="s">
        <v>1850</v>
      </c>
      <c r="N1282" s="4" t="str">
        <f t="array" ref="N1282">XLOOKUP(M1282,Product_Dim!A:A,Product_Dim!C:C)</f>
        <v>Beauty</v>
      </c>
      <c r="O1282" s="4" t="str">
        <f t="array" ref="O1282">XLOOKUP(M1282,Product_Dim!A:A,Product_Dim!D:D)</f>
        <v>Makeup</v>
      </c>
      <c r="P1282" s="4" t="s">
        <v>1852</v>
      </c>
      <c r="Q1282" s="4" t="s">
        <v>1887</v>
      </c>
      <c r="R1282" s="4" t="str">
        <f t="array" ref="R1282">XLOOKUP(Q1282,Store_Dim!A:A,Store_Dim!B:B)</f>
        <v>Rivera-Warner</v>
      </c>
      <c r="S1282" s="4" t="str">
        <f t="array" ref="S1282">XLOOKUP(Q1282,Store_Dim!A:A,Store_Dim!E:E)</f>
        <v>Flagship</v>
      </c>
      <c r="T1282" s="4">
        <v>2.0</v>
      </c>
      <c r="U1282" s="13">
        <v>121.67</v>
      </c>
      <c r="V1282" s="14">
        <v>0.08</v>
      </c>
      <c r="W1282" s="15">
        <v>457.0</v>
      </c>
      <c r="X1282" s="4" t="s">
        <v>1964</v>
      </c>
      <c r="Y1282" s="16">
        <v>223.8728</v>
      </c>
      <c r="Z1282" s="4" t="str">
        <f t="array" ref="Z1282">XLOOKUP(M1282,Product_Dim!A:A,Product_Dim!B:B)</f>
        <v>Face Foundation Kit</v>
      </c>
    </row>
    <row r="1283" ht="14.25" customHeight="1">
      <c r="A1283" s="4" t="s">
        <v>3242</v>
      </c>
      <c r="B1283" s="5">
        <v>45787.0</v>
      </c>
      <c r="C1283" s="12" t="s">
        <v>3973</v>
      </c>
      <c r="D1283" s="4">
        <f t="shared" si="1"/>
        <v>2025</v>
      </c>
      <c r="E1283" s="4" t="s">
        <v>1528</v>
      </c>
      <c r="F1283" s="4">
        <v>59.0</v>
      </c>
      <c r="G1283" s="4" t="str">
        <f t="shared" si="2"/>
        <v>56-65</v>
      </c>
      <c r="H1283" s="4" t="str">
        <f t="array" ref="H1283">XLOOKUP(E1283,Customer_Dim!A:A,Customer_Dim!D:D)</f>
        <v>Female</v>
      </c>
      <c r="I1283" s="4" t="str">
        <f t="array" ref="I1283">XLOOKUP(E1283,Customer_Dim!A:A,Customer_Dim!H:H)</f>
        <v>Platinum</v>
      </c>
      <c r="J1283" s="4" t="str">
        <f t="array" ref="J1283">XLOOKUP(E1283,Customer_Dim!A:A,Customer_Dim!E:E)</f>
        <v>Port Carol</v>
      </c>
      <c r="K1283" s="4" t="str">
        <f t="array" ref="K1283">XLOOKUP(E1283,Customer_Dim!A:A,Customer_Dim!F:F)</f>
        <v>Florida</v>
      </c>
      <c r="L1283" s="4" t="str">
        <f t="array" ref="L1283">XLOOKUP(Q1283,Store_Dim!A:A,Store_Dim!C:C)</f>
        <v>North</v>
      </c>
      <c r="M1283" s="4" t="s">
        <v>1728</v>
      </c>
      <c r="N1283" s="4" t="str">
        <f t="array" ref="N1283">XLOOKUP(M1283,Product_Dim!A:A,Product_Dim!C:C)</f>
        <v>Beauty</v>
      </c>
      <c r="O1283" s="4" t="str">
        <f t="array" ref="O1283">XLOOKUP(M1283,Product_Dim!A:A,Product_Dim!D:D)</f>
        <v>Fragrance</v>
      </c>
      <c r="P1283" s="4" t="s">
        <v>1731</v>
      </c>
      <c r="Q1283" s="4" t="s">
        <v>1936</v>
      </c>
      <c r="R1283" s="4" t="str">
        <f t="array" ref="R1283">XLOOKUP(Q1283,Store_Dim!A:A,Store_Dim!B:B)</f>
        <v>Shelton PLC</v>
      </c>
      <c r="S1283" s="4" t="str">
        <f t="array" ref="S1283">XLOOKUP(Q1283,Store_Dim!A:A,Store_Dim!E:E)</f>
        <v>Flagship</v>
      </c>
      <c r="T1283" s="4">
        <v>3.0</v>
      </c>
      <c r="U1283" s="13">
        <v>225.14</v>
      </c>
      <c r="V1283" s="14">
        <v>0.15</v>
      </c>
      <c r="W1283" s="15">
        <v>267.0</v>
      </c>
      <c r="X1283" s="4" t="s">
        <v>1964</v>
      </c>
      <c r="Y1283" s="16">
        <v>574.107</v>
      </c>
      <c r="Z1283" s="4" t="str">
        <f t="array" ref="Z1283">XLOOKUP(M1283,Product_Dim!A:A,Product_Dim!B:B)</f>
        <v>Men's Roll-On Perfume</v>
      </c>
    </row>
    <row r="1284" ht="14.25" customHeight="1">
      <c r="A1284" s="4" t="s">
        <v>3243</v>
      </c>
      <c r="B1284" s="5">
        <v>45876.0</v>
      </c>
      <c r="C1284" s="12" t="s">
        <v>3975</v>
      </c>
      <c r="D1284" s="4">
        <f t="shared" si="1"/>
        <v>2025</v>
      </c>
      <c r="E1284" s="4" t="s">
        <v>1034</v>
      </c>
      <c r="F1284" s="4">
        <v>21.0</v>
      </c>
      <c r="G1284" s="4" t="str">
        <f t="shared" si="2"/>
        <v>18-25</v>
      </c>
      <c r="H1284" s="4" t="str">
        <f t="array" ref="H1284">XLOOKUP(E1284,Customer_Dim!A:A,Customer_Dim!D:D)</f>
        <v>Female</v>
      </c>
      <c r="I1284" s="4" t="str">
        <f t="array" ref="I1284">XLOOKUP(E1284,Customer_Dim!A:A,Customer_Dim!H:H)</f>
        <v>Bronze</v>
      </c>
      <c r="J1284" s="4" t="str">
        <f t="array" ref="J1284">XLOOKUP(E1284,Customer_Dim!A:A,Customer_Dim!E:E)</f>
        <v>Lake Alice</v>
      </c>
      <c r="K1284" s="4" t="str">
        <f t="array" ref="K1284">XLOOKUP(E1284,Customer_Dim!A:A,Customer_Dim!F:F)</f>
        <v>Tennessee</v>
      </c>
      <c r="L1284" s="4" t="str">
        <f t="array" ref="L1284">XLOOKUP(Q1284,Store_Dim!A:A,Store_Dim!C:C)</f>
        <v>East</v>
      </c>
      <c r="M1284" s="4" t="s">
        <v>1664</v>
      </c>
      <c r="N1284" s="4" t="str">
        <f t="array" ref="N1284">XLOOKUP(M1284,Product_Dim!A:A,Product_Dim!C:C)</f>
        <v>Home</v>
      </c>
      <c r="O1284" s="4" t="str">
        <f t="array" ref="O1284">XLOOKUP(M1284,Product_Dim!A:A,Product_Dim!D:D)</f>
        <v>Decor</v>
      </c>
      <c r="P1284" s="4" t="s">
        <v>1666</v>
      </c>
      <c r="Q1284" s="4" t="s">
        <v>1948</v>
      </c>
      <c r="R1284" s="4" t="str">
        <f t="array" ref="R1284">XLOOKUP(Q1284,Store_Dim!A:A,Store_Dim!B:B)</f>
        <v>Mann-Austin</v>
      </c>
      <c r="S1284" s="4" t="str">
        <f t="array" ref="S1284">XLOOKUP(Q1284,Store_Dim!A:A,Store_Dim!E:E)</f>
        <v>Online</v>
      </c>
      <c r="T1284" s="4">
        <v>1.0</v>
      </c>
      <c r="U1284" s="13">
        <v>654.18</v>
      </c>
      <c r="V1284" s="14">
        <v>0.19</v>
      </c>
      <c r="W1284" s="15">
        <v>276.0</v>
      </c>
      <c r="X1284" s="4" t="s">
        <v>1961</v>
      </c>
      <c r="Y1284" s="16">
        <v>529.8858</v>
      </c>
      <c r="Z1284" s="4" t="str">
        <f t="array" ref="Z1284">XLOOKUP(M1284,Product_Dim!A:A,Product_Dim!B:B)</f>
        <v>Fabric Sofa Throw Blanket</v>
      </c>
    </row>
    <row r="1285" ht="14.25" customHeight="1">
      <c r="A1285" s="4" t="s">
        <v>3244</v>
      </c>
      <c r="B1285" s="5">
        <v>45552.0</v>
      </c>
      <c r="C1285" s="12" t="s">
        <v>3976</v>
      </c>
      <c r="D1285" s="4">
        <f t="shared" si="1"/>
        <v>2024</v>
      </c>
      <c r="E1285" s="4" t="s">
        <v>234</v>
      </c>
      <c r="F1285" s="4">
        <v>51.0</v>
      </c>
      <c r="G1285" s="4" t="str">
        <f t="shared" si="2"/>
        <v>46-55</v>
      </c>
      <c r="H1285" s="4" t="str">
        <f t="array" ref="H1285">XLOOKUP(E1285,Customer_Dim!A:A,Customer_Dim!D:D)</f>
        <v>Male</v>
      </c>
      <c r="I1285" s="4" t="str">
        <f t="array" ref="I1285">XLOOKUP(E1285,Customer_Dim!A:A,Customer_Dim!H:H)</f>
        <v>Platinum</v>
      </c>
      <c r="J1285" s="4" t="str">
        <f t="array" ref="J1285">XLOOKUP(E1285,Customer_Dim!A:A,Customer_Dim!E:E)</f>
        <v>Snowmouth</v>
      </c>
      <c r="K1285" s="4" t="str">
        <f t="array" ref="K1285">XLOOKUP(E1285,Customer_Dim!A:A,Customer_Dim!F:F)</f>
        <v>Maryland</v>
      </c>
      <c r="L1285" s="4" t="str">
        <f t="array" ref="L1285">XLOOKUP(Q1285,Store_Dim!A:A,Store_Dim!C:C)</f>
        <v>North</v>
      </c>
      <c r="M1285" s="4" t="s">
        <v>1796</v>
      </c>
      <c r="N1285" s="4" t="str">
        <f t="array" ref="N1285">XLOOKUP(M1285,Product_Dim!A:A,Product_Dim!C:C)</f>
        <v>Beauty</v>
      </c>
      <c r="O1285" s="4" t="str">
        <f t="array" ref="O1285">XLOOKUP(M1285,Product_Dim!A:A,Product_Dim!D:D)</f>
        <v>Haircare</v>
      </c>
      <c r="P1285" s="4" t="s">
        <v>1798</v>
      </c>
      <c r="Q1285" s="4" t="s">
        <v>1908</v>
      </c>
      <c r="R1285" s="4" t="str">
        <f t="array" ref="R1285">XLOOKUP(Q1285,Store_Dim!A:A,Store_Dim!B:B)</f>
        <v>Gray Ltd</v>
      </c>
      <c r="S1285" s="4" t="str">
        <f t="array" ref="S1285">XLOOKUP(Q1285,Store_Dim!A:A,Store_Dim!E:E)</f>
        <v>Outlet</v>
      </c>
      <c r="T1285" s="4">
        <v>2.0</v>
      </c>
      <c r="U1285" s="13">
        <v>504.98</v>
      </c>
      <c r="V1285" s="14">
        <v>0.08</v>
      </c>
      <c r="W1285" s="15">
        <v>383.0</v>
      </c>
      <c r="X1285" s="4" t="s">
        <v>1964</v>
      </c>
      <c r="Y1285" s="16">
        <v>929.1632000000001</v>
      </c>
      <c r="Z1285" s="4" t="str">
        <f t="array" ref="Z1285">XLOOKUP(M1285,Product_Dim!A:A,Product_Dim!B:B)</f>
        <v>Hair Repair Oil Treatment</v>
      </c>
    </row>
    <row r="1286" ht="14.25" customHeight="1">
      <c r="A1286" s="4" t="s">
        <v>3245</v>
      </c>
      <c r="B1286" s="5">
        <v>45823.0</v>
      </c>
      <c r="C1286" s="12" t="s">
        <v>3970</v>
      </c>
      <c r="D1286" s="4">
        <f t="shared" si="1"/>
        <v>2025</v>
      </c>
      <c r="E1286" s="4" t="s">
        <v>1205</v>
      </c>
      <c r="F1286" s="4">
        <v>44.0</v>
      </c>
      <c r="G1286" s="4" t="str">
        <f t="shared" si="2"/>
        <v>36-45</v>
      </c>
      <c r="H1286" s="4" t="str">
        <f t="array" ref="H1286">XLOOKUP(E1286,Customer_Dim!A:A,Customer_Dim!D:D)</f>
        <v>Female</v>
      </c>
      <c r="I1286" s="4" t="str">
        <f t="array" ref="I1286">XLOOKUP(E1286,Customer_Dim!A:A,Customer_Dim!H:H)</f>
        <v>Bronze</v>
      </c>
      <c r="J1286" s="4" t="str">
        <f t="array" ref="J1286">XLOOKUP(E1286,Customer_Dim!A:A,Customer_Dim!E:E)</f>
        <v>Fischerborough</v>
      </c>
      <c r="K1286" s="4" t="str">
        <f t="array" ref="K1286">XLOOKUP(E1286,Customer_Dim!A:A,Customer_Dim!F:F)</f>
        <v>Delaware</v>
      </c>
      <c r="L1286" s="4" t="str">
        <f t="array" ref="L1286">XLOOKUP(Q1286,Store_Dim!A:A,Store_Dim!C:C)</f>
        <v>West</v>
      </c>
      <c r="M1286" s="4" t="s">
        <v>1744</v>
      </c>
      <c r="N1286" s="4" t="str">
        <f t="array" ref="N1286">XLOOKUP(M1286,Product_Dim!A:A,Product_Dim!C:C)</f>
        <v>Sports</v>
      </c>
      <c r="O1286" s="4" t="str">
        <f t="array" ref="O1286">XLOOKUP(M1286,Product_Dim!A:A,Product_Dim!D:D)</f>
        <v>Accessories</v>
      </c>
      <c r="P1286" s="4" t="s">
        <v>1746</v>
      </c>
      <c r="Q1286" s="4" t="s">
        <v>1917</v>
      </c>
      <c r="R1286" s="4" t="str">
        <f t="array" ref="R1286">XLOOKUP(Q1286,Store_Dim!A:A,Store_Dim!B:B)</f>
        <v>Bean, Jones and Park</v>
      </c>
      <c r="S1286" s="4" t="str">
        <f t="array" ref="S1286">XLOOKUP(Q1286,Store_Dim!A:A,Store_Dim!E:E)</f>
        <v>Online</v>
      </c>
      <c r="T1286" s="4">
        <v>2.0</v>
      </c>
      <c r="U1286" s="13">
        <v>623.2</v>
      </c>
      <c r="V1286" s="14">
        <v>0.14</v>
      </c>
      <c r="W1286" s="15">
        <v>185.0</v>
      </c>
      <c r="X1286" s="4" t="s">
        <v>1964</v>
      </c>
      <c r="Y1286" s="16">
        <v>1071.904</v>
      </c>
      <c r="Z1286" s="4" t="str">
        <f t="array" ref="Z1286">XLOOKUP(M1286,Product_Dim!A:A,Product_Dim!B:B)</f>
        <v>Sports Stopwatch Pro</v>
      </c>
    </row>
    <row r="1287" ht="14.25" customHeight="1">
      <c r="A1287" s="4" t="s">
        <v>3246</v>
      </c>
      <c r="B1287" s="5">
        <v>45622.0</v>
      </c>
      <c r="C1287" s="12" t="s">
        <v>3971</v>
      </c>
      <c r="D1287" s="4">
        <f t="shared" si="1"/>
        <v>2024</v>
      </c>
      <c r="E1287" s="4" t="s">
        <v>1046</v>
      </c>
      <c r="F1287" s="4">
        <v>60.0</v>
      </c>
      <c r="G1287" s="4" t="str">
        <f t="shared" si="2"/>
        <v>56-65</v>
      </c>
      <c r="H1287" s="4" t="str">
        <f t="array" ref="H1287">XLOOKUP(E1287,Customer_Dim!A:A,Customer_Dim!D:D)</f>
        <v>Male</v>
      </c>
      <c r="I1287" s="4" t="str">
        <f t="array" ref="I1287">XLOOKUP(E1287,Customer_Dim!A:A,Customer_Dim!H:H)</f>
        <v>Bronze</v>
      </c>
      <c r="J1287" s="4" t="str">
        <f t="array" ref="J1287">XLOOKUP(E1287,Customer_Dim!A:A,Customer_Dim!E:E)</f>
        <v>East Matthew</v>
      </c>
      <c r="K1287" s="4" t="str">
        <f t="array" ref="K1287">XLOOKUP(E1287,Customer_Dim!A:A,Customer_Dim!F:F)</f>
        <v>Wisconsin</v>
      </c>
      <c r="L1287" s="4" t="str">
        <f t="array" ref="L1287">XLOOKUP(Q1287,Store_Dim!A:A,Store_Dim!C:C)</f>
        <v>West</v>
      </c>
      <c r="M1287" s="4" t="s">
        <v>1576</v>
      </c>
      <c r="N1287" s="4" t="str">
        <f t="array" ref="N1287">XLOOKUP(M1287,Product_Dim!A:A,Product_Dim!C:C)</f>
        <v>Clothing</v>
      </c>
      <c r="O1287" s="4" t="str">
        <f t="array" ref="O1287">XLOOKUP(M1287,Product_Dim!A:A,Product_Dim!D:D)</f>
        <v>Accessories</v>
      </c>
      <c r="P1287" s="4" t="s">
        <v>1579</v>
      </c>
      <c r="Q1287" s="4" t="s">
        <v>1939</v>
      </c>
      <c r="R1287" s="4" t="str">
        <f t="array" ref="R1287">XLOOKUP(Q1287,Store_Dim!A:A,Store_Dim!B:B)</f>
        <v>Frederick-Wright</v>
      </c>
      <c r="S1287" s="4" t="str">
        <f t="array" ref="S1287">XLOOKUP(Q1287,Store_Dim!A:A,Store_Dim!E:E)</f>
        <v>Flagship</v>
      </c>
      <c r="T1287" s="4">
        <v>2.0</v>
      </c>
      <c r="U1287" s="13">
        <v>530.54</v>
      </c>
      <c r="V1287" s="14">
        <v>0.28</v>
      </c>
      <c r="W1287" s="15">
        <v>59.0</v>
      </c>
      <c r="X1287" s="4" t="s">
        <v>1964</v>
      </c>
      <c r="Y1287" s="16">
        <v>763.9775999999999</v>
      </c>
      <c r="Z1287" s="4" t="str">
        <f t="array" ref="Z1287">XLOOKUP(M1287,Product_Dim!A:A,Product_Dim!B:B)</f>
        <v>Men's Leather Belt</v>
      </c>
    </row>
    <row r="1288" ht="14.25" customHeight="1">
      <c r="A1288" s="4" t="s">
        <v>3247</v>
      </c>
      <c r="B1288" s="5">
        <v>45810.0</v>
      </c>
      <c r="C1288" s="12" t="s">
        <v>3970</v>
      </c>
      <c r="D1288" s="4">
        <f t="shared" si="1"/>
        <v>2025</v>
      </c>
      <c r="E1288" s="4" t="s">
        <v>1166</v>
      </c>
      <c r="F1288" s="4">
        <v>63.0</v>
      </c>
      <c r="G1288" s="4" t="str">
        <f t="shared" si="2"/>
        <v>56-65</v>
      </c>
      <c r="H1288" s="4" t="str">
        <f t="array" ref="H1288">XLOOKUP(E1288,Customer_Dim!A:A,Customer_Dim!D:D)</f>
        <v>Female</v>
      </c>
      <c r="I1288" s="4" t="str">
        <f t="array" ref="I1288">XLOOKUP(E1288,Customer_Dim!A:A,Customer_Dim!H:H)</f>
        <v>Platinum</v>
      </c>
      <c r="J1288" s="4" t="str">
        <f t="array" ref="J1288">XLOOKUP(E1288,Customer_Dim!A:A,Customer_Dim!E:E)</f>
        <v>Kellyside</v>
      </c>
      <c r="K1288" s="4" t="str">
        <f t="array" ref="K1288">XLOOKUP(E1288,Customer_Dim!A:A,Customer_Dim!F:F)</f>
        <v>Alaska</v>
      </c>
      <c r="L1288" s="4" t="str">
        <f t="array" ref="L1288">XLOOKUP(Q1288,Store_Dim!A:A,Store_Dim!C:C)</f>
        <v>West</v>
      </c>
      <c r="M1288" s="4" t="s">
        <v>1555</v>
      </c>
      <c r="N1288" s="4" t="str">
        <f t="array" ref="N1288">XLOOKUP(M1288,Product_Dim!A:A,Product_Dim!C:C)</f>
        <v>Electronics</v>
      </c>
      <c r="O1288" s="4" t="str">
        <f t="array" ref="O1288">XLOOKUP(M1288,Product_Dim!A:A,Product_Dim!D:D)</f>
        <v>Computer</v>
      </c>
      <c r="P1288" s="4" t="s">
        <v>1559</v>
      </c>
      <c r="Q1288" s="4" t="s">
        <v>1939</v>
      </c>
      <c r="R1288" s="4" t="str">
        <f t="array" ref="R1288">XLOOKUP(Q1288,Store_Dim!A:A,Store_Dim!B:B)</f>
        <v>Frederick-Wright</v>
      </c>
      <c r="S1288" s="4" t="str">
        <f t="array" ref="S1288">XLOOKUP(Q1288,Store_Dim!A:A,Store_Dim!E:E)</f>
        <v>Flagship</v>
      </c>
      <c r="T1288" s="4">
        <v>3.0</v>
      </c>
      <c r="U1288" s="13">
        <v>279.45</v>
      </c>
      <c r="V1288" s="14">
        <v>0.15</v>
      </c>
      <c r="W1288" s="15">
        <v>416.0</v>
      </c>
      <c r="X1288" s="4" t="s">
        <v>1964</v>
      </c>
      <c r="Y1288" s="16">
        <v>712.5974999999999</v>
      </c>
      <c r="Z1288" s="4" t="str">
        <f t="array" ref="Z1288">XLOOKUP(M1288,Product_Dim!A:A,Product_Dim!B:B)</f>
        <v>Brother Laser Printer</v>
      </c>
    </row>
    <row r="1289" ht="14.25" customHeight="1">
      <c r="A1289" s="4" t="s">
        <v>3248</v>
      </c>
      <c r="B1289" s="5">
        <v>45645.0</v>
      </c>
      <c r="C1289" s="12" t="s">
        <v>3969</v>
      </c>
      <c r="D1289" s="4">
        <f t="shared" si="1"/>
        <v>2024</v>
      </c>
      <c r="E1289" s="4" t="s">
        <v>872</v>
      </c>
      <c r="F1289" s="4">
        <v>32.0</v>
      </c>
      <c r="G1289" s="4" t="str">
        <f t="shared" si="2"/>
        <v>26-35</v>
      </c>
      <c r="H1289" s="4" t="str">
        <f t="array" ref="H1289">XLOOKUP(E1289,Customer_Dim!A:A,Customer_Dim!D:D)</f>
        <v>Female</v>
      </c>
      <c r="I1289" s="4" t="str">
        <f t="array" ref="I1289">XLOOKUP(E1289,Customer_Dim!A:A,Customer_Dim!H:H)</f>
        <v>Bronze</v>
      </c>
      <c r="J1289" s="4" t="str">
        <f t="array" ref="J1289">XLOOKUP(E1289,Customer_Dim!A:A,Customer_Dim!E:E)</f>
        <v>South Gina</v>
      </c>
      <c r="K1289" s="4" t="str">
        <f t="array" ref="K1289">XLOOKUP(E1289,Customer_Dim!A:A,Customer_Dim!F:F)</f>
        <v>Kentucky</v>
      </c>
      <c r="L1289" s="4" t="str">
        <f t="array" ref="L1289">XLOOKUP(Q1289,Store_Dim!A:A,Store_Dim!C:C)</f>
        <v>West</v>
      </c>
      <c r="M1289" s="4" t="s">
        <v>1606</v>
      </c>
      <c r="N1289" s="4" t="str">
        <f t="array" ref="N1289">XLOOKUP(M1289,Product_Dim!A:A,Product_Dim!C:C)</f>
        <v>Beauty</v>
      </c>
      <c r="O1289" s="4" t="str">
        <f t="array" ref="O1289">XLOOKUP(M1289,Product_Dim!A:A,Product_Dim!D:D)</f>
        <v>Haircare</v>
      </c>
      <c r="P1289" s="4" t="s">
        <v>1609</v>
      </c>
      <c r="Q1289" s="4" t="s">
        <v>1917</v>
      </c>
      <c r="R1289" s="4" t="str">
        <f t="array" ref="R1289">XLOOKUP(Q1289,Store_Dim!A:A,Store_Dim!B:B)</f>
        <v>Bean, Jones and Park</v>
      </c>
      <c r="S1289" s="4" t="str">
        <f t="array" ref="S1289">XLOOKUP(Q1289,Store_Dim!A:A,Store_Dim!E:E)</f>
        <v>Online</v>
      </c>
      <c r="T1289" s="4">
        <v>3.0</v>
      </c>
      <c r="U1289" s="13">
        <v>906.99</v>
      </c>
      <c r="V1289" s="14">
        <v>0.26</v>
      </c>
      <c r="W1289" s="15">
        <v>460.0</v>
      </c>
      <c r="X1289" s="4" t="s">
        <v>1964</v>
      </c>
      <c r="Y1289" s="16">
        <v>2013.5178</v>
      </c>
      <c r="Z1289" s="4" t="str">
        <f t="array" ref="Z1289">XLOOKUP(M1289,Product_Dim!A:A,Product_Dim!B:B)</f>
        <v>Hair Strengthening Shampoo</v>
      </c>
    </row>
    <row r="1290" ht="14.25" customHeight="1">
      <c r="A1290" s="4" t="s">
        <v>3249</v>
      </c>
      <c r="B1290" s="5">
        <v>45749.0</v>
      </c>
      <c r="C1290" s="12" t="s">
        <v>3978</v>
      </c>
      <c r="D1290" s="4">
        <f t="shared" si="1"/>
        <v>2025</v>
      </c>
      <c r="E1290" s="4" t="s">
        <v>274</v>
      </c>
      <c r="F1290" s="4">
        <v>29.0</v>
      </c>
      <c r="G1290" s="4" t="str">
        <f t="shared" si="2"/>
        <v>26-35</v>
      </c>
      <c r="H1290" s="4" t="str">
        <f t="array" ref="H1290">XLOOKUP(E1290,Customer_Dim!A:A,Customer_Dim!D:D)</f>
        <v>Female</v>
      </c>
      <c r="I1290" s="4" t="str">
        <f t="array" ref="I1290">XLOOKUP(E1290,Customer_Dim!A:A,Customer_Dim!H:H)</f>
        <v>Gold</v>
      </c>
      <c r="J1290" s="4" t="str">
        <f t="array" ref="J1290">XLOOKUP(E1290,Customer_Dim!A:A,Customer_Dim!E:E)</f>
        <v>Port Lisa</v>
      </c>
      <c r="K1290" s="4" t="str">
        <f t="array" ref="K1290">XLOOKUP(E1290,Customer_Dim!A:A,Customer_Dim!F:F)</f>
        <v>New Mexico</v>
      </c>
      <c r="L1290" s="4" t="str">
        <f t="array" ref="L1290">XLOOKUP(Q1290,Store_Dim!A:A,Store_Dim!C:C)</f>
        <v>North</v>
      </c>
      <c r="M1290" s="4" t="s">
        <v>1823</v>
      </c>
      <c r="N1290" s="4" t="str">
        <f t="array" ref="N1290">XLOOKUP(M1290,Product_Dim!A:A,Product_Dim!C:C)</f>
        <v>Home</v>
      </c>
      <c r="O1290" s="4" t="str">
        <f t="array" ref="O1290">XLOOKUP(M1290,Product_Dim!A:A,Product_Dim!D:D)</f>
        <v>Kitchen</v>
      </c>
      <c r="P1290" s="4" t="s">
        <v>1825</v>
      </c>
      <c r="Q1290" s="4" t="s">
        <v>1942</v>
      </c>
      <c r="R1290" s="4" t="str">
        <f t="array" ref="R1290">XLOOKUP(Q1290,Store_Dim!A:A,Store_Dim!B:B)</f>
        <v>Holloway Ltd</v>
      </c>
      <c r="S1290" s="4" t="str">
        <f t="array" ref="S1290">XLOOKUP(Q1290,Store_Dim!A:A,Store_Dim!E:E)</f>
        <v>Flagship</v>
      </c>
      <c r="T1290" s="4">
        <v>4.0</v>
      </c>
      <c r="U1290" s="13">
        <v>408.76</v>
      </c>
      <c r="V1290" s="14">
        <v>0.12</v>
      </c>
      <c r="W1290" s="15">
        <v>58.0</v>
      </c>
      <c r="X1290" s="4" t="s">
        <v>1964</v>
      </c>
      <c r="Y1290" s="16">
        <v>1438.8352</v>
      </c>
      <c r="Z1290" s="4" t="str">
        <f t="array" ref="Z1290">XLOOKUP(M1290,Product_Dim!A:A,Product_Dim!B:B)</f>
        <v>Wall-Mounted Spice Rack</v>
      </c>
    </row>
    <row r="1291" ht="14.25" customHeight="1">
      <c r="A1291" s="4" t="s">
        <v>3250</v>
      </c>
      <c r="B1291" s="5">
        <v>45537.0</v>
      </c>
      <c r="C1291" s="12" t="s">
        <v>3976</v>
      </c>
      <c r="D1291" s="4">
        <f t="shared" si="1"/>
        <v>2024</v>
      </c>
      <c r="E1291" s="4" t="s">
        <v>605</v>
      </c>
      <c r="F1291" s="4">
        <v>55.0</v>
      </c>
      <c r="G1291" s="4" t="str">
        <f t="shared" si="2"/>
        <v>46-55</v>
      </c>
      <c r="H1291" s="4" t="str">
        <f t="array" ref="H1291">XLOOKUP(E1291,Customer_Dim!A:A,Customer_Dim!D:D)</f>
        <v>Male</v>
      </c>
      <c r="I1291" s="4" t="str">
        <f t="array" ref="I1291">XLOOKUP(E1291,Customer_Dim!A:A,Customer_Dim!H:H)</f>
        <v>Platinum</v>
      </c>
      <c r="J1291" s="4" t="str">
        <f t="array" ref="J1291">XLOOKUP(E1291,Customer_Dim!A:A,Customer_Dim!E:E)</f>
        <v>Butlerberg</v>
      </c>
      <c r="K1291" s="4" t="str">
        <f t="array" ref="K1291">XLOOKUP(E1291,Customer_Dim!A:A,Customer_Dim!F:F)</f>
        <v>Kentucky</v>
      </c>
      <c r="L1291" s="4" t="str">
        <f t="array" ref="L1291">XLOOKUP(Q1291,Store_Dim!A:A,Store_Dim!C:C)</f>
        <v>South</v>
      </c>
      <c r="M1291" s="4" t="s">
        <v>1686</v>
      </c>
      <c r="N1291" s="4" t="str">
        <f t="array" ref="N1291">XLOOKUP(M1291,Product_Dim!A:A,Product_Dim!C:C)</f>
        <v>Clothing</v>
      </c>
      <c r="O1291" s="4" t="str">
        <f t="array" ref="O1291">XLOOKUP(M1291,Product_Dim!A:A,Product_Dim!D:D)</f>
        <v>Tops</v>
      </c>
      <c r="P1291" s="4" t="s">
        <v>1688</v>
      </c>
      <c r="Q1291" s="4" t="s">
        <v>1921</v>
      </c>
      <c r="R1291" s="4" t="str">
        <f t="array" ref="R1291">XLOOKUP(Q1291,Store_Dim!A:A,Store_Dim!B:B)</f>
        <v>Moore, Padilla and Butler</v>
      </c>
      <c r="S1291" s="4" t="str">
        <f t="array" ref="S1291">XLOOKUP(Q1291,Store_Dim!A:A,Store_Dim!E:E)</f>
        <v>Flagship</v>
      </c>
      <c r="T1291" s="4">
        <v>2.0</v>
      </c>
      <c r="U1291" s="13">
        <v>117.34</v>
      </c>
      <c r="V1291" s="14">
        <v>0.09</v>
      </c>
      <c r="W1291" s="15">
        <v>154.0</v>
      </c>
      <c r="X1291" s="4" t="s">
        <v>1961</v>
      </c>
      <c r="Y1291" s="16">
        <v>213.5588</v>
      </c>
      <c r="Z1291" s="4" t="str">
        <f t="array" ref="Z1291">XLOOKUP(M1291,Product_Dim!A:A,Product_Dim!B:B)</f>
        <v>Women's Summer Dress</v>
      </c>
    </row>
    <row r="1292" ht="14.25" customHeight="1">
      <c r="A1292" s="4" t="s">
        <v>3251</v>
      </c>
      <c r="B1292" s="5">
        <v>45376.0</v>
      </c>
      <c r="C1292" s="12" t="s">
        <v>3977</v>
      </c>
      <c r="D1292" s="4">
        <f t="shared" si="1"/>
        <v>2024</v>
      </c>
      <c r="E1292" s="4" t="s">
        <v>578</v>
      </c>
      <c r="F1292" s="4">
        <v>36.0</v>
      </c>
      <c r="G1292" s="4" t="str">
        <f t="shared" si="2"/>
        <v>36-45</v>
      </c>
      <c r="H1292" s="4" t="str">
        <f t="array" ref="H1292">XLOOKUP(E1292,Customer_Dim!A:A,Customer_Dim!D:D)</f>
        <v>Female</v>
      </c>
      <c r="I1292" s="4" t="str">
        <f t="array" ref="I1292">XLOOKUP(E1292,Customer_Dim!A:A,Customer_Dim!H:H)</f>
        <v>Platinum</v>
      </c>
      <c r="J1292" s="4" t="str">
        <f t="array" ref="J1292">XLOOKUP(E1292,Customer_Dim!A:A,Customer_Dim!E:E)</f>
        <v>Robertview</v>
      </c>
      <c r="K1292" s="4" t="str">
        <f t="array" ref="K1292">XLOOKUP(E1292,Customer_Dim!A:A,Customer_Dim!F:F)</f>
        <v>Florida</v>
      </c>
      <c r="L1292" s="4" t="str">
        <f t="array" ref="L1292">XLOOKUP(Q1292,Store_Dim!A:A,Store_Dim!C:C)</f>
        <v>South</v>
      </c>
      <c r="M1292" s="4" t="s">
        <v>1856</v>
      </c>
      <c r="N1292" s="4" t="str">
        <f t="array" ref="N1292">XLOOKUP(M1292,Product_Dim!A:A,Product_Dim!C:C)</f>
        <v>Clothing</v>
      </c>
      <c r="O1292" s="4" t="str">
        <f t="array" ref="O1292">XLOOKUP(M1292,Product_Dim!A:A,Product_Dim!D:D)</f>
        <v>Footwear</v>
      </c>
      <c r="P1292" s="4" t="s">
        <v>1858</v>
      </c>
      <c r="Q1292" s="4" t="s">
        <v>1934</v>
      </c>
      <c r="R1292" s="4" t="str">
        <f t="array" ref="R1292">XLOOKUP(Q1292,Store_Dim!A:A,Store_Dim!B:B)</f>
        <v>Mcdonald Inc</v>
      </c>
      <c r="S1292" s="4" t="str">
        <f t="array" ref="S1292">XLOOKUP(Q1292,Store_Dim!A:A,Store_Dim!E:E)</f>
        <v>Outlet</v>
      </c>
      <c r="T1292" s="4">
        <v>3.0</v>
      </c>
      <c r="U1292" s="13">
        <v>690.27</v>
      </c>
      <c r="V1292" s="14">
        <v>0.07</v>
      </c>
      <c r="W1292" s="15">
        <v>496.0</v>
      </c>
      <c r="X1292" s="4" t="s">
        <v>1961</v>
      </c>
      <c r="Y1292" s="16">
        <v>1925.8533</v>
      </c>
      <c r="Z1292" s="4" t="str">
        <f t="array" ref="Z1292">XLOOKUP(M1292,Product_Dim!A:A,Product_Dim!B:B)</f>
        <v>Women's High Heels</v>
      </c>
    </row>
    <row r="1293" ht="14.25" customHeight="1">
      <c r="A1293" s="4" t="s">
        <v>3252</v>
      </c>
      <c r="B1293" s="5">
        <v>45709.0</v>
      </c>
      <c r="C1293" s="12" t="s">
        <v>3974</v>
      </c>
      <c r="D1293" s="4">
        <f t="shared" si="1"/>
        <v>2025</v>
      </c>
      <c r="E1293" s="4" t="s">
        <v>397</v>
      </c>
      <c r="F1293" s="4">
        <v>38.0</v>
      </c>
      <c r="G1293" s="4" t="str">
        <f t="shared" si="2"/>
        <v>36-45</v>
      </c>
      <c r="H1293" s="4" t="str">
        <f t="array" ref="H1293">XLOOKUP(E1293,Customer_Dim!A:A,Customer_Dim!D:D)</f>
        <v>Male</v>
      </c>
      <c r="I1293" s="4" t="str">
        <f t="array" ref="I1293">XLOOKUP(E1293,Customer_Dim!A:A,Customer_Dim!H:H)</f>
        <v>Bronze</v>
      </c>
      <c r="J1293" s="4" t="str">
        <f t="array" ref="J1293">XLOOKUP(E1293,Customer_Dim!A:A,Customer_Dim!E:E)</f>
        <v>Webstermouth</v>
      </c>
      <c r="K1293" s="4" t="str">
        <f t="array" ref="K1293">XLOOKUP(E1293,Customer_Dim!A:A,Customer_Dim!F:F)</f>
        <v>New Hampshire</v>
      </c>
      <c r="L1293" s="4" t="str">
        <f t="array" ref="L1293">XLOOKUP(Q1293,Store_Dim!A:A,Store_Dim!C:C)</f>
        <v>North</v>
      </c>
      <c r="M1293" s="4" t="s">
        <v>1661</v>
      </c>
      <c r="N1293" s="4" t="str">
        <f t="array" ref="N1293">XLOOKUP(M1293,Product_Dim!A:A,Product_Dim!C:C)</f>
        <v>Sports</v>
      </c>
      <c r="O1293" s="4" t="str">
        <f t="array" ref="O1293">XLOOKUP(M1293,Product_Dim!A:A,Product_Dim!D:D)</f>
        <v>Accessories</v>
      </c>
      <c r="P1293" s="4" t="s">
        <v>1663</v>
      </c>
      <c r="Q1293" s="4" t="s">
        <v>1942</v>
      </c>
      <c r="R1293" s="4" t="str">
        <f t="array" ref="R1293">XLOOKUP(Q1293,Store_Dim!A:A,Store_Dim!B:B)</f>
        <v>Holloway Ltd</v>
      </c>
      <c r="S1293" s="4" t="str">
        <f t="array" ref="S1293">XLOOKUP(Q1293,Store_Dim!A:A,Store_Dim!E:E)</f>
        <v>Flagship</v>
      </c>
      <c r="T1293" s="4">
        <v>4.0</v>
      </c>
      <c r="U1293" s="13">
        <v>377.18</v>
      </c>
      <c r="V1293" s="14">
        <v>0.24</v>
      </c>
      <c r="W1293" s="15">
        <v>137.0</v>
      </c>
      <c r="X1293" s="4" t="s">
        <v>1961</v>
      </c>
      <c r="Y1293" s="16">
        <v>1146.6272</v>
      </c>
      <c r="Z1293" s="4" t="str">
        <f t="array" ref="Z1293">XLOOKUP(M1293,Product_Dim!A:A,Product_Dim!B:B)</f>
        <v>Sports Stopwatch Timer</v>
      </c>
    </row>
    <row r="1294" ht="14.25" customHeight="1">
      <c r="A1294" s="4" t="s">
        <v>3253</v>
      </c>
      <c r="B1294" s="5">
        <v>45446.0</v>
      </c>
      <c r="C1294" s="12" t="s">
        <v>3970</v>
      </c>
      <c r="D1294" s="4">
        <f t="shared" si="1"/>
        <v>2024</v>
      </c>
      <c r="E1294" s="4" t="s">
        <v>409</v>
      </c>
      <c r="F1294" s="4">
        <v>27.0</v>
      </c>
      <c r="G1294" s="4" t="str">
        <f t="shared" si="2"/>
        <v>26-35</v>
      </c>
      <c r="H1294" s="4" t="str">
        <f t="array" ref="H1294">XLOOKUP(E1294,Customer_Dim!A:A,Customer_Dim!D:D)</f>
        <v>Female</v>
      </c>
      <c r="I1294" s="4" t="str">
        <f t="array" ref="I1294">XLOOKUP(E1294,Customer_Dim!A:A,Customer_Dim!H:H)</f>
        <v>Silver</v>
      </c>
      <c r="J1294" s="4" t="str">
        <f t="array" ref="J1294">XLOOKUP(E1294,Customer_Dim!A:A,Customer_Dim!E:E)</f>
        <v>Lake Michael</v>
      </c>
      <c r="K1294" s="4" t="str">
        <f t="array" ref="K1294">XLOOKUP(E1294,Customer_Dim!A:A,Customer_Dim!F:F)</f>
        <v>Michigan</v>
      </c>
      <c r="L1294" s="4" t="str">
        <f t="array" ref="L1294">XLOOKUP(Q1294,Store_Dim!A:A,Store_Dim!C:C)</f>
        <v>East</v>
      </c>
      <c r="M1294" s="4" t="s">
        <v>1700</v>
      </c>
      <c r="N1294" s="4" t="str">
        <f t="array" ref="N1294">XLOOKUP(M1294,Product_Dim!A:A,Product_Dim!C:C)</f>
        <v>Electronics</v>
      </c>
      <c r="O1294" s="4" t="str">
        <f t="array" ref="O1294">XLOOKUP(M1294,Product_Dim!A:A,Product_Dim!D:D)</f>
        <v>Audio</v>
      </c>
      <c r="P1294" s="4" t="s">
        <v>1702</v>
      </c>
      <c r="Q1294" s="4" t="s">
        <v>1887</v>
      </c>
      <c r="R1294" s="4" t="str">
        <f t="array" ref="R1294">XLOOKUP(Q1294,Store_Dim!A:A,Store_Dim!B:B)</f>
        <v>Rivera-Warner</v>
      </c>
      <c r="S1294" s="4" t="str">
        <f t="array" ref="S1294">XLOOKUP(Q1294,Store_Dim!A:A,Store_Dim!E:E)</f>
        <v>Flagship</v>
      </c>
      <c r="T1294" s="4">
        <v>1.0</v>
      </c>
      <c r="U1294" s="13">
        <v>70.52</v>
      </c>
      <c r="V1294" s="14">
        <v>0.08</v>
      </c>
      <c r="W1294" s="15">
        <v>378.0</v>
      </c>
      <c r="X1294" s="4" t="s">
        <v>1964</v>
      </c>
      <c r="Y1294" s="16">
        <v>64.8784</v>
      </c>
      <c r="Z1294" s="4" t="str">
        <f t="array" ref="Z1294">XLOOKUP(M1294,Product_Dim!A:A,Product_Dim!B:B)</f>
        <v>Noise-Canceling Headphones</v>
      </c>
    </row>
    <row r="1295" ht="14.25" customHeight="1">
      <c r="A1295" s="4" t="s">
        <v>3254</v>
      </c>
      <c r="B1295" s="5">
        <v>45330.0</v>
      </c>
      <c r="C1295" s="12" t="s">
        <v>3974</v>
      </c>
      <c r="D1295" s="4">
        <f t="shared" si="1"/>
        <v>2024</v>
      </c>
      <c r="E1295" s="4" t="s">
        <v>898</v>
      </c>
      <c r="F1295" s="4">
        <v>22.0</v>
      </c>
      <c r="G1295" s="4" t="str">
        <f t="shared" si="2"/>
        <v>18-25</v>
      </c>
      <c r="H1295" s="4" t="str">
        <f t="array" ref="H1295">XLOOKUP(E1295,Customer_Dim!A:A,Customer_Dim!D:D)</f>
        <v>Male</v>
      </c>
      <c r="I1295" s="4" t="str">
        <f t="array" ref="I1295">XLOOKUP(E1295,Customer_Dim!A:A,Customer_Dim!H:H)</f>
        <v>Gold</v>
      </c>
      <c r="J1295" s="4" t="str">
        <f t="array" ref="J1295">XLOOKUP(E1295,Customer_Dim!A:A,Customer_Dim!E:E)</f>
        <v>North Austinport</v>
      </c>
      <c r="K1295" s="4" t="str">
        <f t="array" ref="K1295">XLOOKUP(E1295,Customer_Dim!A:A,Customer_Dim!F:F)</f>
        <v>Kentucky</v>
      </c>
      <c r="L1295" s="4" t="str">
        <f t="array" ref="L1295">XLOOKUP(Q1295,Store_Dim!A:A,Store_Dim!C:C)</f>
        <v>South</v>
      </c>
      <c r="M1295" s="4" t="s">
        <v>1693</v>
      </c>
      <c r="N1295" s="4" t="str">
        <f t="array" ref="N1295">XLOOKUP(M1295,Product_Dim!A:A,Product_Dim!C:C)</f>
        <v>Sports</v>
      </c>
      <c r="O1295" s="4" t="str">
        <f t="array" ref="O1295">XLOOKUP(M1295,Product_Dim!A:A,Product_Dim!D:D)</f>
        <v>Outdoor</v>
      </c>
      <c r="P1295" s="4" t="s">
        <v>1695</v>
      </c>
      <c r="Q1295" s="4" t="s">
        <v>1921</v>
      </c>
      <c r="R1295" s="4" t="str">
        <f t="array" ref="R1295">XLOOKUP(Q1295,Store_Dim!A:A,Store_Dim!B:B)</f>
        <v>Moore, Padilla and Butler</v>
      </c>
      <c r="S1295" s="4" t="str">
        <f t="array" ref="S1295">XLOOKUP(Q1295,Store_Dim!A:A,Store_Dim!E:E)</f>
        <v>Flagship</v>
      </c>
      <c r="T1295" s="4">
        <v>1.0</v>
      </c>
      <c r="U1295" s="13">
        <v>40.25</v>
      </c>
      <c r="V1295" s="14">
        <v>0.1</v>
      </c>
      <c r="W1295" s="15">
        <v>394.0</v>
      </c>
      <c r="X1295" s="4" t="s">
        <v>1961</v>
      </c>
      <c r="Y1295" s="16">
        <v>36.225</v>
      </c>
      <c r="Z1295" s="4" t="str">
        <f t="array" ref="Z1295">XLOOKUP(M1295,Product_Dim!A:A,Product_Dim!B:B)</f>
        <v>Sports Water Hydration Pack</v>
      </c>
    </row>
    <row r="1296" ht="14.25" customHeight="1">
      <c r="A1296" s="4" t="s">
        <v>3255</v>
      </c>
      <c r="B1296" s="5">
        <v>45388.0</v>
      </c>
      <c r="C1296" s="12" t="s">
        <v>3978</v>
      </c>
      <c r="D1296" s="4">
        <f t="shared" si="1"/>
        <v>2024</v>
      </c>
      <c r="E1296" s="4" t="s">
        <v>769</v>
      </c>
      <c r="F1296" s="4">
        <v>27.0</v>
      </c>
      <c r="G1296" s="4" t="str">
        <f t="shared" si="2"/>
        <v>26-35</v>
      </c>
      <c r="H1296" s="4" t="str">
        <f t="array" ref="H1296">XLOOKUP(E1296,Customer_Dim!A:A,Customer_Dim!D:D)</f>
        <v>Female</v>
      </c>
      <c r="I1296" s="4" t="str">
        <f t="array" ref="I1296">XLOOKUP(E1296,Customer_Dim!A:A,Customer_Dim!H:H)</f>
        <v>Platinum</v>
      </c>
      <c r="J1296" s="4" t="str">
        <f t="array" ref="J1296">XLOOKUP(E1296,Customer_Dim!A:A,Customer_Dim!E:E)</f>
        <v>Tammyton</v>
      </c>
      <c r="K1296" s="4" t="str">
        <f t="array" ref="K1296">XLOOKUP(E1296,Customer_Dim!A:A,Customer_Dim!F:F)</f>
        <v>New Jersey</v>
      </c>
      <c r="L1296" s="4" t="str">
        <f t="array" ref="L1296">XLOOKUP(Q1296,Store_Dim!A:A,Store_Dim!C:C)</f>
        <v>South</v>
      </c>
      <c r="M1296" s="4" t="s">
        <v>1850</v>
      </c>
      <c r="N1296" s="4" t="str">
        <f t="array" ref="N1296">XLOOKUP(M1296,Product_Dim!A:A,Product_Dim!C:C)</f>
        <v>Beauty</v>
      </c>
      <c r="O1296" s="4" t="str">
        <f t="array" ref="O1296">XLOOKUP(M1296,Product_Dim!A:A,Product_Dim!D:D)</f>
        <v>Makeup</v>
      </c>
      <c r="P1296" s="4" t="s">
        <v>1852</v>
      </c>
      <c r="Q1296" s="4" t="s">
        <v>1927</v>
      </c>
      <c r="R1296" s="4" t="str">
        <f t="array" ref="R1296">XLOOKUP(Q1296,Store_Dim!A:A,Store_Dim!B:B)</f>
        <v>Aguirre-Keller</v>
      </c>
      <c r="S1296" s="4" t="str">
        <f t="array" ref="S1296">XLOOKUP(Q1296,Store_Dim!A:A,Store_Dim!E:E)</f>
        <v>Online</v>
      </c>
      <c r="T1296" s="4">
        <v>3.0</v>
      </c>
      <c r="U1296" s="13">
        <v>539.44</v>
      </c>
      <c r="V1296" s="14">
        <v>0.05</v>
      </c>
      <c r="W1296" s="15">
        <v>457.0</v>
      </c>
      <c r="X1296" s="4" t="s">
        <v>1964</v>
      </c>
      <c r="Y1296" s="16">
        <v>1537.404</v>
      </c>
      <c r="Z1296" s="4" t="str">
        <f t="array" ref="Z1296">XLOOKUP(M1296,Product_Dim!A:A,Product_Dim!B:B)</f>
        <v>Face Foundation Kit</v>
      </c>
    </row>
    <row r="1297" ht="14.25" customHeight="1">
      <c r="A1297" s="4" t="s">
        <v>3256</v>
      </c>
      <c r="B1297" s="5">
        <v>45313.0</v>
      </c>
      <c r="C1297" s="12" t="s">
        <v>3972</v>
      </c>
      <c r="D1297" s="4">
        <f t="shared" si="1"/>
        <v>2024</v>
      </c>
      <c r="E1297" s="4" t="s">
        <v>814</v>
      </c>
      <c r="F1297" s="4">
        <v>32.0</v>
      </c>
      <c r="G1297" s="4" t="str">
        <f t="shared" si="2"/>
        <v>26-35</v>
      </c>
      <c r="H1297" s="4" t="str">
        <f t="array" ref="H1297">XLOOKUP(E1297,Customer_Dim!A:A,Customer_Dim!D:D)</f>
        <v>Male</v>
      </c>
      <c r="I1297" s="4" t="str">
        <f t="array" ref="I1297">XLOOKUP(E1297,Customer_Dim!A:A,Customer_Dim!H:H)</f>
        <v>Platinum</v>
      </c>
      <c r="J1297" s="4" t="str">
        <f t="array" ref="J1297">XLOOKUP(E1297,Customer_Dim!A:A,Customer_Dim!E:E)</f>
        <v>Mikehaven</v>
      </c>
      <c r="K1297" s="4" t="str">
        <f t="array" ref="K1297">XLOOKUP(E1297,Customer_Dim!A:A,Customer_Dim!F:F)</f>
        <v>New Hampshire</v>
      </c>
      <c r="L1297" s="4" t="str">
        <f t="array" ref="L1297">XLOOKUP(Q1297,Store_Dim!A:A,Store_Dim!C:C)</f>
        <v>South</v>
      </c>
      <c r="M1297" s="4" t="s">
        <v>1762</v>
      </c>
      <c r="N1297" s="4" t="str">
        <f t="array" ref="N1297">XLOOKUP(M1297,Product_Dim!A:A,Product_Dim!C:C)</f>
        <v>Beauty</v>
      </c>
      <c r="O1297" s="4" t="str">
        <f t="array" ref="O1297">XLOOKUP(M1297,Product_Dim!A:A,Product_Dim!D:D)</f>
        <v>Fragrance</v>
      </c>
      <c r="P1297" s="4" t="s">
        <v>1764</v>
      </c>
      <c r="Q1297" s="4" t="s">
        <v>1904</v>
      </c>
      <c r="R1297" s="4" t="str">
        <f t="array" ref="R1297">XLOOKUP(Q1297,Store_Dim!A:A,Store_Dim!B:B)</f>
        <v>Alexander Group</v>
      </c>
      <c r="S1297" s="4" t="str">
        <f t="array" ref="S1297">XLOOKUP(Q1297,Store_Dim!A:A,Store_Dim!E:E)</f>
        <v>Online</v>
      </c>
      <c r="T1297" s="4">
        <v>3.0</v>
      </c>
      <c r="U1297" s="13">
        <v>543.49</v>
      </c>
      <c r="V1297" s="14">
        <v>0.05</v>
      </c>
      <c r="W1297" s="15">
        <v>444.0</v>
      </c>
      <c r="X1297" s="4" t="s">
        <v>1961</v>
      </c>
      <c r="Y1297" s="16">
        <v>1548.9465</v>
      </c>
      <c r="Z1297" s="4" t="str">
        <f t="array" ref="Z1297">XLOOKUP(M1297,Product_Dim!A:A,Product_Dim!B:B)</f>
        <v>Luxury Perfume Spray</v>
      </c>
    </row>
    <row r="1298" ht="14.25" customHeight="1">
      <c r="A1298" s="4" t="s">
        <v>3257</v>
      </c>
      <c r="B1298" s="5">
        <v>45221.0</v>
      </c>
      <c r="C1298" s="12" t="s">
        <v>3979</v>
      </c>
      <c r="D1298" s="4">
        <f t="shared" si="1"/>
        <v>2023</v>
      </c>
      <c r="E1298" s="4" t="s">
        <v>1043</v>
      </c>
      <c r="F1298" s="4">
        <v>58.0</v>
      </c>
      <c r="G1298" s="4" t="str">
        <f t="shared" si="2"/>
        <v>56-65</v>
      </c>
      <c r="H1298" s="4" t="str">
        <f t="array" ref="H1298">XLOOKUP(E1298,Customer_Dim!A:A,Customer_Dim!D:D)</f>
        <v>Male</v>
      </c>
      <c r="I1298" s="4" t="str">
        <f t="array" ref="I1298">XLOOKUP(E1298,Customer_Dim!A:A,Customer_Dim!H:H)</f>
        <v>Bronze</v>
      </c>
      <c r="J1298" s="4" t="str">
        <f t="array" ref="J1298">XLOOKUP(E1298,Customer_Dim!A:A,Customer_Dim!E:E)</f>
        <v>South Zacharychester</v>
      </c>
      <c r="K1298" s="4" t="str">
        <f t="array" ref="K1298">XLOOKUP(E1298,Customer_Dim!A:A,Customer_Dim!F:F)</f>
        <v>Oklahoma</v>
      </c>
      <c r="L1298" s="4" t="str">
        <f t="array" ref="L1298">XLOOKUP(Q1298,Store_Dim!A:A,Store_Dim!C:C)</f>
        <v>East</v>
      </c>
      <c r="M1298" s="4" t="s">
        <v>1585</v>
      </c>
      <c r="N1298" s="4" t="str">
        <f t="array" ref="N1298">XLOOKUP(M1298,Product_Dim!A:A,Product_Dim!C:C)</f>
        <v>Home</v>
      </c>
      <c r="O1298" s="4" t="str">
        <f t="array" ref="O1298">XLOOKUP(M1298,Product_Dim!A:A,Product_Dim!D:D)</f>
        <v>Lighting</v>
      </c>
      <c r="P1298" s="4" t="s">
        <v>1589</v>
      </c>
      <c r="Q1298" s="4" t="s">
        <v>1911</v>
      </c>
      <c r="R1298" s="4" t="str">
        <f t="array" ref="R1298">XLOOKUP(Q1298,Store_Dim!A:A,Store_Dim!B:B)</f>
        <v>Benson-Elliott</v>
      </c>
      <c r="S1298" s="4" t="str">
        <f t="array" ref="S1298">XLOOKUP(Q1298,Store_Dim!A:A,Store_Dim!E:E)</f>
        <v>Online</v>
      </c>
      <c r="T1298" s="4">
        <v>4.0</v>
      </c>
      <c r="U1298" s="13">
        <v>547.21</v>
      </c>
      <c r="V1298" s="14">
        <v>0.1</v>
      </c>
      <c r="W1298" s="15">
        <v>170.0</v>
      </c>
      <c r="X1298" s="4" t="s">
        <v>1964</v>
      </c>
      <c r="Y1298" s="16">
        <v>1969.956</v>
      </c>
      <c r="Z1298" s="4" t="str">
        <f t="array" ref="Z1298">XLOOKUP(M1298,Product_Dim!A:A,Product_Dim!B:B)</f>
        <v>LED Table Lamp</v>
      </c>
    </row>
    <row r="1299" ht="14.25" customHeight="1">
      <c r="A1299" s="4" t="s">
        <v>3258</v>
      </c>
      <c r="B1299" s="5">
        <v>45619.0</v>
      </c>
      <c r="C1299" s="12" t="s">
        <v>3971</v>
      </c>
      <c r="D1299" s="4">
        <f t="shared" si="1"/>
        <v>2024</v>
      </c>
      <c r="E1299" s="4" t="s">
        <v>796</v>
      </c>
      <c r="F1299" s="4">
        <v>31.0</v>
      </c>
      <c r="G1299" s="4" t="str">
        <f t="shared" si="2"/>
        <v>26-35</v>
      </c>
      <c r="H1299" s="4" t="str">
        <f t="array" ref="H1299">XLOOKUP(E1299,Customer_Dim!A:A,Customer_Dim!D:D)</f>
        <v>Male</v>
      </c>
      <c r="I1299" s="4" t="str">
        <f t="array" ref="I1299">XLOOKUP(E1299,Customer_Dim!A:A,Customer_Dim!H:H)</f>
        <v>Platinum</v>
      </c>
      <c r="J1299" s="4" t="str">
        <f t="array" ref="J1299">XLOOKUP(E1299,Customer_Dim!A:A,Customer_Dim!E:E)</f>
        <v>Dawsonchester</v>
      </c>
      <c r="K1299" s="4" t="str">
        <f t="array" ref="K1299">XLOOKUP(E1299,Customer_Dim!A:A,Customer_Dim!F:F)</f>
        <v>Virginia</v>
      </c>
      <c r="L1299" s="4" t="str">
        <f t="array" ref="L1299">XLOOKUP(Q1299,Store_Dim!A:A,Store_Dim!C:C)</f>
        <v>North</v>
      </c>
      <c r="M1299" s="4" t="s">
        <v>1777</v>
      </c>
      <c r="N1299" s="4" t="str">
        <f t="array" ref="N1299">XLOOKUP(M1299,Product_Dim!A:A,Product_Dim!C:C)</f>
        <v>Sports</v>
      </c>
      <c r="O1299" s="4" t="str">
        <f t="array" ref="O1299">XLOOKUP(M1299,Product_Dim!A:A,Product_Dim!D:D)</f>
        <v>Fitness</v>
      </c>
      <c r="P1299" s="4" t="s">
        <v>1779</v>
      </c>
      <c r="Q1299" s="4" t="s">
        <v>1892</v>
      </c>
      <c r="R1299" s="4" t="str">
        <f t="array" ref="R1299">XLOOKUP(Q1299,Store_Dim!A:A,Store_Dim!B:B)</f>
        <v>Martinez, Adkins and Johnson</v>
      </c>
      <c r="S1299" s="4" t="str">
        <f t="array" ref="S1299">XLOOKUP(Q1299,Store_Dim!A:A,Store_Dim!E:E)</f>
        <v>Flagship</v>
      </c>
      <c r="T1299" s="4">
        <v>2.0</v>
      </c>
      <c r="U1299" s="13">
        <v>892.46</v>
      </c>
      <c r="V1299" s="14">
        <v>0.07</v>
      </c>
      <c r="W1299" s="15">
        <v>423.0</v>
      </c>
      <c r="X1299" s="4" t="s">
        <v>1961</v>
      </c>
      <c r="Y1299" s="16">
        <v>1659.9756</v>
      </c>
      <c r="Z1299" s="4" t="str">
        <f t="array" ref="Z1299">XLOOKUP(M1299,Product_Dim!A:A,Product_Dim!B:B)</f>
        <v>Adjustable Dumbbells 20kg</v>
      </c>
    </row>
    <row r="1300" ht="14.25" customHeight="1">
      <c r="A1300" s="4" t="s">
        <v>3259</v>
      </c>
      <c r="B1300" s="5">
        <v>45286.0</v>
      </c>
      <c r="C1300" s="12" t="s">
        <v>3969</v>
      </c>
      <c r="D1300" s="4">
        <f t="shared" si="1"/>
        <v>2023</v>
      </c>
      <c r="E1300" s="4" t="s">
        <v>1232</v>
      </c>
      <c r="F1300" s="4">
        <v>28.0</v>
      </c>
      <c r="G1300" s="4" t="str">
        <f t="shared" si="2"/>
        <v>26-35</v>
      </c>
      <c r="H1300" s="4" t="str">
        <f t="array" ref="H1300">XLOOKUP(E1300,Customer_Dim!A:A,Customer_Dim!D:D)</f>
        <v>Female</v>
      </c>
      <c r="I1300" s="4" t="str">
        <f t="array" ref="I1300">XLOOKUP(E1300,Customer_Dim!A:A,Customer_Dim!H:H)</f>
        <v>Silver</v>
      </c>
      <c r="J1300" s="4" t="str">
        <f t="array" ref="J1300">XLOOKUP(E1300,Customer_Dim!A:A,Customer_Dim!E:E)</f>
        <v>New Dawn</v>
      </c>
      <c r="K1300" s="4" t="str">
        <f t="array" ref="K1300">XLOOKUP(E1300,Customer_Dim!A:A,Customer_Dim!F:F)</f>
        <v>New Jersey</v>
      </c>
      <c r="L1300" s="4" t="str">
        <f t="array" ref="L1300">XLOOKUP(Q1300,Store_Dim!A:A,Store_Dim!C:C)</f>
        <v>West</v>
      </c>
      <c r="M1300" s="4" t="s">
        <v>1655</v>
      </c>
      <c r="N1300" s="4" t="str">
        <f t="array" ref="N1300">XLOOKUP(M1300,Product_Dim!A:A,Product_Dim!C:C)</f>
        <v>Electronics</v>
      </c>
      <c r="O1300" s="4" t="str">
        <f t="array" ref="O1300">XLOOKUP(M1300,Product_Dim!A:A,Product_Dim!D:D)</f>
        <v>Audio</v>
      </c>
      <c r="P1300" s="4" t="s">
        <v>1657</v>
      </c>
      <c r="Q1300" s="4" t="s">
        <v>1917</v>
      </c>
      <c r="R1300" s="4" t="str">
        <f t="array" ref="R1300">XLOOKUP(Q1300,Store_Dim!A:A,Store_Dim!B:B)</f>
        <v>Bean, Jones and Park</v>
      </c>
      <c r="S1300" s="4" t="str">
        <f t="array" ref="S1300">XLOOKUP(Q1300,Store_Dim!A:A,Store_Dim!E:E)</f>
        <v>Online</v>
      </c>
      <c r="T1300" s="4">
        <v>2.0</v>
      </c>
      <c r="U1300" s="13">
        <v>853.41</v>
      </c>
      <c r="V1300" s="14">
        <v>0.25</v>
      </c>
      <c r="W1300" s="15">
        <v>213.0</v>
      </c>
      <c r="X1300" s="4" t="s">
        <v>1959</v>
      </c>
      <c r="Y1300" s="16">
        <v>1280.115</v>
      </c>
      <c r="Z1300" s="4" t="str">
        <f t="array" ref="Z1300">XLOOKUP(M1300,Product_Dim!A:A,Product_Dim!B:B)</f>
        <v>Wireless Bluetooth Speaker</v>
      </c>
    </row>
    <row r="1301" ht="14.25" customHeight="1">
      <c r="A1301" s="4" t="s">
        <v>3260</v>
      </c>
      <c r="B1301" s="5">
        <v>45451.0</v>
      </c>
      <c r="C1301" s="12" t="s">
        <v>3970</v>
      </c>
      <c r="D1301" s="4">
        <f t="shared" si="1"/>
        <v>2024</v>
      </c>
      <c r="E1301" s="4" t="s">
        <v>403</v>
      </c>
      <c r="F1301" s="4">
        <v>40.0</v>
      </c>
      <c r="G1301" s="4" t="str">
        <f t="shared" si="2"/>
        <v>36-45</v>
      </c>
      <c r="H1301" s="4" t="str">
        <f t="array" ref="H1301">XLOOKUP(E1301,Customer_Dim!A:A,Customer_Dim!D:D)</f>
        <v>Female</v>
      </c>
      <c r="I1301" s="4" t="str">
        <f t="array" ref="I1301">XLOOKUP(E1301,Customer_Dim!A:A,Customer_Dim!H:H)</f>
        <v>Gold</v>
      </c>
      <c r="J1301" s="4" t="str">
        <f t="array" ref="J1301">XLOOKUP(E1301,Customer_Dim!A:A,Customer_Dim!E:E)</f>
        <v>New Dawnton</v>
      </c>
      <c r="K1301" s="4" t="str">
        <f t="array" ref="K1301">XLOOKUP(E1301,Customer_Dim!A:A,Customer_Dim!F:F)</f>
        <v>Maryland</v>
      </c>
      <c r="L1301" s="4" t="str">
        <f t="array" ref="L1301">XLOOKUP(Q1301,Store_Dim!A:A,Store_Dim!C:C)</f>
        <v>South</v>
      </c>
      <c r="M1301" s="4" t="s">
        <v>1829</v>
      </c>
      <c r="N1301" s="4" t="str">
        <f t="array" ref="N1301">XLOOKUP(M1301,Product_Dim!A:A,Product_Dim!C:C)</f>
        <v>Sports</v>
      </c>
      <c r="O1301" s="4" t="str">
        <f t="array" ref="O1301">XLOOKUP(M1301,Product_Dim!A:A,Product_Dim!D:D)</f>
        <v>Fitness</v>
      </c>
      <c r="P1301" s="4" t="s">
        <v>1831</v>
      </c>
      <c r="Q1301" s="4" t="s">
        <v>1914</v>
      </c>
      <c r="R1301" s="4" t="str">
        <f t="array" ref="R1301">XLOOKUP(Q1301,Store_Dim!A:A,Store_Dim!B:B)</f>
        <v>Martinez-Mullins</v>
      </c>
      <c r="S1301" s="4" t="str">
        <f t="array" ref="S1301">XLOOKUP(Q1301,Store_Dim!A:A,Store_Dim!E:E)</f>
        <v>Online</v>
      </c>
      <c r="T1301" s="4">
        <v>1.0</v>
      </c>
      <c r="U1301" s="13">
        <v>162.14</v>
      </c>
      <c r="V1301" s="14">
        <v>0.07</v>
      </c>
      <c r="W1301" s="15">
        <v>281.0</v>
      </c>
      <c r="X1301" s="4" t="s">
        <v>1961</v>
      </c>
      <c r="Y1301" s="16">
        <v>150.7902</v>
      </c>
      <c r="Z1301" s="4" t="str">
        <f t="array" ref="Z1301">XLOOKUP(M1301,Product_Dim!A:A,Product_Dim!B:B)</f>
        <v>Fitness Resistance Bands</v>
      </c>
    </row>
    <row r="1302" ht="14.25" customHeight="1">
      <c r="A1302" s="4" t="s">
        <v>3261</v>
      </c>
      <c r="B1302" s="5">
        <v>45478.0</v>
      </c>
      <c r="C1302" s="12" t="s">
        <v>3968</v>
      </c>
      <c r="D1302" s="4">
        <f t="shared" si="1"/>
        <v>2024</v>
      </c>
      <c r="E1302" s="4" t="s">
        <v>515</v>
      </c>
      <c r="F1302" s="4">
        <v>49.0</v>
      </c>
      <c r="G1302" s="4" t="str">
        <f t="shared" si="2"/>
        <v>46-55</v>
      </c>
      <c r="H1302" s="4" t="str">
        <f t="array" ref="H1302">XLOOKUP(E1302,Customer_Dim!A:A,Customer_Dim!D:D)</f>
        <v>Female</v>
      </c>
      <c r="I1302" s="4" t="str">
        <f t="array" ref="I1302">XLOOKUP(E1302,Customer_Dim!A:A,Customer_Dim!H:H)</f>
        <v>Platinum</v>
      </c>
      <c r="J1302" s="4" t="str">
        <f t="array" ref="J1302">XLOOKUP(E1302,Customer_Dim!A:A,Customer_Dim!E:E)</f>
        <v>Lake Nathanfort</v>
      </c>
      <c r="K1302" s="4" t="str">
        <f t="array" ref="K1302">XLOOKUP(E1302,Customer_Dim!A:A,Customer_Dim!F:F)</f>
        <v>Alaska</v>
      </c>
      <c r="L1302" s="4" t="str">
        <f t="array" ref="L1302">XLOOKUP(Q1302,Store_Dim!A:A,Store_Dim!C:C)</f>
        <v>West</v>
      </c>
      <c r="M1302" s="4" t="s">
        <v>1871</v>
      </c>
      <c r="N1302" s="4" t="str">
        <f t="array" ref="N1302">XLOOKUP(M1302,Product_Dim!A:A,Product_Dim!C:C)</f>
        <v>Clothing</v>
      </c>
      <c r="O1302" s="4" t="str">
        <f t="array" ref="O1302">XLOOKUP(M1302,Product_Dim!A:A,Product_Dim!D:D)</f>
        <v>Outerwear</v>
      </c>
      <c r="P1302" s="4" t="s">
        <v>1873</v>
      </c>
      <c r="Q1302" s="4" t="s">
        <v>1939</v>
      </c>
      <c r="R1302" s="4" t="str">
        <f t="array" ref="R1302">XLOOKUP(Q1302,Store_Dim!A:A,Store_Dim!B:B)</f>
        <v>Frederick-Wright</v>
      </c>
      <c r="S1302" s="4" t="str">
        <f t="array" ref="S1302">XLOOKUP(Q1302,Store_Dim!A:A,Store_Dim!E:E)</f>
        <v>Flagship</v>
      </c>
      <c r="T1302" s="4">
        <v>1.0</v>
      </c>
      <c r="U1302" s="13">
        <v>893.14</v>
      </c>
      <c r="V1302" s="14">
        <v>0.09</v>
      </c>
      <c r="W1302" s="15">
        <v>143.0</v>
      </c>
      <c r="X1302" s="4" t="s">
        <v>1959</v>
      </c>
      <c r="Y1302" s="16">
        <v>812.7574</v>
      </c>
      <c r="Z1302" s="4" t="str">
        <f t="array" ref="Z1302">XLOOKUP(M1302,Product_Dim!A:A,Product_Dim!B:B)</f>
        <v>Women's Formal Blazer</v>
      </c>
    </row>
    <row r="1303" ht="14.25" customHeight="1">
      <c r="A1303" s="4" t="s">
        <v>3262</v>
      </c>
      <c r="B1303" s="5">
        <v>45528.0</v>
      </c>
      <c r="C1303" s="12" t="s">
        <v>3975</v>
      </c>
      <c r="D1303" s="4">
        <f t="shared" si="1"/>
        <v>2024</v>
      </c>
      <c r="E1303" s="4" t="s">
        <v>382</v>
      </c>
      <c r="F1303" s="4">
        <v>21.0</v>
      </c>
      <c r="G1303" s="4" t="str">
        <f t="shared" si="2"/>
        <v>18-25</v>
      </c>
      <c r="H1303" s="4" t="str">
        <f t="array" ref="H1303">XLOOKUP(E1303,Customer_Dim!A:A,Customer_Dim!D:D)</f>
        <v>Male</v>
      </c>
      <c r="I1303" s="4" t="str">
        <f t="array" ref="I1303">XLOOKUP(E1303,Customer_Dim!A:A,Customer_Dim!H:H)</f>
        <v>Bronze</v>
      </c>
      <c r="J1303" s="4" t="str">
        <f t="array" ref="J1303">XLOOKUP(E1303,Customer_Dim!A:A,Customer_Dim!E:E)</f>
        <v>West Lauren</v>
      </c>
      <c r="K1303" s="4" t="str">
        <f t="array" ref="K1303">XLOOKUP(E1303,Customer_Dim!A:A,Customer_Dim!F:F)</f>
        <v>Connecticut</v>
      </c>
      <c r="L1303" s="4" t="str">
        <f t="array" ref="L1303">XLOOKUP(Q1303,Store_Dim!A:A,Store_Dim!C:C)</f>
        <v>West</v>
      </c>
      <c r="M1303" s="4" t="s">
        <v>1680</v>
      </c>
      <c r="N1303" s="4" t="str">
        <f t="array" ref="N1303">XLOOKUP(M1303,Product_Dim!A:A,Product_Dim!C:C)</f>
        <v>Electronics</v>
      </c>
      <c r="O1303" s="4" t="str">
        <f t="array" ref="O1303">XLOOKUP(M1303,Product_Dim!A:A,Product_Dim!D:D)</f>
        <v>Computer</v>
      </c>
      <c r="P1303" s="4" t="s">
        <v>1682</v>
      </c>
      <c r="Q1303" s="4" t="s">
        <v>1917</v>
      </c>
      <c r="R1303" s="4" t="str">
        <f t="array" ref="R1303">XLOOKUP(Q1303,Store_Dim!A:A,Store_Dim!B:B)</f>
        <v>Bean, Jones and Park</v>
      </c>
      <c r="S1303" s="4" t="str">
        <f t="array" ref="S1303">XLOOKUP(Q1303,Store_Dim!A:A,Store_Dim!E:E)</f>
        <v>Online</v>
      </c>
      <c r="T1303" s="4">
        <v>4.0</v>
      </c>
      <c r="U1303" s="13">
        <v>349.07</v>
      </c>
      <c r="V1303" s="14">
        <v>0.28</v>
      </c>
      <c r="W1303" s="15">
        <v>86.0</v>
      </c>
      <c r="X1303" s="4" t="s">
        <v>1959</v>
      </c>
      <c r="Y1303" s="16">
        <v>1005.3216</v>
      </c>
      <c r="Z1303" s="4" t="str">
        <f t="array" ref="Z1303">XLOOKUP(M1303,Product_Dim!A:A,Product_Dim!B:B)</f>
        <v>Gaming Mechanical Keyboard</v>
      </c>
    </row>
    <row r="1304" ht="14.25" customHeight="1">
      <c r="A1304" s="4" t="s">
        <v>3263</v>
      </c>
      <c r="B1304" s="5">
        <v>45418.0</v>
      </c>
      <c r="C1304" s="12" t="s">
        <v>3973</v>
      </c>
      <c r="D1304" s="4">
        <f t="shared" si="1"/>
        <v>2024</v>
      </c>
      <c r="E1304" s="4" t="s">
        <v>922</v>
      </c>
      <c r="F1304" s="4">
        <v>54.0</v>
      </c>
      <c r="G1304" s="4" t="str">
        <f t="shared" si="2"/>
        <v>46-55</v>
      </c>
      <c r="H1304" s="4" t="str">
        <f t="array" ref="H1304">XLOOKUP(E1304,Customer_Dim!A:A,Customer_Dim!D:D)</f>
        <v>Female</v>
      </c>
      <c r="I1304" s="4" t="str">
        <f t="array" ref="I1304">XLOOKUP(E1304,Customer_Dim!A:A,Customer_Dim!H:H)</f>
        <v>Silver</v>
      </c>
      <c r="J1304" s="4" t="str">
        <f t="array" ref="J1304">XLOOKUP(E1304,Customer_Dim!A:A,Customer_Dim!E:E)</f>
        <v>Garciaborough</v>
      </c>
      <c r="K1304" s="4" t="str">
        <f t="array" ref="K1304">XLOOKUP(E1304,Customer_Dim!A:A,Customer_Dim!F:F)</f>
        <v>Wyoming</v>
      </c>
      <c r="L1304" s="4" t="str">
        <f t="array" ref="L1304">XLOOKUP(Q1304,Store_Dim!A:A,Store_Dim!C:C)</f>
        <v>East</v>
      </c>
      <c r="M1304" s="4" t="s">
        <v>1826</v>
      </c>
      <c r="N1304" s="4" t="str">
        <f t="array" ref="N1304">XLOOKUP(M1304,Product_Dim!A:A,Product_Dim!C:C)</f>
        <v>Sports</v>
      </c>
      <c r="O1304" s="4" t="str">
        <f t="array" ref="O1304">XLOOKUP(M1304,Product_Dim!A:A,Product_Dim!D:D)</f>
        <v>Equipment</v>
      </c>
      <c r="P1304" s="4" t="s">
        <v>1828</v>
      </c>
      <c r="Q1304" s="4" t="s">
        <v>1932</v>
      </c>
      <c r="R1304" s="4" t="str">
        <f t="array" ref="R1304">XLOOKUP(Q1304,Store_Dim!A:A,Store_Dim!B:B)</f>
        <v>Gardner, Humphrey and Contreras</v>
      </c>
      <c r="S1304" s="4" t="str">
        <f t="array" ref="S1304">XLOOKUP(Q1304,Store_Dim!A:A,Store_Dim!E:E)</f>
        <v>Flagship</v>
      </c>
      <c r="T1304" s="4">
        <v>1.0</v>
      </c>
      <c r="U1304" s="13">
        <v>747.9</v>
      </c>
      <c r="V1304" s="14">
        <v>0.21</v>
      </c>
      <c r="W1304" s="15">
        <v>358.0</v>
      </c>
      <c r="X1304" s="4" t="s">
        <v>1964</v>
      </c>
      <c r="Y1304" s="16">
        <v>590.841</v>
      </c>
      <c r="Z1304" s="4" t="str">
        <f t="array" ref="Z1304">XLOOKUP(M1304,Product_Dim!A:A,Product_Dim!B:B)</f>
        <v>Badminton Racket Set</v>
      </c>
    </row>
    <row r="1305" ht="14.25" customHeight="1">
      <c r="A1305" s="4" t="s">
        <v>3264</v>
      </c>
      <c r="B1305" s="5">
        <v>45478.0</v>
      </c>
      <c r="C1305" s="12" t="s">
        <v>3968</v>
      </c>
      <c r="D1305" s="4">
        <f t="shared" si="1"/>
        <v>2024</v>
      </c>
      <c r="E1305" s="4" t="s">
        <v>144</v>
      </c>
      <c r="F1305" s="4">
        <v>41.0</v>
      </c>
      <c r="G1305" s="4" t="str">
        <f t="shared" si="2"/>
        <v>36-45</v>
      </c>
      <c r="H1305" s="4" t="str">
        <f t="array" ref="H1305">XLOOKUP(E1305,Customer_Dim!A:A,Customer_Dim!D:D)</f>
        <v>Male</v>
      </c>
      <c r="I1305" s="4" t="str">
        <f t="array" ref="I1305">XLOOKUP(E1305,Customer_Dim!A:A,Customer_Dim!H:H)</f>
        <v>Silver</v>
      </c>
      <c r="J1305" s="4" t="str">
        <f t="array" ref="J1305">XLOOKUP(E1305,Customer_Dim!A:A,Customer_Dim!E:E)</f>
        <v>Johnsonville</v>
      </c>
      <c r="K1305" s="4" t="str">
        <f t="array" ref="K1305">XLOOKUP(E1305,Customer_Dim!A:A,Customer_Dim!F:F)</f>
        <v>Oregon</v>
      </c>
      <c r="L1305" s="4" t="str">
        <f t="array" ref="L1305">XLOOKUP(Q1305,Store_Dim!A:A,Store_Dim!C:C)</f>
        <v>East</v>
      </c>
      <c r="M1305" s="4" t="s">
        <v>1826</v>
      </c>
      <c r="N1305" s="4" t="str">
        <f t="array" ref="N1305">XLOOKUP(M1305,Product_Dim!A:A,Product_Dim!C:C)</f>
        <v>Sports</v>
      </c>
      <c r="O1305" s="4" t="str">
        <f t="array" ref="O1305">XLOOKUP(M1305,Product_Dim!A:A,Product_Dim!D:D)</f>
        <v>Equipment</v>
      </c>
      <c r="P1305" s="4" t="s">
        <v>1828</v>
      </c>
      <c r="Q1305" s="4" t="s">
        <v>1911</v>
      </c>
      <c r="R1305" s="4" t="str">
        <f t="array" ref="R1305">XLOOKUP(Q1305,Store_Dim!A:A,Store_Dim!B:B)</f>
        <v>Benson-Elliott</v>
      </c>
      <c r="S1305" s="4" t="str">
        <f t="array" ref="S1305">XLOOKUP(Q1305,Store_Dim!A:A,Store_Dim!E:E)</f>
        <v>Online</v>
      </c>
      <c r="T1305" s="4">
        <v>3.0</v>
      </c>
      <c r="U1305" s="13">
        <v>438.92</v>
      </c>
      <c r="V1305" s="14">
        <v>0.21</v>
      </c>
      <c r="W1305" s="15">
        <v>358.0</v>
      </c>
      <c r="X1305" s="4" t="s">
        <v>1959</v>
      </c>
      <c r="Y1305" s="16">
        <v>1040.2404</v>
      </c>
      <c r="Z1305" s="4" t="str">
        <f t="array" ref="Z1305">XLOOKUP(M1305,Product_Dim!A:A,Product_Dim!B:B)</f>
        <v>Badminton Racket Set</v>
      </c>
    </row>
    <row r="1306" ht="14.25" customHeight="1">
      <c r="A1306" s="4" t="s">
        <v>3265</v>
      </c>
      <c r="B1306" s="5">
        <v>45232.0</v>
      </c>
      <c r="C1306" s="12" t="s">
        <v>3971</v>
      </c>
      <c r="D1306" s="4">
        <f t="shared" si="1"/>
        <v>2023</v>
      </c>
      <c r="E1306" s="4" t="s">
        <v>442</v>
      </c>
      <c r="F1306" s="4">
        <v>40.0</v>
      </c>
      <c r="G1306" s="4" t="str">
        <f t="shared" si="2"/>
        <v>36-45</v>
      </c>
      <c r="H1306" s="4" t="str">
        <f t="array" ref="H1306">XLOOKUP(E1306,Customer_Dim!A:A,Customer_Dim!D:D)</f>
        <v>Male</v>
      </c>
      <c r="I1306" s="4" t="str">
        <f t="array" ref="I1306">XLOOKUP(E1306,Customer_Dim!A:A,Customer_Dim!H:H)</f>
        <v>Silver</v>
      </c>
      <c r="J1306" s="4" t="str">
        <f t="array" ref="J1306">XLOOKUP(E1306,Customer_Dim!A:A,Customer_Dim!E:E)</f>
        <v>North Sabrina</v>
      </c>
      <c r="K1306" s="4" t="str">
        <f t="array" ref="K1306">XLOOKUP(E1306,Customer_Dim!A:A,Customer_Dim!F:F)</f>
        <v>Iowa</v>
      </c>
      <c r="L1306" s="4" t="str">
        <f t="array" ref="L1306">XLOOKUP(Q1306,Store_Dim!A:A,Store_Dim!C:C)</f>
        <v>South</v>
      </c>
      <c r="M1306" s="4" t="s">
        <v>1814</v>
      </c>
      <c r="N1306" s="4" t="str">
        <f t="array" ref="N1306">XLOOKUP(M1306,Product_Dim!A:A,Product_Dim!C:C)</f>
        <v>Electronics</v>
      </c>
      <c r="O1306" s="4" t="str">
        <f t="array" ref="O1306">XLOOKUP(M1306,Product_Dim!A:A,Product_Dim!D:D)</f>
        <v>Appliances</v>
      </c>
      <c r="P1306" s="4" t="s">
        <v>1816</v>
      </c>
      <c r="Q1306" s="4" t="s">
        <v>1904</v>
      </c>
      <c r="R1306" s="4" t="str">
        <f t="array" ref="R1306">XLOOKUP(Q1306,Store_Dim!A:A,Store_Dim!B:B)</f>
        <v>Alexander Group</v>
      </c>
      <c r="S1306" s="4" t="str">
        <f t="array" ref="S1306">XLOOKUP(Q1306,Store_Dim!A:A,Store_Dim!E:E)</f>
        <v>Online</v>
      </c>
      <c r="T1306" s="4">
        <v>4.0</v>
      </c>
      <c r="U1306" s="13">
        <v>665.38</v>
      </c>
      <c r="V1306" s="14">
        <v>0.18</v>
      </c>
      <c r="W1306" s="15">
        <v>104.0</v>
      </c>
      <c r="X1306" s="4" t="s">
        <v>1959</v>
      </c>
      <c r="Y1306" s="16">
        <v>2182.4464</v>
      </c>
      <c r="Z1306" s="4" t="str">
        <f t="array" ref="Z1306">XLOOKUP(M1306,Product_Dim!A:A,Product_Dim!B:B)</f>
        <v>WiFi Mesh Router</v>
      </c>
    </row>
    <row r="1307" ht="14.25" customHeight="1">
      <c r="A1307" s="4" t="s">
        <v>3266</v>
      </c>
      <c r="B1307" s="5">
        <v>45616.0</v>
      </c>
      <c r="C1307" s="12" t="s">
        <v>3971</v>
      </c>
      <c r="D1307" s="4">
        <f t="shared" si="1"/>
        <v>2024</v>
      </c>
      <c r="E1307" s="4" t="s">
        <v>42</v>
      </c>
      <c r="F1307" s="4">
        <v>59.0</v>
      </c>
      <c r="G1307" s="4" t="str">
        <f t="shared" si="2"/>
        <v>56-65</v>
      </c>
      <c r="H1307" s="4" t="str">
        <f t="array" ref="H1307">XLOOKUP(E1307,Customer_Dim!A:A,Customer_Dim!D:D)</f>
        <v>Female</v>
      </c>
      <c r="I1307" s="4" t="str">
        <f t="array" ref="I1307">XLOOKUP(E1307,Customer_Dim!A:A,Customer_Dim!H:H)</f>
        <v>Bronze</v>
      </c>
      <c r="J1307" s="4" t="str">
        <f t="array" ref="J1307">XLOOKUP(E1307,Customer_Dim!A:A,Customer_Dim!E:E)</f>
        <v>Thomastown</v>
      </c>
      <c r="K1307" s="4" t="str">
        <f t="array" ref="K1307">XLOOKUP(E1307,Customer_Dim!A:A,Customer_Dim!F:F)</f>
        <v>Ohio</v>
      </c>
      <c r="L1307" s="4" t="str">
        <f t="array" ref="L1307">XLOOKUP(Q1307,Store_Dim!A:A,Store_Dim!C:C)</f>
        <v>East</v>
      </c>
      <c r="M1307" s="4" t="s">
        <v>1762</v>
      </c>
      <c r="N1307" s="4" t="str">
        <f t="array" ref="N1307">XLOOKUP(M1307,Product_Dim!A:A,Product_Dim!C:C)</f>
        <v>Beauty</v>
      </c>
      <c r="O1307" s="4" t="str">
        <f t="array" ref="O1307">XLOOKUP(M1307,Product_Dim!A:A,Product_Dim!D:D)</f>
        <v>Fragrance</v>
      </c>
      <c r="P1307" s="4" t="s">
        <v>1764</v>
      </c>
      <c r="Q1307" s="4" t="s">
        <v>1945</v>
      </c>
      <c r="R1307" s="4" t="str">
        <f t="array" ref="R1307">XLOOKUP(Q1307,Store_Dim!A:A,Store_Dim!B:B)</f>
        <v>Guerrero-Schmitt</v>
      </c>
      <c r="S1307" s="4" t="str">
        <f t="array" ref="S1307">XLOOKUP(Q1307,Store_Dim!A:A,Store_Dim!E:E)</f>
        <v>Flagship</v>
      </c>
      <c r="T1307" s="4">
        <v>1.0</v>
      </c>
      <c r="U1307" s="13">
        <v>146.49</v>
      </c>
      <c r="V1307" s="14">
        <v>0.28</v>
      </c>
      <c r="W1307" s="15">
        <v>444.0</v>
      </c>
      <c r="X1307" s="4" t="s">
        <v>1959</v>
      </c>
      <c r="Y1307" s="16">
        <v>105.4728</v>
      </c>
      <c r="Z1307" s="4" t="str">
        <f t="array" ref="Z1307">XLOOKUP(M1307,Product_Dim!A:A,Product_Dim!B:B)</f>
        <v>Luxury Perfume Spray</v>
      </c>
    </row>
    <row r="1308" ht="14.25" customHeight="1">
      <c r="A1308" s="4" t="s">
        <v>3267</v>
      </c>
      <c r="B1308" s="5">
        <v>45774.0</v>
      </c>
      <c r="C1308" s="12" t="s">
        <v>3978</v>
      </c>
      <c r="D1308" s="4">
        <f t="shared" si="1"/>
        <v>2025</v>
      </c>
      <c r="E1308" s="4" t="s">
        <v>491</v>
      </c>
      <c r="F1308" s="4">
        <v>32.0</v>
      </c>
      <c r="G1308" s="4" t="str">
        <f t="shared" si="2"/>
        <v>26-35</v>
      </c>
      <c r="H1308" s="4" t="str">
        <f t="array" ref="H1308">XLOOKUP(E1308,Customer_Dim!A:A,Customer_Dim!D:D)</f>
        <v>Male</v>
      </c>
      <c r="I1308" s="4" t="str">
        <f t="array" ref="I1308">XLOOKUP(E1308,Customer_Dim!A:A,Customer_Dim!H:H)</f>
        <v>Bronze</v>
      </c>
      <c r="J1308" s="4" t="str">
        <f t="array" ref="J1308">XLOOKUP(E1308,Customer_Dim!A:A,Customer_Dim!E:E)</f>
        <v>Port Travis</v>
      </c>
      <c r="K1308" s="4" t="str">
        <f t="array" ref="K1308">XLOOKUP(E1308,Customer_Dim!A:A,Customer_Dim!F:F)</f>
        <v>Utah</v>
      </c>
      <c r="L1308" s="4" t="str">
        <f t="array" ref="L1308">XLOOKUP(Q1308,Store_Dim!A:A,Store_Dim!C:C)</f>
        <v>North</v>
      </c>
      <c r="M1308" s="4" t="s">
        <v>1693</v>
      </c>
      <c r="N1308" s="4" t="str">
        <f t="array" ref="N1308">XLOOKUP(M1308,Product_Dim!A:A,Product_Dim!C:C)</f>
        <v>Sports</v>
      </c>
      <c r="O1308" s="4" t="str">
        <f t="array" ref="O1308">XLOOKUP(M1308,Product_Dim!A:A,Product_Dim!D:D)</f>
        <v>Outdoor</v>
      </c>
      <c r="P1308" s="4" t="s">
        <v>1695</v>
      </c>
      <c r="Q1308" s="4" t="s">
        <v>1936</v>
      </c>
      <c r="R1308" s="4" t="str">
        <f t="array" ref="R1308">XLOOKUP(Q1308,Store_Dim!A:A,Store_Dim!B:B)</f>
        <v>Shelton PLC</v>
      </c>
      <c r="S1308" s="4" t="str">
        <f t="array" ref="S1308">XLOOKUP(Q1308,Store_Dim!A:A,Store_Dim!E:E)</f>
        <v>Flagship</v>
      </c>
      <c r="T1308" s="4">
        <v>2.0</v>
      </c>
      <c r="U1308" s="13">
        <v>235.39</v>
      </c>
      <c r="V1308" s="14">
        <v>0.27</v>
      </c>
      <c r="W1308" s="15">
        <v>394.0</v>
      </c>
      <c r="X1308" s="4" t="s">
        <v>1964</v>
      </c>
      <c r="Y1308" s="16">
        <v>343.6694</v>
      </c>
      <c r="Z1308" s="4" t="str">
        <f t="array" ref="Z1308">XLOOKUP(M1308,Product_Dim!A:A,Product_Dim!B:B)</f>
        <v>Sports Water Hydration Pack</v>
      </c>
    </row>
    <row r="1309" ht="14.25" customHeight="1">
      <c r="A1309" s="4" t="s">
        <v>3268</v>
      </c>
      <c r="B1309" s="5">
        <v>45651.0</v>
      </c>
      <c r="C1309" s="12" t="s">
        <v>3969</v>
      </c>
      <c r="D1309" s="4">
        <f t="shared" si="1"/>
        <v>2024</v>
      </c>
      <c r="E1309" s="4" t="s">
        <v>135</v>
      </c>
      <c r="F1309" s="4">
        <v>27.0</v>
      </c>
      <c r="G1309" s="4" t="str">
        <f t="shared" si="2"/>
        <v>26-35</v>
      </c>
      <c r="H1309" s="4" t="str">
        <f t="array" ref="H1309">XLOOKUP(E1309,Customer_Dim!A:A,Customer_Dim!D:D)</f>
        <v>Female</v>
      </c>
      <c r="I1309" s="4" t="str">
        <f t="array" ref="I1309">XLOOKUP(E1309,Customer_Dim!A:A,Customer_Dim!H:H)</f>
        <v>Platinum</v>
      </c>
      <c r="J1309" s="4" t="str">
        <f t="array" ref="J1309">XLOOKUP(E1309,Customer_Dim!A:A,Customer_Dim!E:E)</f>
        <v>New David</v>
      </c>
      <c r="K1309" s="4" t="str">
        <f t="array" ref="K1309">XLOOKUP(E1309,Customer_Dim!A:A,Customer_Dim!F:F)</f>
        <v>New Jersey</v>
      </c>
      <c r="L1309" s="4" t="str">
        <f t="array" ref="L1309">XLOOKUP(Q1309,Store_Dim!A:A,Store_Dim!C:C)</f>
        <v>North</v>
      </c>
      <c r="M1309" s="4" t="s">
        <v>1765</v>
      </c>
      <c r="N1309" s="4" t="str">
        <f t="array" ref="N1309">XLOOKUP(M1309,Product_Dim!A:A,Product_Dim!C:C)</f>
        <v>Sports</v>
      </c>
      <c r="O1309" s="4" t="str">
        <f t="array" ref="O1309">XLOOKUP(M1309,Product_Dim!A:A,Product_Dim!D:D)</f>
        <v>Equipment</v>
      </c>
      <c r="P1309" s="4" t="s">
        <v>1767</v>
      </c>
      <c r="Q1309" s="4" t="s">
        <v>1908</v>
      </c>
      <c r="R1309" s="4" t="str">
        <f t="array" ref="R1309">XLOOKUP(Q1309,Store_Dim!A:A,Store_Dim!B:B)</f>
        <v>Gray Ltd</v>
      </c>
      <c r="S1309" s="4" t="str">
        <f t="array" ref="S1309">XLOOKUP(Q1309,Store_Dim!A:A,Store_Dim!E:E)</f>
        <v>Outlet</v>
      </c>
      <c r="T1309" s="4">
        <v>3.0</v>
      </c>
      <c r="U1309" s="13">
        <v>38.07</v>
      </c>
      <c r="V1309" s="14">
        <v>0.09</v>
      </c>
      <c r="W1309" s="15">
        <v>465.0</v>
      </c>
      <c r="X1309" s="4" t="s">
        <v>1961</v>
      </c>
      <c r="Y1309" s="16">
        <v>103.9311</v>
      </c>
      <c r="Z1309" s="4" t="str">
        <f t="array" ref="Z1309">XLOOKUP(M1309,Product_Dim!A:A,Product_Dim!B:B)</f>
        <v>Tennis Ball 3-Pack</v>
      </c>
    </row>
    <row r="1310" ht="14.25" customHeight="1">
      <c r="A1310" s="4" t="s">
        <v>3269</v>
      </c>
      <c r="B1310" s="5">
        <v>45902.0</v>
      </c>
      <c r="C1310" s="12" t="s">
        <v>3976</v>
      </c>
      <c r="D1310" s="4">
        <f t="shared" si="1"/>
        <v>2025</v>
      </c>
      <c r="E1310" s="4" t="s">
        <v>1278</v>
      </c>
      <c r="F1310" s="4">
        <v>34.0</v>
      </c>
      <c r="G1310" s="4" t="str">
        <f t="shared" si="2"/>
        <v>26-35</v>
      </c>
      <c r="H1310" s="4" t="str">
        <f t="array" ref="H1310">XLOOKUP(E1310,Customer_Dim!A:A,Customer_Dim!D:D)</f>
        <v>Male</v>
      </c>
      <c r="I1310" s="4" t="str">
        <f t="array" ref="I1310">XLOOKUP(E1310,Customer_Dim!A:A,Customer_Dim!H:H)</f>
        <v>Bronze</v>
      </c>
      <c r="J1310" s="4" t="str">
        <f t="array" ref="J1310">XLOOKUP(E1310,Customer_Dim!A:A,Customer_Dim!E:E)</f>
        <v>Lake Lisaland</v>
      </c>
      <c r="K1310" s="4" t="str">
        <f t="array" ref="K1310">XLOOKUP(E1310,Customer_Dim!A:A,Customer_Dim!F:F)</f>
        <v>Louisiana</v>
      </c>
      <c r="L1310" s="4" t="str">
        <f t="array" ref="L1310">XLOOKUP(Q1310,Store_Dim!A:A,Store_Dim!C:C)</f>
        <v>South</v>
      </c>
      <c r="M1310" s="4" t="s">
        <v>1680</v>
      </c>
      <c r="N1310" s="4" t="str">
        <f t="array" ref="N1310">XLOOKUP(M1310,Product_Dim!A:A,Product_Dim!C:C)</f>
        <v>Electronics</v>
      </c>
      <c r="O1310" s="4" t="str">
        <f t="array" ref="O1310">XLOOKUP(M1310,Product_Dim!A:A,Product_Dim!D:D)</f>
        <v>Computer</v>
      </c>
      <c r="P1310" s="4" t="s">
        <v>1682</v>
      </c>
      <c r="Q1310" s="4" t="s">
        <v>1904</v>
      </c>
      <c r="R1310" s="4" t="str">
        <f t="array" ref="R1310">XLOOKUP(Q1310,Store_Dim!A:A,Store_Dim!B:B)</f>
        <v>Alexander Group</v>
      </c>
      <c r="S1310" s="4" t="str">
        <f t="array" ref="S1310">XLOOKUP(Q1310,Store_Dim!A:A,Store_Dim!E:E)</f>
        <v>Online</v>
      </c>
      <c r="T1310" s="4">
        <v>2.0</v>
      </c>
      <c r="U1310" s="13">
        <v>511.7</v>
      </c>
      <c r="V1310" s="14">
        <v>0.12</v>
      </c>
      <c r="W1310" s="15">
        <v>86.0</v>
      </c>
      <c r="X1310" s="4" t="s">
        <v>1964</v>
      </c>
      <c r="Y1310" s="16">
        <v>900.592</v>
      </c>
      <c r="Z1310" s="4" t="str">
        <f t="array" ref="Z1310">XLOOKUP(M1310,Product_Dim!A:A,Product_Dim!B:B)</f>
        <v>Gaming Mechanical Keyboard</v>
      </c>
    </row>
    <row r="1311" ht="14.25" customHeight="1">
      <c r="A1311" s="4" t="s">
        <v>3270</v>
      </c>
      <c r="B1311" s="5">
        <v>45401.0</v>
      </c>
      <c r="C1311" s="12" t="s">
        <v>3978</v>
      </c>
      <c r="D1311" s="4">
        <f t="shared" si="1"/>
        <v>2024</v>
      </c>
      <c r="E1311" s="4" t="s">
        <v>348</v>
      </c>
      <c r="F1311" s="4">
        <v>44.0</v>
      </c>
      <c r="G1311" s="4" t="str">
        <f t="shared" si="2"/>
        <v>36-45</v>
      </c>
      <c r="H1311" s="4" t="str">
        <f t="array" ref="H1311">XLOOKUP(E1311,Customer_Dim!A:A,Customer_Dim!D:D)</f>
        <v>Female</v>
      </c>
      <c r="I1311" s="4" t="str">
        <f t="array" ref="I1311">XLOOKUP(E1311,Customer_Dim!A:A,Customer_Dim!H:H)</f>
        <v>Platinum</v>
      </c>
      <c r="J1311" s="4" t="str">
        <f t="array" ref="J1311">XLOOKUP(E1311,Customer_Dim!A:A,Customer_Dim!E:E)</f>
        <v>Lake Brandy</v>
      </c>
      <c r="K1311" s="4" t="str">
        <f t="array" ref="K1311">XLOOKUP(E1311,Customer_Dim!A:A,Customer_Dim!F:F)</f>
        <v>Tennessee</v>
      </c>
      <c r="L1311" s="4" t="str">
        <f t="array" ref="L1311">XLOOKUP(Q1311,Store_Dim!A:A,Store_Dim!C:C)</f>
        <v>West</v>
      </c>
      <c r="M1311" s="4" t="s">
        <v>1808</v>
      </c>
      <c r="N1311" s="4" t="str">
        <f t="array" ref="N1311">XLOOKUP(M1311,Product_Dim!A:A,Product_Dim!C:C)</f>
        <v>Clothing</v>
      </c>
      <c r="O1311" s="4" t="str">
        <f t="array" ref="O1311">XLOOKUP(M1311,Product_Dim!A:A,Product_Dim!D:D)</f>
        <v>Footwear</v>
      </c>
      <c r="P1311" s="4" t="s">
        <v>1810</v>
      </c>
      <c r="Q1311" s="4" t="s">
        <v>1917</v>
      </c>
      <c r="R1311" s="4" t="str">
        <f t="array" ref="R1311">XLOOKUP(Q1311,Store_Dim!A:A,Store_Dim!B:B)</f>
        <v>Bean, Jones and Park</v>
      </c>
      <c r="S1311" s="4" t="str">
        <f t="array" ref="S1311">XLOOKUP(Q1311,Store_Dim!A:A,Store_Dim!E:E)</f>
        <v>Online</v>
      </c>
      <c r="T1311" s="4">
        <v>4.0</v>
      </c>
      <c r="U1311" s="13">
        <v>488.72</v>
      </c>
      <c r="V1311" s="14">
        <v>0.23</v>
      </c>
      <c r="W1311" s="15">
        <v>82.0</v>
      </c>
      <c r="X1311" s="4" t="s">
        <v>1961</v>
      </c>
      <c r="Y1311" s="16">
        <v>1505.2576</v>
      </c>
      <c r="Z1311" s="4" t="str">
        <f t="array" ref="Z1311">XLOOKUP(M1311,Product_Dim!A:A,Product_Dim!B:B)</f>
        <v>Women's Ankle Boots</v>
      </c>
    </row>
    <row r="1312" ht="14.25" customHeight="1">
      <c r="A1312" s="4" t="s">
        <v>3271</v>
      </c>
      <c r="B1312" s="5">
        <v>45717.0</v>
      </c>
      <c r="C1312" s="12" t="s">
        <v>3977</v>
      </c>
      <c r="D1312" s="4">
        <f t="shared" si="1"/>
        <v>2025</v>
      </c>
      <c r="E1312" s="4" t="s">
        <v>1244</v>
      </c>
      <c r="F1312" s="4">
        <v>40.0</v>
      </c>
      <c r="G1312" s="4" t="str">
        <f t="shared" si="2"/>
        <v>36-45</v>
      </c>
      <c r="H1312" s="4" t="str">
        <f t="array" ref="H1312">XLOOKUP(E1312,Customer_Dim!A:A,Customer_Dim!D:D)</f>
        <v>Female</v>
      </c>
      <c r="I1312" s="4" t="str">
        <f t="array" ref="I1312">XLOOKUP(E1312,Customer_Dim!A:A,Customer_Dim!H:H)</f>
        <v>Bronze</v>
      </c>
      <c r="J1312" s="4" t="str">
        <f t="array" ref="J1312">XLOOKUP(E1312,Customer_Dim!A:A,Customer_Dim!E:E)</f>
        <v>Dawnstad</v>
      </c>
      <c r="K1312" s="4" t="str">
        <f t="array" ref="K1312">XLOOKUP(E1312,Customer_Dim!A:A,Customer_Dim!F:F)</f>
        <v>Oregon</v>
      </c>
      <c r="L1312" s="4" t="str">
        <f t="array" ref="L1312">XLOOKUP(Q1312,Store_Dim!A:A,Store_Dim!C:C)</f>
        <v>North</v>
      </c>
      <c r="M1312" s="4" t="s">
        <v>1732</v>
      </c>
      <c r="N1312" s="4" t="str">
        <f t="array" ref="N1312">XLOOKUP(M1312,Product_Dim!A:A,Product_Dim!C:C)</f>
        <v>Sports</v>
      </c>
      <c r="O1312" s="4" t="str">
        <f t="array" ref="O1312">XLOOKUP(M1312,Product_Dim!A:A,Product_Dim!D:D)</f>
        <v>Fitness</v>
      </c>
      <c r="P1312" s="4" t="s">
        <v>1734</v>
      </c>
      <c r="Q1312" s="4" t="s">
        <v>1929</v>
      </c>
      <c r="R1312" s="4" t="str">
        <f t="array" ref="R1312">XLOOKUP(Q1312,Store_Dim!A:A,Store_Dim!B:B)</f>
        <v>Thomas, Bridges and Harris</v>
      </c>
      <c r="S1312" s="4" t="str">
        <f t="array" ref="S1312">XLOOKUP(Q1312,Store_Dim!A:A,Store_Dim!E:E)</f>
        <v>Online</v>
      </c>
      <c r="T1312" s="4">
        <v>2.0</v>
      </c>
      <c r="U1312" s="13">
        <v>520.45</v>
      </c>
      <c r="V1312" s="14">
        <v>0.11</v>
      </c>
      <c r="W1312" s="15">
        <v>260.0</v>
      </c>
      <c r="X1312" s="4" t="s">
        <v>1964</v>
      </c>
      <c r="Y1312" s="16">
        <v>926.4010000000001</v>
      </c>
      <c r="Z1312" s="4" t="str">
        <f t="array" ref="Z1312">XLOOKUP(M1312,Product_Dim!A:A,Product_Dim!B:B)</f>
        <v>Boxing Hand Wraps</v>
      </c>
    </row>
    <row r="1313" ht="14.25" customHeight="1">
      <c r="A1313" s="4" t="s">
        <v>3272</v>
      </c>
      <c r="B1313" s="5">
        <v>45376.0</v>
      </c>
      <c r="C1313" s="12" t="s">
        <v>3977</v>
      </c>
      <c r="D1313" s="4">
        <f t="shared" si="1"/>
        <v>2024</v>
      </c>
      <c r="E1313" s="4" t="s">
        <v>1364</v>
      </c>
      <c r="F1313" s="4">
        <v>37.0</v>
      </c>
      <c r="G1313" s="4" t="str">
        <f t="shared" si="2"/>
        <v>36-45</v>
      </c>
      <c r="H1313" s="4" t="str">
        <f t="array" ref="H1313">XLOOKUP(E1313,Customer_Dim!A:A,Customer_Dim!D:D)</f>
        <v>Male</v>
      </c>
      <c r="I1313" s="4" t="str">
        <f t="array" ref="I1313">XLOOKUP(E1313,Customer_Dim!A:A,Customer_Dim!H:H)</f>
        <v>Bronze</v>
      </c>
      <c r="J1313" s="4" t="str">
        <f t="array" ref="J1313">XLOOKUP(E1313,Customer_Dim!A:A,Customer_Dim!E:E)</f>
        <v>Phyllisport</v>
      </c>
      <c r="K1313" s="4" t="str">
        <f t="array" ref="K1313">XLOOKUP(E1313,Customer_Dim!A:A,Customer_Dim!F:F)</f>
        <v>New Jersey</v>
      </c>
      <c r="L1313" s="4" t="str">
        <f t="array" ref="L1313">XLOOKUP(Q1313,Store_Dim!A:A,Store_Dim!C:C)</f>
        <v>North</v>
      </c>
      <c r="M1313" s="4" t="s">
        <v>1725</v>
      </c>
      <c r="N1313" s="4" t="str">
        <f t="array" ref="N1313">XLOOKUP(M1313,Product_Dim!A:A,Product_Dim!C:C)</f>
        <v>Electronics</v>
      </c>
      <c r="O1313" s="4" t="str">
        <f t="array" ref="O1313">XLOOKUP(M1313,Product_Dim!A:A,Product_Dim!D:D)</f>
        <v>Accessories</v>
      </c>
      <c r="P1313" s="4" t="s">
        <v>1727</v>
      </c>
      <c r="Q1313" s="4" t="s">
        <v>1908</v>
      </c>
      <c r="R1313" s="4" t="str">
        <f t="array" ref="R1313">XLOOKUP(Q1313,Store_Dim!A:A,Store_Dim!B:B)</f>
        <v>Gray Ltd</v>
      </c>
      <c r="S1313" s="4" t="str">
        <f t="array" ref="S1313">XLOOKUP(Q1313,Store_Dim!A:A,Store_Dim!E:E)</f>
        <v>Outlet</v>
      </c>
      <c r="T1313" s="4">
        <v>1.0</v>
      </c>
      <c r="U1313" s="13">
        <v>340.9</v>
      </c>
      <c r="V1313" s="14">
        <v>0.29</v>
      </c>
      <c r="W1313" s="15">
        <v>103.0</v>
      </c>
      <c r="X1313" s="4" t="s">
        <v>1959</v>
      </c>
      <c r="Y1313" s="16">
        <v>242.039</v>
      </c>
      <c r="Z1313" s="4" t="str">
        <f t="array" ref="Z1313">XLOOKUP(M1313,Product_Dim!A:A,Product_Dim!B:B)</f>
        <v>Car Dashboard Phone Holder</v>
      </c>
    </row>
    <row r="1314" ht="14.25" customHeight="1">
      <c r="A1314" s="4" t="s">
        <v>3273</v>
      </c>
      <c r="B1314" s="5">
        <v>45576.0</v>
      </c>
      <c r="C1314" s="12" t="s">
        <v>3979</v>
      </c>
      <c r="D1314" s="4">
        <f t="shared" si="1"/>
        <v>2024</v>
      </c>
      <c r="E1314" s="4" t="s">
        <v>1109</v>
      </c>
      <c r="F1314" s="4">
        <v>58.0</v>
      </c>
      <c r="G1314" s="4" t="str">
        <f t="shared" si="2"/>
        <v>56-65</v>
      </c>
      <c r="H1314" s="4" t="str">
        <f t="array" ref="H1314">XLOOKUP(E1314,Customer_Dim!A:A,Customer_Dim!D:D)</f>
        <v>Female</v>
      </c>
      <c r="I1314" s="4" t="str">
        <f t="array" ref="I1314">XLOOKUP(E1314,Customer_Dim!A:A,Customer_Dim!H:H)</f>
        <v>Platinum</v>
      </c>
      <c r="J1314" s="4" t="str">
        <f t="array" ref="J1314">XLOOKUP(E1314,Customer_Dim!A:A,Customer_Dim!E:E)</f>
        <v>Port Crystalberg</v>
      </c>
      <c r="K1314" s="4" t="str">
        <f t="array" ref="K1314">XLOOKUP(E1314,Customer_Dim!A:A,Customer_Dim!F:F)</f>
        <v>Tennessee</v>
      </c>
      <c r="L1314" s="4" t="str">
        <f t="array" ref="L1314">XLOOKUP(Q1314,Store_Dim!A:A,Store_Dim!C:C)</f>
        <v>West</v>
      </c>
      <c r="M1314" s="4" t="s">
        <v>1670</v>
      </c>
      <c r="N1314" s="4" t="str">
        <f t="array" ref="N1314">XLOOKUP(M1314,Product_Dim!A:A,Product_Dim!C:C)</f>
        <v>Sports</v>
      </c>
      <c r="O1314" s="4" t="str">
        <f t="array" ref="O1314">XLOOKUP(M1314,Product_Dim!A:A,Product_Dim!D:D)</f>
        <v>Team Sports</v>
      </c>
      <c r="P1314" s="4" t="s">
        <v>1673</v>
      </c>
      <c r="Q1314" s="4" t="s">
        <v>1917</v>
      </c>
      <c r="R1314" s="4" t="str">
        <f t="array" ref="R1314">XLOOKUP(Q1314,Store_Dim!A:A,Store_Dim!B:B)</f>
        <v>Bean, Jones and Park</v>
      </c>
      <c r="S1314" s="4" t="str">
        <f t="array" ref="S1314">XLOOKUP(Q1314,Store_Dim!A:A,Store_Dim!E:E)</f>
        <v>Online</v>
      </c>
      <c r="T1314" s="4">
        <v>3.0</v>
      </c>
      <c r="U1314" s="13">
        <v>653.59</v>
      </c>
      <c r="V1314" s="14">
        <v>0.17</v>
      </c>
      <c r="W1314" s="15">
        <v>281.0</v>
      </c>
      <c r="X1314" s="4" t="s">
        <v>1964</v>
      </c>
      <c r="Y1314" s="16">
        <v>1627.4391</v>
      </c>
      <c r="Z1314" s="4" t="str">
        <f t="array" ref="Z1314">XLOOKUP(M1314,Product_Dim!A:A,Product_Dim!B:B)</f>
        <v>Basketball</v>
      </c>
    </row>
    <row r="1315" ht="14.25" customHeight="1">
      <c r="A1315" s="4" t="s">
        <v>3274</v>
      </c>
      <c r="B1315" s="5">
        <v>45906.0</v>
      </c>
      <c r="C1315" s="12" t="s">
        <v>3976</v>
      </c>
      <c r="D1315" s="4">
        <f t="shared" si="1"/>
        <v>2025</v>
      </c>
      <c r="E1315" s="4" t="s">
        <v>109</v>
      </c>
      <c r="F1315" s="4">
        <v>36.0</v>
      </c>
      <c r="G1315" s="4" t="str">
        <f t="shared" si="2"/>
        <v>36-45</v>
      </c>
      <c r="H1315" s="4" t="str">
        <f t="array" ref="H1315">XLOOKUP(E1315,Customer_Dim!A:A,Customer_Dim!D:D)</f>
        <v>Female</v>
      </c>
      <c r="I1315" s="4" t="str">
        <f t="array" ref="I1315">XLOOKUP(E1315,Customer_Dim!A:A,Customer_Dim!H:H)</f>
        <v>Gold</v>
      </c>
      <c r="J1315" s="4" t="str">
        <f t="array" ref="J1315">XLOOKUP(E1315,Customer_Dim!A:A,Customer_Dim!E:E)</f>
        <v>Smithburgh</v>
      </c>
      <c r="K1315" s="4" t="str">
        <f t="array" ref="K1315">XLOOKUP(E1315,Customer_Dim!A:A,Customer_Dim!F:F)</f>
        <v>Oklahoma</v>
      </c>
      <c r="L1315" s="4" t="str">
        <f t="array" ref="L1315">XLOOKUP(Q1315,Store_Dim!A:A,Store_Dim!C:C)</f>
        <v>East</v>
      </c>
      <c r="M1315" s="4" t="s">
        <v>1655</v>
      </c>
      <c r="N1315" s="4" t="str">
        <f t="array" ref="N1315">XLOOKUP(M1315,Product_Dim!A:A,Product_Dim!C:C)</f>
        <v>Electronics</v>
      </c>
      <c r="O1315" s="4" t="str">
        <f t="array" ref="O1315">XLOOKUP(M1315,Product_Dim!A:A,Product_Dim!D:D)</f>
        <v>Audio</v>
      </c>
      <c r="P1315" s="4" t="s">
        <v>1657</v>
      </c>
      <c r="Q1315" s="4" t="s">
        <v>1945</v>
      </c>
      <c r="R1315" s="4" t="str">
        <f t="array" ref="R1315">XLOOKUP(Q1315,Store_Dim!A:A,Store_Dim!B:B)</f>
        <v>Guerrero-Schmitt</v>
      </c>
      <c r="S1315" s="4" t="str">
        <f t="array" ref="S1315">XLOOKUP(Q1315,Store_Dim!A:A,Store_Dim!E:E)</f>
        <v>Flagship</v>
      </c>
      <c r="T1315" s="4">
        <v>1.0</v>
      </c>
      <c r="U1315" s="13">
        <v>179.77</v>
      </c>
      <c r="V1315" s="14">
        <v>0.23</v>
      </c>
      <c r="W1315" s="15">
        <v>213.0</v>
      </c>
      <c r="X1315" s="4" t="s">
        <v>1964</v>
      </c>
      <c r="Y1315" s="16">
        <v>138.4229</v>
      </c>
      <c r="Z1315" s="4" t="str">
        <f t="array" ref="Z1315">XLOOKUP(M1315,Product_Dim!A:A,Product_Dim!B:B)</f>
        <v>Wireless Bluetooth Speaker</v>
      </c>
    </row>
    <row r="1316" ht="14.25" customHeight="1">
      <c r="A1316" s="4" t="s">
        <v>3275</v>
      </c>
      <c r="B1316" s="5">
        <v>45523.0</v>
      </c>
      <c r="C1316" s="12" t="s">
        <v>3975</v>
      </c>
      <c r="D1316" s="4">
        <f t="shared" si="1"/>
        <v>2024</v>
      </c>
      <c r="E1316" s="4" t="s">
        <v>61</v>
      </c>
      <c r="F1316" s="4">
        <v>53.0</v>
      </c>
      <c r="G1316" s="4" t="str">
        <f t="shared" si="2"/>
        <v>46-55</v>
      </c>
      <c r="H1316" s="4" t="str">
        <f t="array" ref="H1316">XLOOKUP(E1316,Customer_Dim!A:A,Customer_Dim!D:D)</f>
        <v>Female</v>
      </c>
      <c r="I1316" s="4" t="str">
        <f t="array" ref="I1316">XLOOKUP(E1316,Customer_Dim!A:A,Customer_Dim!H:H)</f>
        <v>Gold</v>
      </c>
      <c r="J1316" s="4" t="str">
        <f t="array" ref="J1316">XLOOKUP(E1316,Customer_Dim!A:A,Customer_Dim!E:E)</f>
        <v>Maynardton</v>
      </c>
      <c r="K1316" s="4" t="str">
        <f t="array" ref="K1316">XLOOKUP(E1316,Customer_Dim!A:A,Customer_Dim!F:F)</f>
        <v>New Hampshire</v>
      </c>
      <c r="L1316" s="4" t="str">
        <f t="array" ref="L1316">XLOOKUP(Q1316,Store_Dim!A:A,Store_Dim!C:C)</f>
        <v>South</v>
      </c>
      <c r="M1316" s="4" t="s">
        <v>1555</v>
      </c>
      <c r="N1316" s="4" t="str">
        <f t="array" ref="N1316">XLOOKUP(M1316,Product_Dim!A:A,Product_Dim!C:C)</f>
        <v>Electronics</v>
      </c>
      <c r="O1316" s="4" t="str">
        <f t="array" ref="O1316">XLOOKUP(M1316,Product_Dim!A:A,Product_Dim!D:D)</f>
        <v>Computer</v>
      </c>
      <c r="P1316" s="4" t="s">
        <v>1559</v>
      </c>
      <c r="Q1316" s="4" t="s">
        <v>1921</v>
      </c>
      <c r="R1316" s="4" t="str">
        <f t="array" ref="R1316">XLOOKUP(Q1316,Store_Dim!A:A,Store_Dim!B:B)</f>
        <v>Moore, Padilla and Butler</v>
      </c>
      <c r="S1316" s="4" t="str">
        <f t="array" ref="S1316">XLOOKUP(Q1316,Store_Dim!A:A,Store_Dim!E:E)</f>
        <v>Flagship</v>
      </c>
      <c r="T1316" s="4">
        <v>2.0</v>
      </c>
      <c r="U1316" s="13">
        <v>943.8</v>
      </c>
      <c r="V1316" s="14">
        <v>0.06</v>
      </c>
      <c r="W1316" s="15">
        <v>416.0</v>
      </c>
      <c r="X1316" s="4" t="s">
        <v>1959</v>
      </c>
      <c r="Y1316" s="16">
        <v>1774.344</v>
      </c>
      <c r="Z1316" s="4" t="str">
        <f t="array" ref="Z1316">XLOOKUP(M1316,Product_Dim!A:A,Product_Dim!B:B)</f>
        <v>Brother Laser Printer</v>
      </c>
    </row>
    <row r="1317" ht="14.25" customHeight="1">
      <c r="A1317" s="4" t="s">
        <v>3276</v>
      </c>
      <c r="B1317" s="5">
        <v>45234.0</v>
      </c>
      <c r="C1317" s="12" t="s">
        <v>3971</v>
      </c>
      <c r="D1317" s="4">
        <f t="shared" si="1"/>
        <v>2023</v>
      </c>
      <c r="E1317" s="4" t="s">
        <v>1296</v>
      </c>
      <c r="F1317" s="4">
        <v>55.0</v>
      </c>
      <c r="G1317" s="4" t="str">
        <f t="shared" si="2"/>
        <v>46-55</v>
      </c>
      <c r="H1317" s="4" t="str">
        <f t="array" ref="H1317">XLOOKUP(E1317,Customer_Dim!A:A,Customer_Dim!D:D)</f>
        <v>Male</v>
      </c>
      <c r="I1317" s="4" t="str">
        <f t="array" ref="I1317">XLOOKUP(E1317,Customer_Dim!A:A,Customer_Dim!H:H)</f>
        <v>Gold</v>
      </c>
      <c r="J1317" s="4" t="str">
        <f t="array" ref="J1317">XLOOKUP(E1317,Customer_Dim!A:A,Customer_Dim!E:E)</f>
        <v>Kathleenport</v>
      </c>
      <c r="K1317" s="4" t="str">
        <f t="array" ref="K1317">XLOOKUP(E1317,Customer_Dim!A:A,Customer_Dim!F:F)</f>
        <v>Wyoming</v>
      </c>
      <c r="L1317" s="4" t="str">
        <f t="array" ref="L1317">XLOOKUP(Q1317,Store_Dim!A:A,Store_Dim!C:C)</f>
        <v>North</v>
      </c>
      <c r="M1317" s="4" t="s">
        <v>1796</v>
      </c>
      <c r="N1317" s="4" t="str">
        <f t="array" ref="N1317">XLOOKUP(M1317,Product_Dim!A:A,Product_Dim!C:C)</f>
        <v>Beauty</v>
      </c>
      <c r="O1317" s="4" t="str">
        <f t="array" ref="O1317">XLOOKUP(M1317,Product_Dim!A:A,Product_Dim!D:D)</f>
        <v>Haircare</v>
      </c>
      <c r="P1317" s="4" t="s">
        <v>1798</v>
      </c>
      <c r="Q1317" s="4" t="s">
        <v>1936</v>
      </c>
      <c r="R1317" s="4" t="str">
        <f t="array" ref="R1317">XLOOKUP(Q1317,Store_Dim!A:A,Store_Dim!B:B)</f>
        <v>Shelton PLC</v>
      </c>
      <c r="S1317" s="4" t="str">
        <f t="array" ref="S1317">XLOOKUP(Q1317,Store_Dim!A:A,Store_Dim!E:E)</f>
        <v>Flagship</v>
      </c>
      <c r="T1317" s="4">
        <v>2.0</v>
      </c>
      <c r="U1317" s="13">
        <v>985.0</v>
      </c>
      <c r="V1317" s="14">
        <v>0.25</v>
      </c>
      <c r="W1317" s="15">
        <v>383.0</v>
      </c>
      <c r="X1317" s="4" t="s">
        <v>1959</v>
      </c>
      <c r="Y1317" s="16">
        <v>1477.5</v>
      </c>
      <c r="Z1317" s="4" t="str">
        <f t="array" ref="Z1317">XLOOKUP(M1317,Product_Dim!A:A,Product_Dim!B:B)</f>
        <v>Hair Repair Oil Treatment</v>
      </c>
    </row>
    <row r="1318" ht="14.25" customHeight="1">
      <c r="A1318" s="4" t="s">
        <v>3277</v>
      </c>
      <c r="B1318" s="5">
        <v>45405.0</v>
      </c>
      <c r="C1318" s="12" t="s">
        <v>3978</v>
      </c>
      <c r="D1318" s="4">
        <f t="shared" si="1"/>
        <v>2024</v>
      </c>
      <c r="E1318" s="4" t="s">
        <v>1513</v>
      </c>
      <c r="F1318" s="4">
        <v>46.0</v>
      </c>
      <c r="G1318" s="4" t="str">
        <f t="shared" si="2"/>
        <v>46-55</v>
      </c>
      <c r="H1318" s="4" t="str">
        <f t="array" ref="H1318">XLOOKUP(E1318,Customer_Dim!A:A,Customer_Dim!D:D)</f>
        <v>Female</v>
      </c>
      <c r="I1318" s="4" t="str">
        <f t="array" ref="I1318">XLOOKUP(E1318,Customer_Dim!A:A,Customer_Dim!H:H)</f>
        <v>Bronze</v>
      </c>
      <c r="J1318" s="4" t="str">
        <f t="array" ref="J1318">XLOOKUP(E1318,Customer_Dim!A:A,Customer_Dim!E:E)</f>
        <v>East Dillonview</v>
      </c>
      <c r="K1318" s="4" t="str">
        <f t="array" ref="K1318">XLOOKUP(E1318,Customer_Dim!A:A,Customer_Dim!F:F)</f>
        <v>Virginia</v>
      </c>
      <c r="L1318" s="4" t="str">
        <f t="array" ref="L1318">XLOOKUP(Q1318,Store_Dim!A:A,Store_Dim!C:C)</f>
        <v>East</v>
      </c>
      <c r="M1318" s="4" t="s">
        <v>1847</v>
      </c>
      <c r="N1318" s="4" t="str">
        <f t="array" ref="N1318">XLOOKUP(M1318,Product_Dim!A:A,Product_Dim!C:C)</f>
        <v>Sports</v>
      </c>
      <c r="O1318" s="4" t="str">
        <f t="array" ref="O1318">XLOOKUP(M1318,Product_Dim!A:A,Product_Dim!D:D)</f>
        <v>Accessories</v>
      </c>
      <c r="P1318" s="4" t="s">
        <v>1849</v>
      </c>
      <c r="Q1318" s="4" t="s">
        <v>1924</v>
      </c>
      <c r="R1318" s="4" t="str">
        <f t="array" ref="R1318">XLOOKUP(Q1318,Store_Dim!A:A,Store_Dim!B:B)</f>
        <v>Hill, Wagner and Ballard</v>
      </c>
      <c r="S1318" s="4" t="str">
        <f t="array" ref="S1318">XLOOKUP(Q1318,Store_Dim!A:A,Store_Dim!E:E)</f>
        <v>Online</v>
      </c>
      <c r="T1318" s="4">
        <v>4.0</v>
      </c>
      <c r="U1318" s="13">
        <v>216.81</v>
      </c>
      <c r="V1318" s="14">
        <v>0.29</v>
      </c>
      <c r="W1318" s="15">
        <v>232.0</v>
      </c>
      <c r="X1318" s="4" t="s">
        <v>1959</v>
      </c>
      <c r="Y1318" s="16">
        <v>615.7404</v>
      </c>
      <c r="Z1318" s="4" t="str">
        <f t="array" ref="Z1318">XLOOKUP(M1318,Product_Dim!A:A,Product_Dim!B:B)</f>
        <v>Sports Wrist Sweatbands</v>
      </c>
    </row>
    <row r="1319" ht="14.25" customHeight="1">
      <c r="A1319" s="4" t="s">
        <v>3278</v>
      </c>
      <c r="B1319" s="5">
        <v>45223.0</v>
      </c>
      <c r="C1319" s="12" t="s">
        <v>3979</v>
      </c>
      <c r="D1319" s="4">
        <f t="shared" si="1"/>
        <v>2023</v>
      </c>
      <c r="E1319" s="4" t="s">
        <v>424</v>
      </c>
      <c r="F1319" s="4">
        <v>21.0</v>
      </c>
      <c r="G1319" s="4" t="str">
        <f t="shared" si="2"/>
        <v>18-25</v>
      </c>
      <c r="H1319" s="4" t="str">
        <f t="array" ref="H1319">XLOOKUP(E1319,Customer_Dim!A:A,Customer_Dim!D:D)</f>
        <v>Female</v>
      </c>
      <c r="I1319" s="4" t="str">
        <f t="array" ref="I1319">XLOOKUP(E1319,Customer_Dim!A:A,Customer_Dim!H:H)</f>
        <v>Platinum</v>
      </c>
      <c r="J1319" s="4" t="str">
        <f t="array" ref="J1319">XLOOKUP(E1319,Customer_Dim!A:A,Customer_Dim!E:E)</f>
        <v>North Katherine</v>
      </c>
      <c r="K1319" s="4" t="str">
        <f t="array" ref="K1319">XLOOKUP(E1319,Customer_Dim!A:A,Customer_Dim!F:F)</f>
        <v>Washington</v>
      </c>
      <c r="L1319" s="4" t="str">
        <f t="array" ref="L1319">XLOOKUP(Q1319,Store_Dim!A:A,Store_Dim!C:C)</f>
        <v>South</v>
      </c>
      <c r="M1319" s="4" t="s">
        <v>1774</v>
      </c>
      <c r="N1319" s="4" t="str">
        <f t="array" ref="N1319">XLOOKUP(M1319,Product_Dim!A:A,Product_Dim!C:C)</f>
        <v>Beauty</v>
      </c>
      <c r="O1319" s="4" t="str">
        <f t="array" ref="O1319">XLOOKUP(M1319,Product_Dim!A:A,Product_Dim!D:D)</f>
        <v>Makeup</v>
      </c>
      <c r="P1319" s="4" t="s">
        <v>1776</v>
      </c>
      <c r="Q1319" s="4" t="s">
        <v>1896</v>
      </c>
      <c r="R1319" s="4" t="str">
        <f t="array" ref="R1319">XLOOKUP(Q1319,Store_Dim!A:A,Store_Dim!B:B)</f>
        <v>Black-Horn</v>
      </c>
      <c r="S1319" s="4" t="str">
        <f t="array" ref="S1319">XLOOKUP(Q1319,Store_Dim!A:A,Store_Dim!E:E)</f>
        <v>Outlet</v>
      </c>
      <c r="T1319" s="4">
        <v>4.0</v>
      </c>
      <c r="U1319" s="13">
        <v>950.21</v>
      </c>
      <c r="V1319" s="14">
        <v>0.27</v>
      </c>
      <c r="W1319" s="15">
        <v>118.0</v>
      </c>
      <c r="X1319" s="4" t="s">
        <v>1964</v>
      </c>
      <c r="Y1319" s="16">
        <v>2774.6132</v>
      </c>
      <c r="Z1319" s="4" t="str">
        <f t="array" ref="Z1319">XLOOKUP(M1319,Product_Dim!A:A,Product_Dim!B:B)</f>
        <v>Matte Lipstick Set</v>
      </c>
    </row>
    <row r="1320" ht="14.25" customHeight="1">
      <c r="A1320" s="4" t="s">
        <v>3279</v>
      </c>
      <c r="B1320" s="5">
        <v>45838.0</v>
      </c>
      <c r="C1320" s="12" t="s">
        <v>3970</v>
      </c>
      <c r="D1320" s="4">
        <f t="shared" si="1"/>
        <v>2025</v>
      </c>
      <c r="E1320" s="4" t="s">
        <v>841</v>
      </c>
      <c r="F1320" s="4">
        <v>57.0</v>
      </c>
      <c r="G1320" s="4" t="str">
        <f t="shared" si="2"/>
        <v>56-65</v>
      </c>
      <c r="H1320" s="4" t="str">
        <f t="array" ref="H1320">XLOOKUP(E1320,Customer_Dim!A:A,Customer_Dim!D:D)</f>
        <v>Male</v>
      </c>
      <c r="I1320" s="4" t="str">
        <f t="array" ref="I1320">XLOOKUP(E1320,Customer_Dim!A:A,Customer_Dim!H:H)</f>
        <v>Platinum</v>
      </c>
      <c r="J1320" s="4" t="str">
        <f t="array" ref="J1320">XLOOKUP(E1320,Customer_Dim!A:A,Customer_Dim!E:E)</f>
        <v>Lake Christopher</v>
      </c>
      <c r="K1320" s="4" t="str">
        <f t="array" ref="K1320">XLOOKUP(E1320,Customer_Dim!A:A,Customer_Dim!F:F)</f>
        <v>Arkansas</v>
      </c>
      <c r="L1320" s="4" t="str">
        <f t="array" ref="L1320">XLOOKUP(Q1320,Store_Dim!A:A,Store_Dim!C:C)</f>
        <v>South</v>
      </c>
      <c r="M1320" s="4" t="s">
        <v>1725</v>
      </c>
      <c r="N1320" s="4" t="str">
        <f t="array" ref="N1320">XLOOKUP(M1320,Product_Dim!A:A,Product_Dim!C:C)</f>
        <v>Electronics</v>
      </c>
      <c r="O1320" s="4" t="str">
        <f t="array" ref="O1320">XLOOKUP(M1320,Product_Dim!A:A,Product_Dim!D:D)</f>
        <v>Accessories</v>
      </c>
      <c r="P1320" s="4" t="s">
        <v>1727</v>
      </c>
      <c r="Q1320" s="4" t="s">
        <v>1914</v>
      </c>
      <c r="R1320" s="4" t="str">
        <f t="array" ref="R1320">XLOOKUP(Q1320,Store_Dim!A:A,Store_Dim!B:B)</f>
        <v>Martinez-Mullins</v>
      </c>
      <c r="S1320" s="4" t="str">
        <f t="array" ref="S1320">XLOOKUP(Q1320,Store_Dim!A:A,Store_Dim!E:E)</f>
        <v>Online</v>
      </c>
      <c r="T1320" s="4">
        <v>2.0</v>
      </c>
      <c r="U1320" s="13">
        <v>271.4</v>
      </c>
      <c r="V1320" s="14">
        <v>0.17</v>
      </c>
      <c r="W1320" s="15">
        <v>103.0</v>
      </c>
      <c r="X1320" s="4" t="s">
        <v>1961</v>
      </c>
      <c r="Y1320" s="16">
        <v>450.5239999999999</v>
      </c>
      <c r="Z1320" s="4" t="str">
        <f t="array" ref="Z1320">XLOOKUP(M1320,Product_Dim!A:A,Product_Dim!B:B)</f>
        <v>Car Dashboard Phone Holder</v>
      </c>
    </row>
    <row r="1321" ht="14.25" customHeight="1">
      <c r="A1321" s="4" t="s">
        <v>3280</v>
      </c>
      <c r="B1321" s="5">
        <v>45883.0</v>
      </c>
      <c r="C1321" s="12" t="s">
        <v>3975</v>
      </c>
      <c r="D1321" s="4">
        <f t="shared" si="1"/>
        <v>2025</v>
      </c>
      <c r="E1321" s="4" t="s">
        <v>578</v>
      </c>
      <c r="F1321" s="4">
        <v>36.0</v>
      </c>
      <c r="G1321" s="4" t="str">
        <f t="shared" si="2"/>
        <v>36-45</v>
      </c>
      <c r="H1321" s="4" t="str">
        <f t="array" ref="H1321">XLOOKUP(E1321,Customer_Dim!A:A,Customer_Dim!D:D)</f>
        <v>Female</v>
      </c>
      <c r="I1321" s="4" t="str">
        <f t="array" ref="I1321">XLOOKUP(E1321,Customer_Dim!A:A,Customer_Dim!H:H)</f>
        <v>Platinum</v>
      </c>
      <c r="J1321" s="4" t="str">
        <f t="array" ref="J1321">XLOOKUP(E1321,Customer_Dim!A:A,Customer_Dim!E:E)</f>
        <v>Robertview</v>
      </c>
      <c r="K1321" s="4" t="str">
        <f t="array" ref="K1321">XLOOKUP(E1321,Customer_Dim!A:A,Customer_Dim!F:F)</f>
        <v>Florida</v>
      </c>
      <c r="L1321" s="4" t="str">
        <f t="array" ref="L1321">XLOOKUP(Q1321,Store_Dim!A:A,Store_Dim!C:C)</f>
        <v>West</v>
      </c>
      <c r="M1321" s="4" t="s">
        <v>1696</v>
      </c>
      <c r="N1321" s="4" t="str">
        <f t="array" ref="N1321">XLOOKUP(M1321,Product_Dim!A:A,Product_Dim!C:C)</f>
        <v>Electronics</v>
      </c>
      <c r="O1321" s="4" t="str">
        <f t="array" ref="O1321">XLOOKUP(M1321,Product_Dim!A:A,Product_Dim!D:D)</f>
        <v>Mobile</v>
      </c>
      <c r="P1321" s="4" t="s">
        <v>1699</v>
      </c>
      <c r="Q1321" s="4" t="s">
        <v>1917</v>
      </c>
      <c r="R1321" s="4" t="str">
        <f t="array" ref="R1321">XLOOKUP(Q1321,Store_Dim!A:A,Store_Dim!B:B)</f>
        <v>Bean, Jones and Park</v>
      </c>
      <c r="S1321" s="4" t="str">
        <f t="array" ref="S1321">XLOOKUP(Q1321,Store_Dim!A:A,Store_Dim!E:E)</f>
        <v>Online</v>
      </c>
      <c r="T1321" s="4">
        <v>4.0</v>
      </c>
      <c r="U1321" s="13">
        <v>708.19</v>
      </c>
      <c r="V1321" s="14">
        <v>0.1</v>
      </c>
      <c r="W1321" s="15">
        <v>301.0</v>
      </c>
      <c r="X1321" s="4" t="s">
        <v>1961</v>
      </c>
      <c r="Y1321" s="16">
        <v>2549.484</v>
      </c>
      <c r="Z1321" s="4" t="str">
        <f t="array" ref="Z1321">XLOOKUP(M1321,Product_Dim!A:A,Product_Dim!B:B)</f>
        <v>Portable Power Bank</v>
      </c>
    </row>
    <row r="1322" ht="14.25" customHeight="1">
      <c r="A1322" s="4" t="s">
        <v>3281</v>
      </c>
      <c r="B1322" s="5">
        <v>45788.0</v>
      </c>
      <c r="C1322" s="12" t="s">
        <v>3973</v>
      </c>
      <c r="D1322" s="4">
        <f t="shared" si="1"/>
        <v>2025</v>
      </c>
      <c r="E1322" s="4" t="s">
        <v>1398</v>
      </c>
      <c r="F1322" s="4">
        <v>19.0</v>
      </c>
      <c r="G1322" s="4" t="str">
        <f t="shared" si="2"/>
        <v>18-25</v>
      </c>
      <c r="H1322" s="4" t="str">
        <f t="array" ref="H1322">XLOOKUP(E1322,Customer_Dim!A:A,Customer_Dim!D:D)</f>
        <v>Male</v>
      </c>
      <c r="I1322" s="4" t="str">
        <f t="array" ref="I1322">XLOOKUP(E1322,Customer_Dim!A:A,Customer_Dim!H:H)</f>
        <v>Gold</v>
      </c>
      <c r="J1322" s="4" t="str">
        <f t="array" ref="J1322">XLOOKUP(E1322,Customer_Dim!A:A,Customer_Dim!E:E)</f>
        <v>Jessicaland</v>
      </c>
      <c r="K1322" s="4" t="str">
        <f t="array" ref="K1322">XLOOKUP(E1322,Customer_Dim!A:A,Customer_Dim!F:F)</f>
        <v>Wyoming</v>
      </c>
      <c r="L1322" s="4" t="str">
        <f t="array" ref="L1322">XLOOKUP(Q1322,Store_Dim!A:A,Store_Dim!C:C)</f>
        <v>North</v>
      </c>
      <c r="M1322" s="4" t="s">
        <v>1744</v>
      </c>
      <c r="N1322" s="4" t="str">
        <f t="array" ref="N1322">XLOOKUP(M1322,Product_Dim!A:A,Product_Dim!C:C)</f>
        <v>Sports</v>
      </c>
      <c r="O1322" s="4" t="str">
        <f t="array" ref="O1322">XLOOKUP(M1322,Product_Dim!A:A,Product_Dim!D:D)</f>
        <v>Accessories</v>
      </c>
      <c r="P1322" s="4" t="s">
        <v>1746</v>
      </c>
      <c r="Q1322" s="4" t="s">
        <v>1901</v>
      </c>
      <c r="R1322" s="4" t="str">
        <f t="array" ref="R1322">XLOOKUP(Q1322,Store_Dim!A:A,Store_Dim!B:B)</f>
        <v>Johnson-Wright</v>
      </c>
      <c r="S1322" s="4" t="str">
        <f t="array" ref="S1322">XLOOKUP(Q1322,Store_Dim!A:A,Store_Dim!E:E)</f>
        <v>Outlet</v>
      </c>
      <c r="T1322" s="4">
        <v>3.0</v>
      </c>
      <c r="U1322" s="13">
        <v>477.05</v>
      </c>
      <c r="V1322" s="14">
        <v>0.05</v>
      </c>
      <c r="W1322" s="15">
        <v>185.0</v>
      </c>
      <c r="X1322" s="4" t="s">
        <v>1961</v>
      </c>
      <c r="Y1322" s="16">
        <v>1359.5925</v>
      </c>
      <c r="Z1322" s="4" t="str">
        <f t="array" ref="Z1322">XLOOKUP(M1322,Product_Dim!A:A,Product_Dim!B:B)</f>
        <v>Sports Stopwatch Pro</v>
      </c>
    </row>
    <row r="1323" ht="14.25" customHeight="1">
      <c r="A1323" s="4" t="s">
        <v>3282</v>
      </c>
      <c r="B1323" s="5">
        <v>45383.0</v>
      </c>
      <c r="C1323" s="12" t="s">
        <v>3978</v>
      </c>
      <c r="D1323" s="4">
        <f t="shared" si="1"/>
        <v>2024</v>
      </c>
      <c r="E1323" s="4" t="s">
        <v>992</v>
      </c>
      <c r="F1323" s="4">
        <v>56.0</v>
      </c>
      <c r="G1323" s="4" t="str">
        <f t="shared" si="2"/>
        <v>56-65</v>
      </c>
      <c r="H1323" s="4" t="str">
        <f t="array" ref="H1323">XLOOKUP(E1323,Customer_Dim!A:A,Customer_Dim!D:D)</f>
        <v>Female</v>
      </c>
      <c r="I1323" s="4" t="str">
        <f t="array" ref="I1323">XLOOKUP(E1323,Customer_Dim!A:A,Customer_Dim!H:H)</f>
        <v>Bronze</v>
      </c>
      <c r="J1323" s="4" t="str">
        <f t="array" ref="J1323">XLOOKUP(E1323,Customer_Dim!A:A,Customer_Dim!E:E)</f>
        <v>West Patriciaview</v>
      </c>
      <c r="K1323" s="4" t="str">
        <f t="array" ref="K1323">XLOOKUP(E1323,Customer_Dim!A:A,Customer_Dim!F:F)</f>
        <v>Alabama</v>
      </c>
      <c r="L1323" s="4" t="str">
        <f t="array" ref="L1323">XLOOKUP(Q1323,Store_Dim!A:A,Store_Dim!C:C)</f>
        <v>South</v>
      </c>
      <c r="M1323" s="4" t="s">
        <v>1805</v>
      </c>
      <c r="N1323" s="4" t="str">
        <f t="array" ref="N1323">XLOOKUP(M1323,Product_Dim!A:A,Product_Dim!C:C)</f>
        <v>Electronics</v>
      </c>
      <c r="O1323" s="4" t="str">
        <f t="array" ref="O1323">XLOOKUP(M1323,Product_Dim!A:A,Product_Dim!D:D)</f>
        <v>Audio</v>
      </c>
      <c r="P1323" s="4" t="s">
        <v>1807</v>
      </c>
      <c r="Q1323" s="4" t="s">
        <v>1921</v>
      </c>
      <c r="R1323" s="4" t="str">
        <f t="array" ref="R1323">XLOOKUP(Q1323,Store_Dim!A:A,Store_Dim!B:B)</f>
        <v>Moore, Padilla and Butler</v>
      </c>
      <c r="S1323" s="4" t="str">
        <f t="array" ref="S1323">XLOOKUP(Q1323,Store_Dim!A:A,Store_Dim!E:E)</f>
        <v>Flagship</v>
      </c>
      <c r="T1323" s="4">
        <v>3.0</v>
      </c>
      <c r="U1323" s="13">
        <v>627.29</v>
      </c>
      <c r="V1323" s="14">
        <v>0.27</v>
      </c>
      <c r="W1323" s="15">
        <v>159.0</v>
      </c>
      <c r="X1323" s="4" t="s">
        <v>1964</v>
      </c>
      <c r="Y1323" s="16">
        <v>1373.7651</v>
      </c>
      <c r="Z1323" s="4" t="str">
        <f t="array" ref="Z1323">XLOOKUP(M1323,Product_Dim!A:A,Product_Dim!B:B)</f>
        <v>Bluetooth Car Audio System</v>
      </c>
    </row>
    <row r="1324" ht="14.25" customHeight="1">
      <c r="A1324" s="4" t="s">
        <v>3283</v>
      </c>
      <c r="B1324" s="5">
        <v>45335.0</v>
      </c>
      <c r="C1324" s="12" t="s">
        <v>3974</v>
      </c>
      <c r="D1324" s="4">
        <f t="shared" si="1"/>
        <v>2024</v>
      </c>
      <c r="E1324" s="4" t="s">
        <v>983</v>
      </c>
      <c r="F1324" s="4">
        <v>41.0</v>
      </c>
      <c r="G1324" s="4" t="str">
        <f t="shared" si="2"/>
        <v>36-45</v>
      </c>
      <c r="H1324" s="4" t="str">
        <f t="array" ref="H1324">XLOOKUP(E1324,Customer_Dim!A:A,Customer_Dim!D:D)</f>
        <v>Male</v>
      </c>
      <c r="I1324" s="4" t="str">
        <f t="array" ref="I1324">XLOOKUP(E1324,Customer_Dim!A:A,Customer_Dim!H:H)</f>
        <v>Silver</v>
      </c>
      <c r="J1324" s="4" t="str">
        <f t="array" ref="J1324">XLOOKUP(E1324,Customer_Dim!A:A,Customer_Dim!E:E)</f>
        <v>Port Jenniferton</v>
      </c>
      <c r="K1324" s="4" t="str">
        <f t="array" ref="K1324">XLOOKUP(E1324,Customer_Dim!A:A,Customer_Dim!F:F)</f>
        <v>Kansas</v>
      </c>
      <c r="L1324" s="4" t="str">
        <f t="array" ref="L1324">XLOOKUP(Q1324,Store_Dim!A:A,Store_Dim!C:C)</f>
        <v>South</v>
      </c>
      <c r="M1324" s="4" t="s">
        <v>1865</v>
      </c>
      <c r="N1324" s="4" t="str">
        <f t="array" ref="N1324">XLOOKUP(M1324,Product_Dim!A:A,Product_Dim!C:C)</f>
        <v>Beauty</v>
      </c>
      <c r="O1324" s="4" t="str">
        <f t="array" ref="O1324">XLOOKUP(M1324,Product_Dim!A:A,Product_Dim!D:D)</f>
        <v>Skincare</v>
      </c>
      <c r="P1324" s="4" t="s">
        <v>1867</v>
      </c>
      <c r="Q1324" s="4" t="s">
        <v>1927</v>
      </c>
      <c r="R1324" s="4" t="str">
        <f t="array" ref="R1324">XLOOKUP(Q1324,Store_Dim!A:A,Store_Dim!B:B)</f>
        <v>Aguirre-Keller</v>
      </c>
      <c r="S1324" s="4" t="str">
        <f t="array" ref="S1324">XLOOKUP(Q1324,Store_Dim!A:A,Store_Dim!E:E)</f>
        <v>Online</v>
      </c>
      <c r="T1324" s="4">
        <v>3.0</v>
      </c>
      <c r="U1324" s="13">
        <v>206.84</v>
      </c>
      <c r="V1324" s="14">
        <v>0.19</v>
      </c>
      <c r="W1324" s="15">
        <v>213.0</v>
      </c>
      <c r="X1324" s="4" t="s">
        <v>1961</v>
      </c>
      <c r="Y1324" s="16">
        <v>502.6212</v>
      </c>
      <c r="Z1324" s="4" t="str">
        <f t="array" ref="Z1324">XLOOKUP(M1324,Product_Dim!A:A,Product_Dim!B:B)</f>
        <v>Vitamin E Body Lotion</v>
      </c>
    </row>
    <row r="1325" ht="14.25" customHeight="1">
      <c r="A1325" s="4" t="s">
        <v>3284</v>
      </c>
      <c r="B1325" s="5">
        <v>45304.0</v>
      </c>
      <c r="C1325" s="12" t="s">
        <v>3972</v>
      </c>
      <c r="D1325" s="4">
        <f t="shared" si="1"/>
        <v>2024</v>
      </c>
      <c r="E1325" s="4" t="s">
        <v>826</v>
      </c>
      <c r="F1325" s="4">
        <v>64.0</v>
      </c>
      <c r="G1325" s="4" t="str">
        <f t="shared" si="2"/>
        <v>56-65</v>
      </c>
      <c r="H1325" s="4" t="str">
        <f t="array" ref="H1325">XLOOKUP(E1325,Customer_Dim!A:A,Customer_Dim!D:D)</f>
        <v>Male</v>
      </c>
      <c r="I1325" s="4" t="str">
        <f t="array" ref="I1325">XLOOKUP(E1325,Customer_Dim!A:A,Customer_Dim!H:H)</f>
        <v>Silver</v>
      </c>
      <c r="J1325" s="4" t="str">
        <f t="array" ref="J1325">XLOOKUP(E1325,Customer_Dim!A:A,Customer_Dim!E:E)</f>
        <v>Port Coreyfort</v>
      </c>
      <c r="K1325" s="4" t="str">
        <f t="array" ref="K1325">XLOOKUP(E1325,Customer_Dim!A:A,Customer_Dim!F:F)</f>
        <v>Alabama</v>
      </c>
      <c r="L1325" s="4" t="str">
        <f t="array" ref="L1325">XLOOKUP(Q1325,Store_Dim!A:A,Store_Dim!C:C)</f>
        <v>North</v>
      </c>
      <c r="M1325" s="4" t="s">
        <v>1667</v>
      </c>
      <c r="N1325" s="4" t="str">
        <f t="array" ref="N1325">XLOOKUP(M1325,Product_Dim!A:A,Product_Dim!C:C)</f>
        <v>Home</v>
      </c>
      <c r="O1325" s="4" t="str">
        <f t="array" ref="O1325">XLOOKUP(M1325,Product_Dim!A:A,Product_Dim!D:D)</f>
        <v>Kitchen</v>
      </c>
      <c r="P1325" s="4" t="s">
        <v>1669</v>
      </c>
      <c r="Q1325" s="4" t="s">
        <v>1892</v>
      </c>
      <c r="R1325" s="4" t="str">
        <f t="array" ref="R1325">XLOOKUP(Q1325,Store_Dim!A:A,Store_Dim!B:B)</f>
        <v>Martinez, Adkins and Johnson</v>
      </c>
      <c r="S1325" s="4" t="str">
        <f t="array" ref="S1325">XLOOKUP(Q1325,Store_Dim!A:A,Store_Dim!E:E)</f>
        <v>Flagship</v>
      </c>
      <c r="T1325" s="4">
        <v>4.0</v>
      </c>
      <c r="U1325" s="13">
        <v>629.05</v>
      </c>
      <c r="V1325" s="14">
        <v>0.26</v>
      </c>
      <c r="W1325" s="15">
        <v>57.0</v>
      </c>
      <c r="X1325" s="4" t="s">
        <v>1959</v>
      </c>
      <c r="Y1325" s="16">
        <v>1861.988</v>
      </c>
      <c r="Z1325" s="4" t="str">
        <f t="array" ref="Z1325">XLOOKUP(M1325,Product_Dim!A:A,Product_Dim!B:B)</f>
        <v>Stainless Steel Cutlery Set</v>
      </c>
    </row>
    <row r="1326" ht="14.25" customHeight="1">
      <c r="A1326" s="4" t="s">
        <v>3285</v>
      </c>
      <c r="B1326" s="5">
        <v>45543.0</v>
      </c>
      <c r="C1326" s="12" t="s">
        <v>3976</v>
      </c>
      <c r="D1326" s="4">
        <f t="shared" si="1"/>
        <v>2024</v>
      </c>
      <c r="E1326" s="4" t="s">
        <v>1381</v>
      </c>
      <c r="F1326" s="4">
        <v>59.0</v>
      </c>
      <c r="G1326" s="4" t="str">
        <f t="shared" si="2"/>
        <v>56-65</v>
      </c>
      <c r="H1326" s="4" t="str">
        <f t="array" ref="H1326">XLOOKUP(E1326,Customer_Dim!A:A,Customer_Dim!D:D)</f>
        <v>Female</v>
      </c>
      <c r="I1326" s="4" t="str">
        <f t="array" ref="I1326">XLOOKUP(E1326,Customer_Dim!A:A,Customer_Dim!H:H)</f>
        <v>Platinum</v>
      </c>
      <c r="J1326" s="4" t="str">
        <f t="array" ref="J1326">XLOOKUP(E1326,Customer_Dim!A:A,Customer_Dim!E:E)</f>
        <v>Amberburgh</v>
      </c>
      <c r="K1326" s="4" t="str">
        <f t="array" ref="K1326">XLOOKUP(E1326,Customer_Dim!A:A,Customer_Dim!F:F)</f>
        <v>Tennessee</v>
      </c>
      <c r="L1326" s="4" t="str">
        <f t="array" ref="L1326">XLOOKUP(Q1326,Store_Dim!A:A,Store_Dim!C:C)</f>
        <v>North</v>
      </c>
      <c r="M1326" s="4" t="s">
        <v>1805</v>
      </c>
      <c r="N1326" s="4" t="str">
        <f t="array" ref="N1326">XLOOKUP(M1326,Product_Dim!A:A,Product_Dim!C:C)</f>
        <v>Electronics</v>
      </c>
      <c r="O1326" s="4" t="str">
        <f t="array" ref="O1326">XLOOKUP(M1326,Product_Dim!A:A,Product_Dim!D:D)</f>
        <v>Audio</v>
      </c>
      <c r="P1326" s="4" t="s">
        <v>1807</v>
      </c>
      <c r="Q1326" s="4" t="s">
        <v>1942</v>
      </c>
      <c r="R1326" s="4" t="str">
        <f t="array" ref="R1326">XLOOKUP(Q1326,Store_Dim!A:A,Store_Dim!B:B)</f>
        <v>Holloway Ltd</v>
      </c>
      <c r="S1326" s="4" t="str">
        <f t="array" ref="S1326">XLOOKUP(Q1326,Store_Dim!A:A,Store_Dim!E:E)</f>
        <v>Flagship</v>
      </c>
      <c r="T1326" s="4">
        <v>4.0</v>
      </c>
      <c r="U1326" s="13">
        <v>529.04</v>
      </c>
      <c r="V1326" s="14">
        <v>0.1</v>
      </c>
      <c r="W1326" s="15">
        <v>159.0</v>
      </c>
      <c r="X1326" s="4" t="s">
        <v>1961</v>
      </c>
      <c r="Y1326" s="16">
        <v>1904.544</v>
      </c>
      <c r="Z1326" s="4" t="str">
        <f t="array" ref="Z1326">XLOOKUP(M1326,Product_Dim!A:A,Product_Dim!B:B)</f>
        <v>Bluetooth Car Audio System</v>
      </c>
    </row>
    <row r="1327" ht="14.25" customHeight="1">
      <c r="A1327" s="4" t="s">
        <v>3286</v>
      </c>
      <c r="B1327" s="5">
        <v>45326.0</v>
      </c>
      <c r="C1327" s="12" t="s">
        <v>3974</v>
      </c>
      <c r="D1327" s="4">
        <f t="shared" si="1"/>
        <v>2024</v>
      </c>
      <c r="E1327" s="4" t="s">
        <v>1118</v>
      </c>
      <c r="F1327" s="4">
        <v>31.0</v>
      </c>
      <c r="G1327" s="4" t="str">
        <f t="shared" si="2"/>
        <v>26-35</v>
      </c>
      <c r="H1327" s="4" t="str">
        <f t="array" ref="H1327">XLOOKUP(E1327,Customer_Dim!A:A,Customer_Dim!D:D)</f>
        <v>Male</v>
      </c>
      <c r="I1327" s="4" t="str">
        <f t="array" ref="I1327">XLOOKUP(E1327,Customer_Dim!A:A,Customer_Dim!H:H)</f>
        <v>Bronze</v>
      </c>
      <c r="J1327" s="4" t="str">
        <f t="array" ref="J1327">XLOOKUP(E1327,Customer_Dim!A:A,Customer_Dim!E:E)</f>
        <v>New Angiefurt</v>
      </c>
      <c r="K1327" s="4" t="str">
        <f t="array" ref="K1327">XLOOKUP(E1327,Customer_Dim!A:A,Customer_Dim!F:F)</f>
        <v>Alaska</v>
      </c>
      <c r="L1327" s="4" t="str">
        <f t="array" ref="L1327">XLOOKUP(Q1327,Store_Dim!A:A,Store_Dim!C:C)</f>
        <v>North</v>
      </c>
      <c r="M1327" s="4" t="s">
        <v>1667</v>
      </c>
      <c r="N1327" s="4" t="str">
        <f t="array" ref="N1327">XLOOKUP(M1327,Product_Dim!A:A,Product_Dim!C:C)</f>
        <v>Home</v>
      </c>
      <c r="O1327" s="4" t="str">
        <f t="array" ref="O1327">XLOOKUP(M1327,Product_Dim!A:A,Product_Dim!D:D)</f>
        <v>Kitchen</v>
      </c>
      <c r="P1327" s="4" t="s">
        <v>1669</v>
      </c>
      <c r="Q1327" s="4" t="s">
        <v>1942</v>
      </c>
      <c r="R1327" s="4" t="str">
        <f t="array" ref="R1327">XLOOKUP(Q1327,Store_Dim!A:A,Store_Dim!B:B)</f>
        <v>Holloway Ltd</v>
      </c>
      <c r="S1327" s="4" t="str">
        <f t="array" ref="S1327">XLOOKUP(Q1327,Store_Dim!A:A,Store_Dim!E:E)</f>
        <v>Flagship</v>
      </c>
      <c r="T1327" s="4">
        <v>1.0</v>
      </c>
      <c r="U1327" s="13">
        <v>350.67</v>
      </c>
      <c r="V1327" s="14">
        <v>0.22</v>
      </c>
      <c r="W1327" s="15">
        <v>57.0</v>
      </c>
      <c r="X1327" s="4" t="s">
        <v>1961</v>
      </c>
      <c r="Y1327" s="16">
        <v>273.5226</v>
      </c>
      <c r="Z1327" s="4" t="str">
        <f t="array" ref="Z1327">XLOOKUP(M1327,Product_Dim!A:A,Product_Dim!B:B)</f>
        <v>Stainless Steel Cutlery Set</v>
      </c>
    </row>
    <row r="1328" ht="14.25" customHeight="1">
      <c r="A1328" s="4" t="s">
        <v>3287</v>
      </c>
      <c r="B1328" s="5">
        <v>45498.0</v>
      </c>
      <c r="C1328" s="12" t="s">
        <v>3968</v>
      </c>
      <c r="D1328" s="4">
        <f t="shared" si="1"/>
        <v>2024</v>
      </c>
      <c r="E1328" s="4" t="s">
        <v>1184</v>
      </c>
      <c r="F1328" s="4">
        <v>21.0</v>
      </c>
      <c r="G1328" s="4" t="str">
        <f t="shared" si="2"/>
        <v>18-25</v>
      </c>
      <c r="H1328" s="4" t="str">
        <f t="array" ref="H1328">XLOOKUP(E1328,Customer_Dim!A:A,Customer_Dim!D:D)</f>
        <v>Female</v>
      </c>
      <c r="I1328" s="4" t="str">
        <f t="array" ref="I1328">XLOOKUP(E1328,Customer_Dim!A:A,Customer_Dim!H:H)</f>
        <v>Platinum</v>
      </c>
      <c r="J1328" s="4" t="str">
        <f t="array" ref="J1328">XLOOKUP(E1328,Customer_Dim!A:A,Customer_Dim!E:E)</f>
        <v>Port Crystal</v>
      </c>
      <c r="K1328" s="4" t="str">
        <f t="array" ref="K1328">XLOOKUP(E1328,Customer_Dim!A:A,Customer_Dim!F:F)</f>
        <v>New Hampshire</v>
      </c>
      <c r="L1328" s="4" t="str">
        <f t="array" ref="L1328">XLOOKUP(Q1328,Store_Dim!A:A,Store_Dim!C:C)</f>
        <v>North</v>
      </c>
      <c r="M1328" s="4" t="s">
        <v>1868</v>
      </c>
      <c r="N1328" s="4" t="str">
        <f t="array" ref="N1328">XLOOKUP(M1328,Product_Dim!A:A,Product_Dim!C:C)</f>
        <v>Sports</v>
      </c>
      <c r="O1328" s="4" t="str">
        <f t="array" ref="O1328">XLOOKUP(M1328,Product_Dim!A:A,Product_Dim!D:D)</f>
        <v>Accessories</v>
      </c>
      <c r="P1328" s="4" t="s">
        <v>1870</v>
      </c>
      <c r="Q1328" s="4" t="s">
        <v>1892</v>
      </c>
      <c r="R1328" s="4" t="str">
        <f t="array" ref="R1328">XLOOKUP(Q1328,Store_Dim!A:A,Store_Dim!B:B)</f>
        <v>Martinez, Adkins and Johnson</v>
      </c>
      <c r="S1328" s="4" t="str">
        <f t="array" ref="S1328">XLOOKUP(Q1328,Store_Dim!A:A,Store_Dim!E:E)</f>
        <v>Flagship</v>
      </c>
      <c r="T1328" s="4">
        <v>1.0</v>
      </c>
      <c r="U1328" s="13">
        <v>128.93</v>
      </c>
      <c r="V1328" s="14">
        <v>0.26</v>
      </c>
      <c r="W1328" s="15">
        <v>75.0</v>
      </c>
      <c r="X1328" s="4" t="s">
        <v>1959</v>
      </c>
      <c r="Y1328" s="16">
        <v>95.40820000000001</v>
      </c>
      <c r="Z1328" s="4" t="str">
        <f t="array" ref="Z1328">XLOOKUP(M1328,Product_Dim!A:A,Product_Dim!B:B)</f>
        <v>Sports Stopwatch Basic</v>
      </c>
    </row>
    <row r="1329" ht="14.25" customHeight="1">
      <c r="A1329" s="4" t="s">
        <v>3288</v>
      </c>
      <c r="B1329" s="5">
        <v>45544.0</v>
      </c>
      <c r="C1329" s="12" t="s">
        <v>3976</v>
      </c>
      <c r="D1329" s="4">
        <f t="shared" si="1"/>
        <v>2024</v>
      </c>
      <c r="E1329" s="4" t="s">
        <v>509</v>
      </c>
      <c r="F1329" s="4">
        <v>46.0</v>
      </c>
      <c r="G1329" s="4" t="str">
        <f t="shared" si="2"/>
        <v>46-55</v>
      </c>
      <c r="H1329" s="4" t="str">
        <f t="array" ref="H1329">XLOOKUP(E1329,Customer_Dim!A:A,Customer_Dim!D:D)</f>
        <v>Male</v>
      </c>
      <c r="I1329" s="4" t="str">
        <f t="array" ref="I1329">XLOOKUP(E1329,Customer_Dim!A:A,Customer_Dim!H:H)</f>
        <v>Platinum</v>
      </c>
      <c r="J1329" s="4" t="str">
        <f t="array" ref="J1329">XLOOKUP(E1329,Customer_Dim!A:A,Customer_Dim!E:E)</f>
        <v>Michaelfort</v>
      </c>
      <c r="K1329" s="4" t="str">
        <f t="array" ref="K1329">XLOOKUP(E1329,Customer_Dim!A:A,Customer_Dim!F:F)</f>
        <v>Indiana</v>
      </c>
      <c r="L1329" s="4" t="str">
        <f t="array" ref="L1329">XLOOKUP(Q1329,Store_Dim!A:A,Store_Dim!C:C)</f>
        <v>North</v>
      </c>
      <c r="M1329" s="4" t="s">
        <v>1841</v>
      </c>
      <c r="N1329" s="4" t="str">
        <f t="array" ref="N1329">XLOOKUP(M1329,Product_Dim!A:A,Product_Dim!C:C)</f>
        <v>Home</v>
      </c>
      <c r="O1329" s="4" t="str">
        <f t="array" ref="O1329">XLOOKUP(M1329,Product_Dim!A:A,Product_Dim!D:D)</f>
        <v>Kitchen</v>
      </c>
      <c r="P1329" s="4" t="s">
        <v>1843</v>
      </c>
      <c r="Q1329" s="4" t="s">
        <v>1936</v>
      </c>
      <c r="R1329" s="4" t="str">
        <f t="array" ref="R1329">XLOOKUP(Q1329,Store_Dim!A:A,Store_Dim!B:B)</f>
        <v>Shelton PLC</v>
      </c>
      <c r="S1329" s="4" t="str">
        <f t="array" ref="S1329">XLOOKUP(Q1329,Store_Dim!A:A,Store_Dim!E:E)</f>
        <v>Flagship</v>
      </c>
      <c r="T1329" s="4">
        <v>2.0</v>
      </c>
      <c r="U1329" s="13">
        <v>384.92</v>
      </c>
      <c r="V1329" s="14">
        <v>0.09</v>
      </c>
      <c r="W1329" s="15">
        <v>82.0</v>
      </c>
      <c r="X1329" s="4" t="s">
        <v>1959</v>
      </c>
      <c r="Y1329" s="16">
        <v>700.5544000000001</v>
      </c>
      <c r="Z1329" s="4" t="str">
        <f t="array" ref="Z1329">XLOOKUP(M1329,Product_Dim!A:A,Product_Dim!B:B)</f>
        <v>Kitchen Cutting Board</v>
      </c>
    </row>
    <row r="1330" ht="14.25" customHeight="1">
      <c r="A1330" s="4" t="s">
        <v>3289</v>
      </c>
      <c r="B1330" s="5">
        <v>45268.0</v>
      </c>
      <c r="C1330" s="12" t="s">
        <v>3969</v>
      </c>
      <c r="D1330" s="4">
        <f t="shared" si="1"/>
        <v>2023</v>
      </c>
      <c r="E1330" s="4" t="s">
        <v>1073</v>
      </c>
      <c r="F1330" s="4">
        <v>50.0</v>
      </c>
      <c r="G1330" s="4" t="str">
        <f t="shared" si="2"/>
        <v>46-55</v>
      </c>
      <c r="H1330" s="4" t="str">
        <f t="array" ref="H1330">XLOOKUP(E1330,Customer_Dim!A:A,Customer_Dim!D:D)</f>
        <v>Female</v>
      </c>
      <c r="I1330" s="4" t="str">
        <f t="array" ref="I1330">XLOOKUP(E1330,Customer_Dim!A:A,Customer_Dim!H:H)</f>
        <v>Silver</v>
      </c>
      <c r="J1330" s="4" t="str">
        <f t="array" ref="J1330">XLOOKUP(E1330,Customer_Dim!A:A,Customer_Dim!E:E)</f>
        <v>Donaldsontown</v>
      </c>
      <c r="K1330" s="4" t="str">
        <f t="array" ref="K1330">XLOOKUP(E1330,Customer_Dim!A:A,Customer_Dim!F:F)</f>
        <v>Connecticut</v>
      </c>
      <c r="L1330" s="4" t="str">
        <f t="array" ref="L1330">XLOOKUP(Q1330,Store_Dim!A:A,Store_Dim!C:C)</f>
        <v>West</v>
      </c>
      <c r="M1330" s="4" t="s">
        <v>1576</v>
      </c>
      <c r="N1330" s="4" t="str">
        <f t="array" ref="N1330">XLOOKUP(M1330,Product_Dim!A:A,Product_Dim!C:C)</f>
        <v>Clothing</v>
      </c>
      <c r="O1330" s="4" t="str">
        <f t="array" ref="O1330">XLOOKUP(M1330,Product_Dim!A:A,Product_Dim!D:D)</f>
        <v>Accessories</v>
      </c>
      <c r="P1330" s="4" t="s">
        <v>1579</v>
      </c>
      <c r="Q1330" s="4" t="s">
        <v>1917</v>
      </c>
      <c r="R1330" s="4" t="str">
        <f t="array" ref="R1330">XLOOKUP(Q1330,Store_Dim!A:A,Store_Dim!B:B)</f>
        <v>Bean, Jones and Park</v>
      </c>
      <c r="S1330" s="4" t="str">
        <f t="array" ref="S1330">XLOOKUP(Q1330,Store_Dim!A:A,Store_Dim!E:E)</f>
        <v>Online</v>
      </c>
      <c r="T1330" s="4">
        <v>3.0</v>
      </c>
      <c r="U1330" s="13">
        <v>120.77</v>
      </c>
      <c r="V1330" s="14">
        <v>0.29</v>
      </c>
      <c r="W1330" s="15">
        <v>59.0</v>
      </c>
      <c r="X1330" s="4" t="s">
        <v>1961</v>
      </c>
      <c r="Y1330" s="16">
        <v>257.2401</v>
      </c>
      <c r="Z1330" s="4" t="str">
        <f t="array" ref="Z1330">XLOOKUP(M1330,Product_Dim!A:A,Product_Dim!B:B)</f>
        <v>Men's Leather Belt</v>
      </c>
    </row>
    <row r="1331" ht="14.25" customHeight="1">
      <c r="A1331" s="4" t="s">
        <v>3290</v>
      </c>
      <c r="B1331" s="5">
        <v>45824.0</v>
      </c>
      <c r="C1331" s="12" t="s">
        <v>3970</v>
      </c>
      <c r="D1331" s="4">
        <f t="shared" si="1"/>
        <v>2025</v>
      </c>
      <c r="E1331" s="4" t="s">
        <v>741</v>
      </c>
      <c r="F1331" s="4">
        <v>35.0</v>
      </c>
      <c r="G1331" s="4" t="str">
        <f t="shared" si="2"/>
        <v>26-35</v>
      </c>
      <c r="H1331" s="4" t="str">
        <f t="array" ref="H1331">XLOOKUP(E1331,Customer_Dim!A:A,Customer_Dim!D:D)</f>
        <v>Male</v>
      </c>
      <c r="I1331" s="4" t="str">
        <f t="array" ref="I1331">XLOOKUP(E1331,Customer_Dim!A:A,Customer_Dim!H:H)</f>
        <v>Platinum</v>
      </c>
      <c r="J1331" s="4" t="str">
        <f t="array" ref="J1331">XLOOKUP(E1331,Customer_Dim!A:A,Customer_Dim!E:E)</f>
        <v>East Crystalton</v>
      </c>
      <c r="K1331" s="4" t="str">
        <f t="array" ref="K1331">XLOOKUP(E1331,Customer_Dim!A:A,Customer_Dim!F:F)</f>
        <v>New Mexico</v>
      </c>
      <c r="L1331" s="4" t="str">
        <f t="array" ref="L1331">XLOOKUP(Q1331,Store_Dim!A:A,Store_Dim!C:C)</f>
        <v>North</v>
      </c>
      <c r="M1331" s="4" t="s">
        <v>1811</v>
      </c>
      <c r="N1331" s="4" t="str">
        <f t="array" ref="N1331">XLOOKUP(M1331,Product_Dim!A:A,Product_Dim!C:C)</f>
        <v>Electronics</v>
      </c>
      <c r="O1331" s="4" t="str">
        <f t="array" ref="O1331">XLOOKUP(M1331,Product_Dim!A:A,Product_Dim!D:D)</f>
        <v>Computer</v>
      </c>
      <c r="P1331" s="4" t="s">
        <v>1813</v>
      </c>
      <c r="Q1331" s="4" t="s">
        <v>1942</v>
      </c>
      <c r="R1331" s="4" t="str">
        <f t="array" ref="R1331">XLOOKUP(Q1331,Store_Dim!A:A,Store_Dim!B:B)</f>
        <v>Holloway Ltd</v>
      </c>
      <c r="S1331" s="4" t="str">
        <f t="array" ref="S1331">XLOOKUP(Q1331,Store_Dim!A:A,Store_Dim!E:E)</f>
        <v>Flagship</v>
      </c>
      <c r="T1331" s="4">
        <v>4.0</v>
      </c>
      <c r="U1331" s="13">
        <v>661.39</v>
      </c>
      <c r="V1331" s="14">
        <v>0.07</v>
      </c>
      <c r="W1331" s="15">
        <v>320.0</v>
      </c>
      <c r="X1331" s="4" t="s">
        <v>1959</v>
      </c>
      <c r="Y1331" s="16">
        <v>2460.3708</v>
      </c>
      <c r="Z1331" s="4" t="str">
        <f t="array" ref="Z1331">XLOOKUP(M1331,Product_Dim!A:A,Product_Dim!B:B)</f>
        <v>Wireless Mouse</v>
      </c>
    </row>
    <row r="1332" ht="14.25" customHeight="1">
      <c r="A1332" s="4" t="s">
        <v>3291</v>
      </c>
      <c r="B1332" s="5">
        <v>45261.0</v>
      </c>
      <c r="C1332" s="12" t="s">
        <v>3969</v>
      </c>
      <c r="D1332" s="4">
        <f t="shared" si="1"/>
        <v>2023</v>
      </c>
      <c r="E1332" s="4" t="s">
        <v>1413</v>
      </c>
      <c r="F1332" s="4">
        <v>29.0</v>
      </c>
      <c r="G1332" s="4" t="str">
        <f t="shared" si="2"/>
        <v>26-35</v>
      </c>
      <c r="H1332" s="4" t="str">
        <f t="array" ref="H1332">XLOOKUP(E1332,Customer_Dim!A:A,Customer_Dim!D:D)</f>
        <v>Male</v>
      </c>
      <c r="I1332" s="4" t="str">
        <f t="array" ref="I1332">XLOOKUP(E1332,Customer_Dim!A:A,Customer_Dim!H:H)</f>
        <v>Bronze</v>
      </c>
      <c r="J1332" s="4" t="str">
        <f t="array" ref="J1332">XLOOKUP(E1332,Customer_Dim!A:A,Customer_Dim!E:E)</f>
        <v>Port Hannahport</v>
      </c>
      <c r="K1332" s="4" t="str">
        <f t="array" ref="K1332">XLOOKUP(E1332,Customer_Dim!A:A,Customer_Dim!F:F)</f>
        <v>Ohio</v>
      </c>
      <c r="L1332" s="4" t="str">
        <f t="array" ref="L1332">XLOOKUP(Q1332,Store_Dim!A:A,Store_Dim!C:C)</f>
        <v>South</v>
      </c>
      <c r="M1332" s="4" t="s">
        <v>1768</v>
      </c>
      <c r="N1332" s="4" t="str">
        <f t="array" ref="N1332">XLOOKUP(M1332,Product_Dim!A:A,Product_Dim!C:C)</f>
        <v>Electronics</v>
      </c>
      <c r="O1332" s="4" t="str">
        <f t="array" ref="O1332">XLOOKUP(M1332,Product_Dim!A:A,Product_Dim!D:D)</f>
        <v>Computer</v>
      </c>
      <c r="P1332" s="4" t="s">
        <v>1770</v>
      </c>
      <c r="Q1332" s="4" t="s">
        <v>1896</v>
      </c>
      <c r="R1332" s="4" t="str">
        <f t="array" ref="R1332">XLOOKUP(Q1332,Store_Dim!A:A,Store_Dim!B:B)</f>
        <v>Black-Horn</v>
      </c>
      <c r="S1332" s="4" t="str">
        <f t="array" ref="S1332">XLOOKUP(Q1332,Store_Dim!A:A,Store_Dim!E:E)</f>
        <v>Outlet</v>
      </c>
      <c r="T1332" s="4">
        <v>1.0</v>
      </c>
      <c r="U1332" s="13">
        <v>195.24</v>
      </c>
      <c r="V1332" s="14">
        <v>0.27</v>
      </c>
      <c r="W1332" s="15">
        <v>222.0</v>
      </c>
      <c r="X1332" s="4" t="s">
        <v>1961</v>
      </c>
      <c r="Y1332" s="16">
        <v>142.5252</v>
      </c>
      <c r="Z1332" s="4" t="str">
        <f t="array" ref="Z1332">XLOOKUP(M1332,Product_Dim!A:A,Product_Dim!B:B)</f>
        <v>Laptop Cooling Pad</v>
      </c>
    </row>
    <row r="1333" ht="14.25" customHeight="1">
      <c r="A1333" s="4" t="s">
        <v>3292</v>
      </c>
      <c r="B1333" s="5">
        <v>45233.0</v>
      </c>
      <c r="C1333" s="12" t="s">
        <v>3971</v>
      </c>
      <c r="D1333" s="4">
        <f t="shared" si="1"/>
        <v>2023</v>
      </c>
      <c r="E1333" s="4" t="s">
        <v>46</v>
      </c>
      <c r="F1333" s="4">
        <v>64.0</v>
      </c>
      <c r="G1333" s="4" t="str">
        <f t="shared" si="2"/>
        <v>56-65</v>
      </c>
      <c r="H1333" s="4" t="str">
        <f t="array" ref="H1333">XLOOKUP(E1333,Customer_Dim!A:A,Customer_Dim!D:D)</f>
        <v>Female</v>
      </c>
      <c r="I1333" s="4" t="str">
        <f t="array" ref="I1333">XLOOKUP(E1333,Customer_Dim!A:A,Customer_Dim!H:H)</f>
        <v>Silver</v>
      </c>
      <c r="J1333" s="4" t="str">
        <f t="array" ref="J1333">XLOOKUP(E1333,Customer_Dim!A:A,Customer_Dim!E:E)</f>
        <v>Nicholasshire</v>
      </c>
      <c r="K1333" s="4" t="str">
        <f t="array" ref="K1333">XLOOKUP(E1333,Customer_Dim!A:A,Customer_Dim!F:F)</f>
        <v>California</v>
      </c>
      <c r="L1333" s="4" t="str">
        <f t="array" ref="L1333">XLOOKUP(Q1333,Store_Dim!A:A,Store_Dim!C:C)</f>
        <v>East</v>
      </c>
      <c r="M1333" s="4" t="s">
        <v>1859</v>
      </c>
      <c r="N1333" s="4" t="str">
        <f t="array" ref="N1333">XLOOKUP(M1333,Product_Dim!A:A,Product_Dim!C:C)</f>
        <v>Home</v>
      </c>
      <c r="O1333" s="4" t="str">
        <f t="array" ref="O1333">XLOOKUP(M1333,Product_Dim!A:A,Product_Dim!D:D)</f>
        <v>Appliances</v>
      </c>
      <c r="P1333" s="4" t="s">
        <v>1861</v>
      </c>
      <c r="Q1333" s="4" t="s">
        <v>1945</v>
      </c>
      <c r="R1333" s="4" t="str">
        <f t="array" ref="R1333">XLOOKUP(Q1333,Store_Dim!A:A,Store_Dim!B:B)</f>
        <v>Guerrero-Schmitt</v>
      </c>
      <c r="S1333" s="4" t="str">
        <f t="array" ref="S1333">XLOOKUP(Q1333,Store_Dim!A:A,Store_Dim!E:E)</f>
        <v>Flagship</v>
      </c>
      <c r="T1333" s="4">
        <v>2.0</v>
      </c>
      <c r="U1333" s="13">
        <v>177.4</v>
      </c>
      <c r="V1333" s="14">
        <v>0.19</v>
      </c>
      <c r="W1333" s="15">
        <v>191.0</v>
      </c>
      <c r="X1333" s="4" t="s">
        <v>1961</v>
      </c>
      <c r="Y1333" s="16">
        <v>287.388</v>
      </c>
      <c r="Z1333" s="4" t="str">
        <f t="array" ref="Z1333">XLOOKUP(M1333,Product_Dim!A:A,Product_Dim!B:B)</f>
        <v>Microwave Oven</v>
      </c>
    </row>
    <row r="1334" ht="14.25" customHeight="1">
      <c r="A1334" s="4" t="s">
        <v>3293</v>
      </c>
      <c r="B1334" s="5">
        <v>45673.0</v>
      </c>
      <c r="C1334" s="12" t="s">
        <v>3972</v>
      </c>
      <c r="D1334" s="4">
        <f t="shared" si="1"/>
        <v>2025</v>
      </c>
      <c r="E1334" s="4" t="s">
        <v>230</v>
      </c>
      <c r="F1334" s="4">
        <v>43.0</v>
      </c>
      <c r="G1334" s="4" t="str">
        <f t="shared" si="2"/>
        <v>36-45</v>
      </c>
      <c r="H1334" s="4" t="str">
        <f t="array" ref="H1334">XLOOKUP(E1334,Customer_Dim!A:A,Customer_Dim!D:D)</f>
        <v>Female</v>
      </c>
      <c r="I1334" s="4" t="str">
        <f t="array" ref="I1334">XLOOKUP(E1334,Customer_Dim!A:A,Customer_Dim!H:H)</f>
        <v>Platinum</v>
      </c>
      <c r="J1334" s="4" t="str">
        <f t="array" ref="J1334">XLOOKUP(E1334,Customer_Dim!A:A,Customer_Dim!E:E)</f>
        <v>Morrisbury</v>
      </c>
      <c r="K1334" s="4" t="str">
        <f t="array" ref="K1334">XLOOKUP(E1334,Customer_Dim!A:A,Customer_Dim!F:F)</f>
        <v>Rhode Island</v>
      </c>
      <c r="L1334" s="4" t="str">
        <f t="array" ref="L1334">XLOOKUP(Q1334,Store_Dim!A:A,Store_Dim!C:C)</f>
        <v>South</v>
      </c>
      <c r="M1334" s="4" t="s">
        <v>1877</v>
      </c>
      <c r="N1334" s="4" t="str">
        <f t="array" ref="N1334">XLOOKUP(M1334,Product_Dim!A:A,Product_Dim!C:C)</f>
        <v>Electronics</v>
      </c>
      <c r="O1334" s="4" t="str">
        <f t="array" ref="O1334">XLOOKUP(M1334,Product_Dim!A:A,Product_Dim!D:D)</f>
        <v>Audio</v>
      </c>
      <c r="P1334" s="4" t="s">
        <v>1879</v>
      </c>
      <c r="Q1334" s="4" t="s">
        <v>1927</v>
      </c>
      <c r="R1334" s="4" t="str">
        <f t="array" ref="R1334">XLOOKUP(Q1334,Store_Dim!A:A,Store_Dim!B:B)</f>
        <v>Aguirre-Keller</v>
      </c>
      <c r="S1334" s="4" t="str">
        <f t="array" ref="S1334">XLOOKUP(Q1334,Store_Dim!A:A,Store_Dim!E:E)</f>
        <v>Online</v>
      </c>
      <c r="T1334" s="4">
        <v>4.0</v>
      </c>
      <c r="U1334" s="13">
        <v>862.67</v>
      </c>
      <c r="V1334" s="14">
        <v>0.2</v>
      </c>
      <c r="W1334" s="15">
        <v>73.0</v>
      </c>
      <c r="X1334" s="4" t="s">
        <v>1961</v>
      </c>
      <c r="Y1334" s="16">
        <v>2760.544</v>
      </c>
      <c r="Z1334" s="4" t="str">
        <f t="array" ref="Z1334">XLOOKUP(M1334,Product_Dim!A:A,Product_Dim!B:B)</f>
        <v>Portable Bluetooth Speaker</v>
      </c>
    </row>
    <row r="1335" ht="14.25" customHeight="1">
      <c r="A1335" s="4" t="s">
        <v>3294</v>
      </c>
      <c r="B1335" s="5">
        <v>45565.0</v>
      </c>
      <c r="C1335" s="12" t="s">
        <v>3976</v>
      </c>
      <c r="D1335" s="4">
        <f t="shared" si="1"/>
        <v>2024</v>
      </c>
      <c r="E1335" s="4" t="s">
        <v>1398</v>
      </c>
      <c r="F1335" s="4">
        <v>19.0</v>
      </c>
      <c r="G1335" s="4" t="str">
        <f t="shared" si="2"/>
        <v>18-25</v>
      </c>
      <c r="H1335" s="4" t="str">
        <f t="array" ref="H1335">XLOOKUP(E1335,Customer_Dim!A:A,Customer_Dim!D:D)</f>
        <v>Male</v>
      </c>
      <c r="I1335" s="4" t="str">
        <f t="array" ref="I1335">XLOOKUP(E1335,Customer_Dim!A:A,Customer_Dim!H:H)</f>
        <v>Gold</v>
      </c>
      <c r="J1335" s="4" t="str">
        <f t="array" ref="J1335">XLOOKUP(E1335,Customer_Dim!A:A,Customer_Dim!E:E)</f>
        <v>Jessicaland</v>
      </c>
      <c r="K1335" s="4" t="str">
        <f t="array" ref="K1335">XLOOKUP(E1335,Customer_Dim!A:A,Customer_Dim!F:F)</f>
        <v>Wyoming</v>
      </c>
      <c r="L1335" s="4" t="str">
        <f t="array" ref="L1335">XLOOKUP(Q1335,Store_Dim!A:A,Store_Dim!C:C)</f>
        <v>East</v>
      </c>
      <c r="M1335" s="4" t="s">
        <v>1625</v>
      </c>
      <c r="N1335" s="4" t="str">
        <f t="array" ref="N1335">XLOOKUP(M1335,Product_Dim!A:A,Product_Dim!C:C)</f>
        <v>Sports</v>
      </c>
      <c r="O1335" s="4" t="str">
        <f t="array" ref="O1335">XLOOKUP(M1335,Product_Dim!A:A,Product_Dim!D:D)</f>
        <v>Accessories</v>
      </c>
      <c r="P1335" s="4" t="s">
        <v>1627</v>
      </c>
      <c r="Q1335" s="4" t="s">
        <v>1911</v>
      </c>
      <c r="R1335" s="4" t="str">
        <f t="array" ref="R1335">XLOOKUP(Q1335,Store_Dim!A:A,Store_Dim!B:B)</f>
        <v>Benson-Elliott</v>
      </c>
      <c r="S1335" s="4" t="str">
        <f t="array" ref="S1335">XLOOKUP(Q1335,Store_Dim!A:A,Store_Dim!E:E)</f>
        <v>Online</v>
      </c>
      <c r="T1335" s="4">
        <v>1.0</v>
      </c>
      <c r="U1335" s="13">
        <v>55.04</v>
      </c>
      <c r="V1335" s="14">
        <v>0.01</v>
      </c>
      <c r="W1335" s="15">
        <v>367.0</v>
      </c>
      <c r="X1335" s="4" t="s">
        <v>1964</v>
      </c>
      <c r="Y1335" s="16">
        <v>54.4896</v>
      </c>
      <c r="Z1335" s="4" t="str">
        <f t="array" ref="Z1335">XLOOKUP(M1335,Product_Dim!A:A,Product_Dim!B:B)</f>
        <v>Soccer Training Cone Set</v>
      </c>
    </row>
    <row r="1336" ht="14.25" customHeight="1">
      <c r="A1336" s="4" t="s">
        <v>3295</v>
      </c>
      <c r="B1336" s="5">
        <v>45646.0</v>
      </c>
      <c r="C1336" s="12" t="s">
        <v>3969</v>
      </c>
      <c r="D1336" s="4">
        <f t="shared" si="1"/>
        <v>2024</v>
      </c>
      <c r="E1336" s="4" t="s">
        <v>204</v>
      </c>
      <c r="F1336" s="4">
        <v>45.0</v>
      </c>
      <c r="G1336" s="4" t="str">
        <f t="shared" si="2"/>
        <v>36-45</v>
      </c>
      <c r="H1336" s="4" t="str">
        <f t="array" ref="H1336">XLOOKUP(E1336,Customer_Dim!A:A,Customer_Dim!D:D)</f>
        <v>Female</v>
      </c>
      <c r="I1336" s="4" t="str">
        <f t="array" ref="I1336">XLOOKUP(E1336,Customer_Dim!A:A,Customer_Dim!H:H)</f>
        <v>Gold</v>
      </c>
      <c r="J1336" s="4" t="str">
        <f t="array" ref="J1336">XLOOKUP(E1336,Customer_Dim!A:A,Customer_Dim!E:E)</f>
        <v>New Amy</v>
      </c>
      <c r="K1336" s="4" t="str">
        <f t="array" ref="K1336">XLOOKUP(E1336,Customer_Dim!A:A,Customer_Dim!F:F)</f>
        <v>Ohio</v>
      </c>
      <c r="L1336" s="4" t="str">
        <f t="array" ref="L1336">XLOOKUP(Q1336,Store_Dim!A:A,Store_Dim!C:C)</f>
        <v>East</v>
      </c>
      <c r="M1336" s="4" t="s">
        <v>1715</v>
      </c>
      <c r="N1336" s="4" t="str">
        <f t="array" ref="N1336">XLOOKUP(M1336,Product_Dim!A:A,Product_Dim!C:C)</f>
        <v>Sports</v>
      </c>
      <c r="O1336" s="4" t="str">
        <f t="array" ref="O1336">XLOOKUP(M1336,Product_Dim!A:A,Product_Dim!D:D)</f>
        <v>Team Sports</v>
      </c>
      <c r="P1336" s="4" t="s">
        <v>1717</v>
      </c>
      <c r="Q1336" s="4" t="s">
        <v>1887</v>
      </c>
      <c r="R1336" s="4" t="str">
        <f t="array" ref="R1336">XLOOKUP(Q1336,Store_Dim!A:A,Store_Dim!B:B)</f>
        <v>Rivera-Warner</v>
      </c>
      <c r="S1336" s="4" t="str">
        <f t="array" ref="S1336">XLOOKUP(Q1336,Store_Dim!A:A,Store_Dim!E:E)</f>
        <v>Flagship</v>
      </c>
      <c r="T1336" s="4">
        <v>2.0</v>
      </c>
      <c r="U1336" s="13">
        <v>905.47</v>
      </c>
      <c r="V1336" s="14">
        <v>0.2</v>
      </c>
      <c r="W1336" s="15">
        <v>114.0</v>
      </c>
      <c r="X1336" s="4" t="s">
        <v>1964</v>
      </c>
      <c r="Y1336" s="16">
        <v>1448.752</v>
      </c>
      <c r="Z1336" s="4" t="str">
        <f t="array" ref="Z1336">XLOOKUP(M1336,Product_Dim!A:A,Product_Dim!B:B)</f>
        <v>High-Grip Football</v>
      </c>
    </row>
    <row r="1337" ht="14.25" customHeight="1">
      <c r="A1337" s="4" t="s">
        <v>3296</v>
      </c>
      <c r="B1337" s="5">
        <v>45539.0</v>
      </c>
      <c r="C1337" s="12" t="s">
        <v>3976</v>
      </c>
      <c r="D1337" s="4">
        <f t="shared" si="1"/>
        <v>2024</v>
      </c>
      <c r="E1337" s="4" t="s">
        <v>1446</v>
      </c>
      <c r="F1337" s="4">
        <v>60.0</v>
      </c>
      <c r="G1337" s="4" t="str">
        <f t="shared" si="2"/>
        <v>56-65</v>
      </c>
      <c r="H1337" s="4" t="str">
        <f t="array" ref="H1337">XLOOKUP(E1337,Customer_Dim!A:A,Customer_Dim!D:D)</f>
        <v>Female</v>
      </c>
      <c r="I1337" s="4" t="str">
        <f t="array" ref="I1337">XLOOKUP(E1337,Customer_Dim!A:A,Customer_Dim!H:H)</f>
        <v>Silver</v>
      </c>
      <c r="J1337" s="4" t="str">
        <f t="array" ref="J1337">XLOOKUP(E1337,Customer_Dim!A:A,Customer_Dim!E:E)</f>
        <v>East Julie</v>
      </c>
      <c r="K1337" s="4" t="str">
        <f t="array" ref="K1337">XLOOKUP(E1337,Customer_Dim!A:A,Customer_Dim!F:F)</f>
        <v>Kansas</v>
      </c>
      <c r="L1337" s="4" t="str">
        <f t="array" ref="L1337">XLOOKUP(Q1337,Store_Dim!A:A,Store_Dim!C:C)</f>
        <v>East</v>
      </c>
      <c r="M1337" s="4" t="s">
        <v>1771</v>
      </c>
      <c r="N1337" s="4" t="str">
        <f t="array" ref="N1337">XLOOKUP(M1337,Product_Dim!A:A,Product_Dim!C:C)</f>
        <v>Beauty</v>
      </c>
      <c r="O1337" s="4" t="str">
        <f t="array" ref="O1337">XLOOKUP(M1337,Product_Dim!A:A,Product_Dim!D:D)</f>
        <v>Skincare</v>
      </c>
      <c r="P1337" s="4" t="s">
        <v>1773</v>
      </c>
      <c r="Q1337" s="4" t="s">
        <v>1932</v>
      </c>
      <c r="R1337" s="4" t="str">
        <f t="array" ref="R1337">XLOOKUP(Q1337,Store_Dim!A:A,Store_Dim!B:B)</f>
        <v>Gardner, Humphrey and Contreras</v>
      </c>
      <c r="S1337" s="4" t="str">
        <f t="array" ref="S1337">XLOOKUP(Q1337,Store_Dim!A:A,Store_Dim!E:E)</f>
        <v>Flagship</v>
      </c>
      <c r="T1337" s="4">
        <v>3.0</v>
      </c>
      <c r="U1337" s="13">
        <v>217.13</v>
      </c>
      <c r="V1337" s="14">
        <v>0.28</v>
      </c>
      <c r="W1337" s="15">
        <v>458.0</v>
      </c>
      <c r="X1337" s="4" t="s">
        <v>1959</v>
      </c>
      <c r="Y1337" s="16">
        <v>469.0008</v>
      </c>
      <c r="Z1337" s="4" t="str">
        <f t="array" ref="Z1337">XLOOKUP(M1337,Product_Dim!A:A,Product_Dim!B:B)</f>
        <v>Organic Sunscreen Lotion</v>
      </c>
    </row>
    <row r="1338" ht="14.25" customHeight="1">
      <c r="A1338" s="4" t="s">
        <v>3297</v>
      </c>
      <c r="B1338" s="5">
        <v>45936.0</v>
      </c>
      <c r="C1338" s="12" t="s">
        <v>3979</v>
      </c>
      <c r="D1338" s="4">
        <f t="shared" si="1"/>
        <v>2025</v>
      </c>
      <c r="E1338" s="4" t="s">
        <v>1238</v>
      </c>
      <c r="F1338" s="4">
        <v>50.0</v>
      </c>
      <c r="G1338" s="4" t="str">
        <f t="shared" si="2"/>
        <v>46-55</v>
      </c>
      <c r="H1338" s="4" t="str">
        <f t="array" ref="H1338">XLOOKUP(E1338,Customer_Dim!A:A,Customer_Dim!D:D)</f>
        <v>Male</v>
      </c>
      <c r="I1338" s="4" t="str">
        <f t="array" ref="I1338">XLOOKUP(E1338,Customer_Dim!A:A,Customer_Dim!H:H)</f>
        <v>Platinum</v>
      </c>
      <c r="J1338" s="4" t="str">
        <f t="array" ref="J1338">XLOOKUP(E1338,Customer_Dim!A:A,Customer_Dim!E:E)</f>
        <v>Joseland</v>
      </c>
      <c r="K1338" s="4" t="str">
        <f t="array" ref="K1338">XLOOKUP(E1338,Customer_Dim!A:A,Customer_Dim!F:F)</f>
        <v>Nebraska</v>
      </c>
      <c r="L1338" s="4" t="str">
        <f t="array" ref="L1338">XLOOKUP(Q1338,Store_Dim!A:A,Store_Dim!C:C)</f>
        <v>East</v>
      </c>
      <c r="M1338" s="4" t="s">
        <v>1808</v>
      </c>
      <c r="N1338" s="4" t="str">
        <f t="array" ref="N1338">XLOOKUP(M1338,Product_Dim!A:A,Product_Dim!C:C)</f>
        <v>Clothing</v>
      </c>
      <c r="O1338" s="4" t="str">
        <f t="array" ref="O1338">XLOOKUP(M1338,Product_Dim!A:A,Product_Dim!D:D)</f>
        <v>Footwear</v>
      </c>
      <c r="P1338" s="4" t="s">
        <v>1810</v>
      </c>
      <c r="Q1338" s="4" t="s">
        <v>1887</v>
      </c>
      <c r="R1338" s="4" t="str">
        <f t="array" ref="R1338">XLOOKUP(Q1338,Store_Dim!A:A,Store_Dim!B:B)</f>
        <v>Rivera-Warner</v>
      </c>
      <c r="S1338" s="4" t="str">
        <f t="array" ref="S1338">XLOOKUP(Q1338,Store_Dim!A:A,Store_Dim!E:E)</f>
        <v>Flagship</v>
      </c>
      <c r="T1338" s="4">
        <v>3.0</v>
      </c>
      <c r="U1338" s="13">
        <v>580.45</v>
      </c>
      <c r="V1338" s="14">
        <v>0.0</v>
      </c>
      <c r="W1338" s="15">
        <v>82.0</v>
      </c>
      <c r="X1338" s="4" t="s">
        <v>1961</v>
      </c>
      <c r="Y1338" s="16">
        <v>1741.35</v>
      </c>
      <c r="Z1338" s="4" t="str">
        <f t="array" ref="Z1338">XLOOKUP(M1338,Product_Dim!A:A,Product_Dim!B:B)</f>
        <v>Women's Ankle Boots</v>
      </c>
    </row>
    <row r="1339" ht="14.25" customHeight="1">
      <c r="A1339" s="4" t="s">
        <v>3298</v>
      </c>
      <c r="B1339" s="5">
        <v>45854.0</v>
      </c>
      <c r="C1339" s="12" t="s">
        <v>3968</v>
      </c>
      <c r="D1339" s="4">
        <f t="shared" si="1"/>
        <v>2025</v>
      </c>
      <c r="E1339" s="4" t="s">
        <v>382</v>
      </c>
      <c r="F1339" s="4">
        <v>21.0</v>
      </c>
      <c r="G1339" s="4" t="str">
        <f t="shared" si="2"/>
        <v>18-25</v>
      </c>
      <c r="H1339" s="4" t="str">
        <f t="array" ref="H1339">XLOOKUP(E1339,Customer_Dim!A:A,Customer_Dim!D:D)</f>
        <v>Male</v>
      </c>
      <c r="I1339" s="4" t="str">
        <f t="array" ref="I1339">XLOOKUP(E1339,Customer_Dim!A:A,Customer_Dim!H:H)</f>
        <v>Bronze</v>
      </c>
      <c r="J1339" s="4" t="str">
        <f t="array" ref="J1339">XLOOKUP(E1339,Customer_Dim!A:A,Customer_Dim!E:E)</f>
        <v>West Lauren</v>
      </c>
      <c r="K1339" s="4" t="str">
        <f t="array" ref="K1339">XLOOKUP(E1339,Customer_Dim!A:A,Customer_Dim!F:F)</f>
        <v>Connecticut</v>
      </c>
      <c r="L1339" s="4" t="str">
        <f t="array" ref="L1339">XLOOKUP(Q1339,Store_Dim!A:A,Store_Dim!C:C)</f>
        <v>North</v>
      </c>
      <c r="M1339" s="4" t="s">
        <v>1572</v>
      </c>
      <c r="N1339" s="4" t="str">
        <f t="array" ref="N1339">XLOOKUP(M1339,Product_Dim!A:A,Product_Dim!C:C)</f>
        <v>Clothing</v>
      </c>
      <c r="O1339" s="4" t="str">
        <f t="array" ref="O1339">XLOOKUP(M1339,Product_Dim!A:A,Product_Dim!D:D)</f>
        <v>Bottoms</v>
      </c>
      <c r="P1339" s="4" t="s">
        <v>1575</v>
      </c>
      <c r="Q1339" s="4" t="s">
        <v>1942</v>
      </c>
      <c r="R1339" s="4" t="str">
        <f t="array" ref="R1339">XLOOKUP(Q1339,Store_Dim!A:A,Store_Dim!B:B)</f>
        <v>Holloway Ltd</v>
      </c>
      <c r="S1339" s="4" t="str">
        <f t="array" ref="S1339">XLOOKUP(Q1339,Store_Dim!A:A,Store_Dim!E:E)</f>
        <v>Flagship</v>
      </c>
      <c r="T1339" s="4">
        <v>2.0</v>
      </c>
      <c r="U1339" s="13">
        <v>892.88</v>
      </c>
      <c r="V1339" s="14">
        <v>0.17</v>
      </c>
      <c r="W1339" s="15">
        <v>487.0</v>
      </c>
      <c r="X1339" s="4" t="s">
        <v>1961</v>
      </c>
      <c r="Y1339" s="16">
        <v>1482.1808</v>
      </c>
      <c r="Z1339" s="4" t="str">
        <f t="array" ref="Z1339">XLOOKUP(M1339,Product_Dim!A:A,Product_Dim!B:B)</f>
        <v>Women's Yoga Pants</v>
      </c>
    </row>
    <row r="1340" ht="14.25" customHeight="1">
      <c r="A1340" s="4" t="s">
        <v>3299</v>
      </c>
      <c r="B1340" s="5">
        <v>45936.0</v>
      </c>
      <c r="C1340" s="12" t="s">
        <v>3979</v>
      </c>
      <c r="D1340" s="4">
        <f t="shared" si="1"/>
        <v>2025</v>
      </c>
      <c r="E1340" s="4" t="s">
        <v>345</v>
      </c>
      <c r="F1340" s="4">
        <v>29.0</v>
      </c>
      <c r="G1340" s="4" t="str">
        <f t="shared" si="2"/>
        <v>26-35</v>
      </c>
      <c r="H1340" s="4" t="str">
        <f t="array" ref="H1340">XLOOKUP(E1340,Customer_Dim!A:A,Customer_Dim!D:D)</f>
        <v>Female</v>
      </c>
      <c r="I1340" s="4" t="str">
        <f t="array" ref="I1340">XLOOKUP(E1340,Customer_Dim!A:A,Customer_Dim!H:H)</f>
        <v>Silver</v>
      </c>
      <c r="J1340" s="4" t="str">
        <f t="array" ref="J1340">XLOOKUP(E1340,Customer_Dim!A:A,Customer_Dim!E:E)</f>
        <v>South Amandahaven</v>
      </c>
      <c r="K1340" s="4" t="str">
        <f t="array" ref="K1340">XLOOKUP(E1340,Customer_Dim!A:A,Customer_Dim!F:F)</f>
        <v>Arizona</v>
      </c>
      <c r="L1340" s="4" t="str">
        <f t="array" ref="L1340">XLOOKUP(Q1340,Store_Dim!A:A,Store_Dim!C:C)</f>
        <v>East</v>
      </c>
      <c r="M1340" s="4" t="s">
        <v>1700</v>
      </c>
      <c r="N1340" s="4" t="str">
        <f t="array" ref="N1340">XLOOKUP(M1340,Product_Dim!A:A,Product_Dim!C:C)</f>
        <v>Electronics</v>
      </c>
      <c r="O1340" s="4" t="str">
        <f t="array" ref="O1340">XLOOKUP(M1340,Product_Dim!A:A,Product_Dim!D:D)</f>
        <v>Audio</v>
      </c>
      <c r="P1340" s="4" t="s">
        <v>1702</v>
      </c>
      <c r="Q1340" s="4" t="s">
        <v>1945</v>
      </c>
      <c r="R1340" s="4" t="str">
        <f t="array" ref="R1340">XLOOKUP(Q1340,Store_Dim!A:A,Store_Dim!B:B)</f>
        <v>Guerrero-Schmitt</v>
      </c>
      <c r="S1340" s="4" t="str">
        <f t="array" ref="S1340">XLOOKUP(Q1340,Store_Dim!A:A,Store_Dim!E:E)</f>
        <v>Flagship</v>
      </c>
      <c r="T1340" s="4">
        <v>2.0</v>
      </c>
      <c r="U1340" s="13">
        <v>356.28</v>
      </c>
      <c r="V1340" s="14">
        <v>0.11</v>
      </c>
      <c r="W1340" s="15">
        <v>378.0</v>
      </c>
      <c r="X1340" s="4" t="s">
        <v>1964</v>
      </c>
      <c r="Y1340" s="16">
        <v>634.1784</v>
      </c>
      <c r="Z1340" s="4" t="str">
        <f t="array" ref="Z1340">XLOOKUP(M1340,Product_Dim!A:A,Product_Dim!B:B)</f>
        <v>Noise-Canceling Headphones</v>
      </c>
    </row>
    <row r="1341" ht="14.25" customHeight="1">
      <c r="A1341" s="4" t="s">
        <v>3300</v>
      </c>
      <c r="B1341" s="5">
        <v>45921.0</v>
      </c>
      <c r="C1341" s="12" t="s">
        <v>3976</v>
      </c>
      <c r="D1341" s="4">
        <f t="shared" si="1"/>
        <v>2025</v>
      </c>
      <c r="E1341" s="4" t="s">
        <v>1223</v>
      </c>
      <c r="F1341" s="4">
        <v>52.0</v>
      </c>
      <c r="G1341" s="4" t="str">
        <f t="shared" si="2"/>
        <v>46-55</v>
      </c>
      <c r="H1341" s="4" t="str">
        <f t="array" ref="H1341">XLOOKUP(E1341,Customer_Dim!A:A,Customer_Dim!D:D)</f>
        <v>Female</v>
      </c>
      <c r="I1341" s="4" t="str">
        <f t="array" ref="I1341">XLOOKUP(E1341,Customer_Dim!A:A,Customer_Dim!H:H)</f>
        <v>Bronze</v>
      </c>
      <c r="J1341" s="4" t="str">
        <f t="array" ref="J1341">XLOOKUP(E1341,Customer_Dim!A:A,Customer_Dim!E:E)</f>
        <v>North Michael</v>
      </c>
      <c r="K1341" s="4" t="str">
        <f t="array" ref="K1341">XLOOKUP(E1341,Customer_Dim!A:A,Customer_Dim!F:F)</f>
        <v>Iowa</v>
      </c>
      <c r="L1341" s="4" t="str">
        <f t="array" ref="L1341">XLOOKUP(Q1341,Store_Dim!A:A,Store_Dim!C:C)</f>
        <v>South</v>
      </c>
      <c r="M1341" s="4" t="s">
        <v>1823</v>
      </c>
      <c r="N1341" s="4" t="str">
        <f t="array" ref="N1341">XLOOKUP(M1341,Product_Dim!A:A,Product_Dim!C:C)</f>
        <v>Home</v>
      </c>
      <c r="O1341" s="4" t="str">
        <f t="array" ref="O1341">XLOOKUP(M1341,Product_Dim!A:A,Product_Dim!D:D)</f>
        <v>Kitchen</v>
      </c>
      <c r="P1341" s="4" t="s">
        <v>1825</v>
      </c>
      <c r="Q1341" s="4" t="s">
        <v>1896</v>
      </c>
      <c r="R1341" s="4" t="str">
        <f t="array" ref="R1341">XLOOKUP(Q1341,Store_Dim!A:A,Store_Dim!B:B)</f>
        <v>Black-Horn</v>
      </c>
      <c r="S1341" s="4" t="str">
        <f t="array" ref="S1341">XLOOKUP(Q1341,Store_Dim!A:A,Store_Dim!E:E)</f>
        <v>Outlet</v>
      </c>
      <c r="T1341" s="4">
        <v>4.0</v>
      </c>
      <c r="U1341" s="13">
        <v>806.99</v>
      </c>
      <c r="V1341" s="14">
        <v>0.06</v>
      </c>
      <c r="W1341" s="15">
        <v>58.0</v>
      </c>
      <c r="X1341" s="4" t="s">
        <v>1959</v>
      </c>
      <c r="Y1341" s="16">
        <v>3034.2824</v>
      </c>
      <c r="Z1341" s="4" t="str">
        <f t="array" ref="Z1341">XLOOKUP(M1341,Product_Dim!A:A,Product_Dim!B:B)</f>
        <v>Wall-Mounted Spice Rack</v>
      </c>
    </row>
    <row r="1342" ht="14.25" customHeight="1">
      <c r="A1342" s="4" t="s">
        <v>3301</v>
      </c>
      <c r="B1342" s="5">
        <v>45855.0</v>
      </c>
      <c r="C1342" s="12" t="s">
        <v>3968</v>
      </c>
      <c r="D1342" s="4">
        <f t="shared" si="1"/>
        <v>2025</v>
      </c>
      <c r="E1342" s="4" t="s">
        <v>1384</v>
      </c>
      <c r="F1342" s="4">
        <v>53.0</v>
      </c>
      <c r="G1342" s="4" t="str">
        <f t="shared" si="2"/>
        <v>46-55</v>
      </c>
      <c r="H1342" s="4" t="str">
        <f t="array" ref="H1342">XLOOKUP(E1342,Customer_Dim!A:A,Customer_Dim!D:D)</f>
        <v>Male</v>
      </c>
      <c r="I1342" s="4" t="str">
        <f t="array" ref="I1342">XLOOKUP(E1342,Customer_Dim!A:A,Customer_Dim!H:H)</f>
        <v>Silver</v>
      </c>
      <c r="J1342" s="4" t="str">
        <f t="array" ref="J1342">XLOOKUP(E1342,Customer_Dim!A:A,Customer_Dim!E:E)</f>
        <v>North Daniel</v>
      </c>
      <c r="K1342" s="4" t="str">
        <f t="array" ref="K1342">XLOOKUP(E1342,Customer_Dim!A:A,Customer_Dim!F:F)</f>
        <v>Michigan</v>
      </c>
      <c r="L1342" s="4" t="str">
        <f t="array" ref="L1342">XLOOKUP(Q1342,Store_Dim!A:A,Store_Dim!C:C)</f>
        <v>North</v>
      </c>
      <c r="M1342" s="4" t="s">
        <v>1635</v>
      </c>
      <c r="N1342" s="4" t="str">
        <f t="array" ref="N1342">XLOOKUP(M1342,Product_Dim!A:A,Product_Dim!C:C)</f>
        <v>Sports</v>
      </c>
      <c r="O1342" s="4" t="str">
        <f t="array" ref="O1342">XLOOKUP(M1342,Product_Dim!A:A,Product_Dim!D:D)</f>
        <v>Accessories</v>
      </c>
      <c r="P1342" s="4" t="s">
        <v>1637</v>
      </c>
      <c r="Q1342" s="4" t="s">
        <v>1892</v>
      </c>
      <c r="R1342" s="4" t="str">
        <f t="array" ref="R1342">XLOOKUP(Q1342,Store_Dim!A:A,Store_Dim!B:B)</f>
        <v>Martinez, Adkins and Johnson</v>
      </c>
      <c r="S1342" s="4" t="str">
        <f t="array" ref="S1342">XLOOKUP(Q1342,Store_Dim!A:A,Store_Dim!E:E)</f>
        <v>Flagship</v>
      </c>
      <c r="T1342" s="4">
        <v>3.0</v>
      </c>
      <c r="U1342" s="13">
        <v>684.22</v>
      </c>
      <c r="V1342" s="14">
        <v>0.09</v>
      </c>
      <c r="W1342" s="15">
        <v>273.86258363355637</v>
      </c>
      <c r="X1342" s="4" t="s">
        <v>1959</v>
      </c>
      <c r="Y1342" s="16">
        <v>1867.9206</v>
      </c>
      <c r="Z1342" s="4" t="str">
        <f t="array" ref="Z1342">XLOOKUP(M1342,Product_Dim!A:A,Product_Dim!B:B)</f>
        <v>Outdoor Sports Water Bottle</v>
      </c>
    </row>
    <row r="1343" ht="14.25" customHeight="1">
      <c r="A1343" s="4" t="s">
        <v>3302</v>
      </c>
      <c r="B1343" s="5">
        <v>45837.0</v>
      </c>
      <c r="C1343" s="12" t="s">
        <v>3970</v>
      </c>
      <c r="D1343" s="4">
        <f t="shared" si="1"/>
        <v>2025</v>
      </c>
      <c r="E1343" s="4" t="s">
        <v>1395</v>
      </c>
      <c r="F1343" s="4">
        <v>51.0</v>
      </c>
      <c r="G1343" s="4" t="str">
        <f t="shared" si="2"/>
        <v>46-55</v>
      </c>
      <c r="H1343" s="4" t="str">
        <f t="array" ref="H1343">XLOOKUP(E1343,Customer_Dim!A:A,Customer_Dim!D:D)</f>
        <v>Male</v>
      </c>
      <c r="I1343" s="4" t="str">
        <f t="array" ref="I1343">XLOOKUP(E1343,Customer_Dim!A:A,Customer_Dim!H:H)</f>
        <v>Silver</v>
      </c>
      <c r="J1343" s="4" t="str">
        <f t="array" ref="J1343">XLOOKUP(E1343,Customer_Dim!A:A,Customer_Dim!E:E)</f>
        <v>New Donnabury</v>
      </c>
      <c r="K1343" s="4" t="str">
        <f t="array" ref="K1343">XLOOKUP(E1343,Customer_Dim!A:A,Customer_Dim!F:F)</f>
        <v>Texas</v>
      </c>
      <c r="L1343" s="4" t="str">
        <f t="array" ref="L1343">XLOOKUP(Q1343,Store_Dim!A:A,Store_Dim!C:C)</f>
        <v>South</v>
      </c>
      <c r="M1343" s="4" t="s">
        <v>1862</v>
      </c>
      <c r="N1343" s="4" t="str">
        <f t="array" ref="N1343">XLOOKUP(M1343,Product_Dim!A:A,Product_Dim!C:C)</f>
        <v>Electronics</v>
      </c>
      <c r="O1343" s="4" t="str">
        <f t="array" ref="O1343">XLOOKUP(M1343,Product_Dim!A:A,Product_Dim!D:D)</f>
        <v>Computer</v>
      </c>
      <c r="P1343" s="4" t="s">
        <v>1864</v>
      </c>
      <c r="Q1343" s="4" t="s">
        <v>1914</v>
      </c>
      <c r="R1343" s="4" t="str">
        <f t="array" ref="R1343">XLOOKUP(Q1343,Store_Dim!A:A,Store_Dim!B:B)</f>
        <v>Martinez-Mullins</v>
      </c>
      <c r="S1343" s="4" t="str">
        <f t="array" ref="S1343">XLOOKUP(Q1343,Store_Dim!A:A,Store_Dim!E:E)</f>
        <v>Online</v>
      </c>
      <c r="T1343" s="4">
        <v>4.0</v>
      </c>
      <c r="U1343" s="13">
        <v>763.34</v>
      </c>
      <c r="V1343" s="14">
        <v>0.07</v>
      </c>
      <c r="W1343" s="15">
        <v>485.0</v>
      </c>
      <c r="X1343" s="4" t="s">
        <v>1961</v>
      </c>
      <c r="Y1343" s="16">
        <v>2839.6248</v>
      </c>
      <c r="Z1343" s="4" t="str">
        <f t="array" ref="Z1343">XLOOKUP(M1343,Product_Dim!A:A,Product_Dim!B:B)</f>
        <v>USB-C Laptop Charger</v>
      </c>
    </row>
    <row r="1344" ht="14.25" customHeight="1">
      <c r="A1344" s="4" t="s">
        <v>3303</v>
      </c>
      <c r="B1344" s="5">
        <v>45738.0</v>
      </c>
      <c r="C1344" s="12" t="s">
        <v>3977</v>
      </c>
      <c r="D1344" s="4">
        <f t="shared" si="1"/>
        <v>2025</v>
      </c>
      <c r="E1344" s="4" t="s">
        <v>1154</v>
      </c>
      <c r="F1344" s="4">
        <v>64.0</v>
      </c>
      <c r="G1344" s="4" t="str">
        <f t="shared" si="2"/>
        <v>56-65</v>
      </c>
      <c r="H1344" s="4" t="str">
        <f t="array" ref="H1344">XLOOKUP(E1344,Customer_Dim!A:A,Customer_Dim!D:D)</f>
        <v>Male</v>
      </c>
      <c r="I1344" s="4" t="str">
        <f t="array" ref="I1344">XLOOKUP(E1344,Customer_Dim!A:A,Customer_Dim!H:H)</f>
        <v>Platinum</v>
      </c>
      <c r="J1344" s="4" t="str">
        <f t="array" ref="J1344">XLOOKUP(E1344,Customer_Dim!A:A,Customer_Dim!E:E)</f>
        <v>New Jessechester</v>
      </c>
      <c r="K1344" s="4" t="str">
        <f t="array" ref="K1344">XLOOKUP(E1344,Customer_Dim!A:A,Customer_Dim!F:F)</f>
        <v>Indiana</v>
      </c>
      <c r="L1344" s="4" t="str">
        <f t="array" ref="L1344">XLOOKUP(Q1344,Store_Dim!A:A,Store_Dim!C:C)</f>
        <v>North</v>
      </c>
      <c r="M1344" s="4" t="s">
        <v>1732</v>
      </c>
      <c r="N1344" s="4" t="str">
        <f t="array" ref="N1344">XLOOKUP(M1344,Product_Dim!A:A,Product_Dim!C:C)</f>
        <v>Sports</v>
      </c>
      <c r="O1344" s="4" t="str">
        <f t="array" ref="O1344">XLOOKUP(M1344,Product_Dim!A:A,Product_Dim!D:D)</f>
        <v>Fitness</v>
      </c>
      <c r="P1344" s="4" t="s">
        <v>1734</v>
      </c>
      <c r="Q1344" s="4" t="s">
        <v>1901</v>
      </c>
      <c r="R1344" s="4" t="str">
        <f t="array" ref="R1344">XLOOKUP(Q1344,Store_Dim!A:A,Store_Dim!B:B)</f>
        <v>Johnson-Wright</v>
      </c>
      <c r="S1344" s="4" t="str">
        <f t="array" ref="S1344">XLOOKUP(Q1344,Store_Dim!A:A,Store_Dim!E:E)</f>
        <v>Outlet</v>
      </c>
      <c r="T1344" s="4">
        <v>3.0</v>
      </c>
      <c r="U1344" s="13">
        <v>721.94</v>
      </c>
      <c r="V1344" s="14">
        <v>0.26</v>
      </c>
      <c r="W1344" s="15">
        <v>260.0</v>
      </c>
      <c r="X1344" s="4" t="s">
        <v>1959</v>
      </c>
      <c r="Y1344" s="16">
        <v>1602.7068</v>
      </c>
      <c r="Z1344" s="4" t="str">
        <f t="array" ref="Z1344">XLOOKUP(M1344,Product_Dim!A:A,Product_Dim!B:B)</f>
        <v>Boxing Hand Wraps</v>
      </c>
    </row>
    <row r="1345" ht="14.25" customHeight="1">
      <c r="A1345" s="4" t="s">
        <v>3304</v>
      </c>
      <c r="B1345" s="5">
        <v>45323.0</v>
      </c>
      <c r="C1345" s="12" t="s">
        <v>3974</v>
      </c>
      <c r="D1345" s="4">
        <f t="shared" si="1"/>
        <v>2024</v>
      </c>
      <c r="E1345" s="4" t="s">
        <v>1287</v>
      </c>
      <c r="F1345" s="4">
        <v>23.0</v>
      </c>
      <c r="G1345" s="4" t="str">
        <f t="shared" si="2"/>
        <v>18-25</v>
      </c>
      <c r="H1345" s="4" t="str">
        <f t="array" ref="H1345">XLOOKUP(E1345,Customer_Dim!A:A,Customer_Dim!D:D)</f>
        <v>Female</v>
      </c>
      <c r="I1345" s="4" t="str">
        <f t="array" ref="I1345">XLOOKUP(E1345,Customer_Dim!A:A,Customer_Dim!H:H)</f>
        <v>Gold</v>
      </c>
      <c r="J1345" s="4" t="str">
        <f t="array" ref="J1345">XLOOKUP(E1345,Customer_Dim!A:A,Customer_Dim!E:E)</f>
        <v>North Michaelfurt</v>
      </c>
      <c r="K1345" s="4" t="str">
        <f t="array" ref="K1345">XLOOKUP(E1345,Customer_Dim!A:A,Customer_Dim!F:F)</f>
        <v>Wisconsin</v>
      </c>
      <c r="L1345" s="4" t="str">
        <f t="array" ref="L1345">XLOOKUP(Q1345,Store_Dim!A:A,Store_Dim!C:C)</f>
        <v>North</v>
      </c>
      <c r="M1345" s="4" t="s">
        <v>1874</v>
      </c>
      <c r="N1345" s="4" t="str">
        <f t="array" ref="N1345">XLOOKUP(M1345,Product_Dim!A:A,Product_Dim!C:C)</f>
        <v>Sports</v>
      </c>
      <c r="O1345" s="4" t="str">
        <f t="array" ref="O1345">XLOOKUP(M1345,Product_Dim!A:A,Product_Dim!D:D)</f>
        <v>Team Sports</v>
      </c>
      <c r="P1345" s="4" t="s">
        <v>1876</v>
      </c>
      <c r="Q1345" s="4" t="s">
        <v>1892</v>
      </c>
      <c r="R1345" s="4" t="str">
        <f t="array" ref="R1345">XLOOKUP(Q1345,Store_Dim!A:A,Store_Dim!B:B)</f>
        <v>Martinez, Adkins and Johnson</v>
      </c>
      <c r="S1345" s="4" t="str">
        <f t="array" ref="S1345">XLOOKUP(Q1345,Store_Dim!A:A,Store_Dim!E:E)</f>
        <v>Flagship</v>
      </c>
      <c r="T1345" s="4">
        <v>3.0</v>
      </c>
      <c r="U1345" s="13">
        <v>760.38</v>
      </c>
      <c r="V1345" s="14">
        <v>0.0</v>
      </c>
      <c r="W1345" s="15">
        <v>471.0</v>
      </c>
      <c r="X1345" s="4" t="s">
        <v>1964</v>
      </c>
      <c r="Y1345" s="16">
        <v>2281.14</v>
      </c>
      <c r="Z1345" s="4" t="str">
        <f t="array" ref="Z1345">XLOOKUP(M1345,Product_Dim!A:A,Product_Dim!B:B)</f>
        <v>Cricket Bat</v>
      </c>
    </row>
    <row r="1346" ht="14.25" customHeight="1">
      <c r="A1346" s="4" t="s">
        <v>3305</v>
      </c>
      <c r="B1346" s="5">
        <v>45362.0</v>
      </c>
      <c r="C1346" s="12" t="s">
        <v>3977</v>
      </c>
      <c r="D1346" s="4">
        <f t="shared" si="1"/>
        <v>2024</v>
      </c>
      <c r="E1346" s="4" t="s">
        <v>965</v>
      </c>
      <c r="F1346" s="4">
        <v>64.0</v>
      </c>
      <c r="G1346" s="4" t="str">
        <f t="shared" si="2"/>
        <v>56-65</v>
      </c>
      <c r="H1346" s="4" t="str">
        <f t="array" ref="H1346">XLOOKUP(E1346,Customer_Dim!A:A,Customer_Dim!D:D)</f>
        <v>Male</v>
      </c>
      <c r="I1346" s="4" t="str">
        <f t="array" ref="I1346">XLOOKUP(E1346,Customer_Dim!A:A,Customer_Dim!H:H)</f>
        <v>Platinum</v>
      </c>
      <c r="J1346" s="4" t="str">
        <f t="array" ref="J1346">XLOOKUP(E1346,Customer_Dim!A:A,Customer_Dim!E:E)</f>
        <v>New Joshuatown</v>
      </c>
      <c r="K1346" s="4" t="str">
        <f t="array" ref="K1346">XLOOKUP(E1346,Customer_Dim!A:A,Customer_Dim!F:F)</f>
        <v>Maine</v>
      </c>
      <c r="L1346" s="4" t="str">
        <f t="array" ref="L1346">XLOOKUP(Q1346,Store_Dim!A:A,Store_Dim!C:C)</f>
        <v>East</v>
      </c>
      <c r="M1346" s="4" t="s">
        <v>1874</v>
      </c>
      <c r="N1346" s="4" t="str">
        <f t="array" ref="N1346">XLOOKUP(M1346,Product_Dim!A:A,Product_Dim!C:C)</f>
        <v>Sports</v>
      </c>
      <c r="O1346" s="4" t="str">
        <f t="array" ref="O1346">XLOOKUP(M1346,Product_Dim!A:A,Product_Dim!D:D)</f>
        <v>Team Sports</v>
      </c>
      <c r="P1346" s="4" t="s">
        <v>1876</v>
      </c>
      <c r="Q1346" s="4" t="s">
        <v>1911</v>
      </c>
      <c r="R1346" s="4" t="str">
        <f t="array" ref="R1346">XLOOKUP(Q1346,Store_Dim!A:A,Store_Dim!B:B)</f>
        <v>Benson-Elliott</v>
      </c>
      <c r="S1346" s="4" t="str">
        <f t="array" ref="S1346">XLOOKUP(Q1346,Store_Dim!A:A,Store_Dim!E:E)</f>
        <v>Online</v>
      </c>
      <c r="T1346" s="4">
        <v>3.0</v>
      </c>
      <c r="U1346" s="13">
        <v>612.53</v>
      </c>
      <c r="V1346" s="14">
        <v>0.21</v>
      </c>
      <c r="W1346" s="15">
        <v>471.0</v>
      </c>
      <c r="X1346" s="4" t="s">
        <v>1964</v>
      </c>
      <c r="Y1346" s="16">
        <v>1451.6961</v>
      </c>
      <c r="Z1346" s="4" t="str">
        <f t="array" ref="Z1346">XLOOKUP(M1346,Product_Dim!A:A,Product_Dim!B:B)</f>
        <v>Cricket Bat</v>
      </c>
    </row>
    <row r="1347" ht="14.25" customHeight="1">
      <c r="A1347" s="4" t="s">
        <v>3306</v>
      </c>
      <c r="B1347" s="5">
        <v>45544.0</v>
      </c>
      <c r="C1347" s="12" t="s">
        <v>3976</v>
      </c>
      <c r="D1347" s="4">
        <f t="shared" si="1"/>
        <v>2024</v>
      </c>
      <c r="E1347" s="4" t="s">
        <v>177</v>
      </c>
      <c r="F1347" s="4">
        <v>21.0</v>
      </c>
      <c r="G1347" s="4" t="str">
        <f t="shared" si="2"/>
        <v>18-25</v>
      </c>
      <c r="H1347" s="4" t="str">
        <f t="array" ref="H1347">XLOOKUP(E1347,Customer_Dim!A:A,Customer_Dim!D:D)</f>
        <v>Male</v>
      </c>
      <c r="I1347" s="4" t="str">
        <f t="array" ref="I1347">XLOOKUP(E1347,Customer_Dim!A:A,Customer_Dim!H:H)</f>
        <v>Platinum</v>
      </c>
      <c r="J1347" s="4" t="str">
        <f t="array" ref="J1347">XLOOKUP(E1347,Customer_Dim!A:A,Customer_Dim!E:E)</f>
        <v>Mooneyshire</v>
      </c>
      <c r="K1347" s="4" t="str">
        <f t="array" ref="K1347">XLOOKUP(E1347,Customer_Dim!A:A,Customer_Dim!F:F)</f>
        <v>Alaska</v>
      </c>
      <c r="L1347" s="4" t="str">
        <f t="array" ref="L1347">XLOOKUP(Q1347,Store_Dim!A:A,Store_Dim!C:C)</f>
        <v>West</v>
      </c>
      <c r="M1347" s="4" t="s">
        <v>1771</v>
      </c>
      <c r="N1347" s="4" t="str">
        <f t="array" ref="N1347">XLOOKUP(M1347,Product_Dim!A:A,Product_Dim!C:C)</f>
        <v>Beauty</v>
      </c>
      <c r="O1347" s="4" t="str">
        <f t="array" ref="O1347">XLOOKUP(M1347,Product_Dim!A:A,Product_Dim!D:D)</f>
        <v>Skincare</v>
      </c>
      <c r="P1347" s="4" t="s">
        <v>1773</v>
      </c>
      <c r="Q1347" s="4" t="s">
        <v>1939</v>
      </c>
      <c r="R1347" s="4" t="str">
        <f t="array" ref="R1347">XLOOKUP(Q1347,Store_Dim!A:A,Store_Dim!B:B)</f>
        <v>Frederick-Wright</v>
      </c>
      <c r="S1347" s="4" t="str">
        <f t="array" ref="S1347">XLOOKUP(Q1347,Store_Dim!A:A,Store_Dim!E:E)</f>
        <v>Flagship</v>
      </c>
      <c r="T1347" s="4">
        <v>3.0</v>
      </c>
      <c r="U1347" s="13">
        <v>841.37</v>
      </c>
      <c r="V1347" s="14">
        <v>0.29</v>
      </c>
      <c r="W1347" s="15">
        <v>458.0</v>
      </c>
      <c r="X1347" s="4" t="s">
        <v>1961</v>
      </c>
      <c r="Y1347" s="16">
        <v>1792.1181</v>
      </c>
      <c r="Z1347" s="4" t="str">
        <f t="array" ref="Z1347">XLOOKUP(M1347,Product_Dim!A:A,Product_Dim!B:B)</f>
        <v>Organic Sunscreen Lotion</v>
      </c>
    </row>
    <row r="1348" ht="14.25" customHeight="1">
      <c r="A1348" s="4" t="s">
        <v>3307</v>
      </c>
      <c r="B1348" s="5">
        <v>45249.0</v>
      </c>
      <c r="C1348" s="12" t="s">
        <v>3971</v>
      </c>
      <c r="D1348" s="4">
        <f t="shared" si="1"/>
        <v>2023</v>
      </c>
      <c r="E1348" s="4" t="s">
        <v>856</v>
      </c>
      <c r="F1348" s="4">
        <v>27.0</v>
      </c>
      <c r="G1348" s="4" t="str">
        <f t="shared" si="2"/>
        <v>26-35</v>
      </c>
      <c r="H1348" s="4" t="str">
        <f t="array" ref="H1348">XLOOKUP(E1348,Customer_Dim!A:A,Customer_Dim!D:D)</f>
        <v>Female</v>
      </c>
      <c r="I1348" s="4" t="str">
        <f t="array" ref="I1348">XLOOKUP(E1348,Customer_Dim!A:A,Customer_Dim!H:H)</f>
        <v>Silver</v>
      </c>
      <c r="J1348" s="4" t="str">
        <f t="array" ref="J1348">XLOOKUP(E1348,Customer_Dim!A:A,Customer_Dim!E:E)</f>
        <v>Lake Saramouth</v>
      </c>
      <c r="K1348" s="4" t="str">
        <f t="array" ref="K1348">XLOOKUP(E1348,Customer_Dim!A:A,Customer_Dim!F:F)</f>
        <v>Oregon</v>
      </c>
      <c r="L1348" s="4" t="str">
        <f t="array" ref="L1348">XLOOKUP(Q1348,Store_Dim!A:A,Store_Dim!C:C)</f>
        <v>South</v>
      </c>
      <c r="M1348" s="4" t="s">
        <v>1725</v>
      </c>
      <c r="N1348" s="4" t="str">
        <f t="array" ref="N1348">XLOOKUP(M1348,Product_Dim!A:A,Product_Dim!C:C)</f>
        <v>Electronics</v>
      </c>
      <c r="O1348" s="4" t="str">
        <f t="array" ref="O1348">XLOOKUP(M1348,Product_Dim!A:A,Product_Dim!D:D)</f>
        <v>Accessories</v>
      </c>
      <c r="P1348" s="4" t="s">
        <v>1727</v>
      </c>
      <c r="Q1348" s="4" t="s">
        <v>1921</v>
      </c>
      <c r="R1348" s="4" t="str">
        <f t="array" ref="R1348">XLOOKUP(Q1348,Store_Dim!A:A,Store_Dim!B:B)</f>
        <v>Moore, Padilla and Butler</v>
      </c>
      <c r="S1348" s="4" t="str">
        <f t="array" ref="S1348">XLOOKUP(Q1348,Store_Dim!A:A,Store_Dim!E:E)</f>
        <v>Flagship</v>
      </c>
      <c r="T1348" s="4">
        <v>2.0</v>
      </c>
      <c r="U1348" s="13">
        <v>636.51</v>
      </c>
      <c r="V1348" s="14">
        <v>0.25</v>
      </c>
      <c r="W1348" s="15">
        <v>103.0</v>
      </c>
      <c r="X1348" s="4" t="s">
        <v>1959</v>
      </c>
      <c r="Y1348" s="16">
        <v>954.765</v>
      </c>
      <c r="Z1348" s="4" t="str">
        <f t="array" ref="Z1348">XLOOKUP(M1348,Product_Dim!A:A,Product_Dim!B:B)</f>
        <v>Car Dashboard Phone Holder</v>
      </c>
    </row>
    <row r="1349" ht="14.25" customHeight="1">
      <c r="A1349" s="4" t="s">
        <v>3308</v>
      </c>
      <c r="B1349" s="5">
        <v>45659.0</v>
      </c>
      <c r="C1349" s="12" t="s">
        <v>3972</v>
      </c>
      <c r="D1349" s="4">
        <f t="shared" si="1"/>
        <v>2025</v>
      </c>
      <c r="E1349" s="4" t="s">
        <v>345</v>
      </c>
      <c r="F1349" s="4">
        <v>29.0</v>
      </c>
      <c r="G1349" s="4" t="str">
        <f t="shared" si="2"/>
        <v>26-35</v>
      </c>
      <c r="H1349" s="4" t="str">
        <f t="array" ref="H1349">XLOOKUP(E1349,Customer_Dim!A:A,Customer_Dim!D:D)</f>
        <v>Female</v>
      </c>
      <c r="I1349" s="4" t="str">
        <f t="array" ref="I1349">XLOOKUP(E1349,Customer_Dim!A:A,Customer_Dim!H:H)</f>
        <v>Silver</v>
      </c>
      <c r="J1349" s="4" t="str">
        <f t="array" ref="J1349">XLOOKUP(E1349,Customer_Dim!A:A,Customer_Dim!E:E)</f>
        <v>South Amandahaven</v>
      </c>
      <c r="K1349" s="4" t="str">
        <f t="array" ref="K1349">XLOOKUP(E1349,Customer_Dim!A:A,Customer_Dim!F:F)</f>
        <v>Arizona</v>
      </c>
      <c r="L1349" s="4" t="str">
        <f t="array" ref="L1349">XLOOKUP(Q1349,Store_Dim!A:A,Store_Dim!C:C)</f>
        <v>West</v>
      </c>
      <c r="M1349" s="4" t="s">
        <v>1715</v>
      </c>
      <c r="N1349" s="4" t="str">
        <f t="array" ref="N1349">XLOOKUP(M1349,Product_Dim!A:A,Product_Dim!C:C)</f>
        <v>Sports</v>
      </c>
      <c r="O1349" s="4" t="str">
        <f t="array" ref="O1349">XLOOKUP(M1349,Product_Dim!A:A,Product_Dim!D:D)</f>
        <v>Team Sports</v>
      </c>
      <c r="P1349" s="4" t="s">
        <v>1717</v>
      </c>
      <c r="Q1349" s="4" t="s">
        <v>1917</v>
      </c>
      <c r="R1349" s="4" t="str">
        <f t="array" ref="R1349">XLOOKUP(Q1349,Store_Dim!A:A,Store_Dim!B:B)</f>
        <v>Bean, Jones and Park</v>
      </c>
      <c r="S1349" s="4" t="str">
        <f t="array" ref="S1349">XLOOKUP(Q1349,Store_Dim!A:A,Store_Dim!E:E)</f>
        <v>Online</v>
      </c>
      <c r="T1349" s="4">
        <v>2.0</v>
      </c>
      <c r="U1349" s="13">
        <v>732.37</v>
      </c>
      <c r="V1349" s="14">
        <v>0.22</v>
      </c>
      <c r="W1349" s="15">
        <v>114.0</v>
      </c>
      <c r="X1349" s="4" t="s">
        <v>1964</v>
      </c>
      <c r="Y1349" s="16">
        <v>1142.4972</v>
      </c>
      <c r="Z1349" s="4" t="str">
        <f t="array" ref="Z1349">XLOOKUP(M1349,Product_Dim!A:A,Product_Dim!B:B)</f>
        <v>High-Grip Football</v>
      </c>
    </row>
    <row r="1350" ht="14.25" customHeight="1">
      <c r="A1350" s="4" t="s">
        <v>3309</v>
      </c>
      <c r="B1350" s="5">
        <v>45927.0</v>
      </c>
      <c r="C1350" s="12" t="s">
        <v>3976</v>
      </c>
      <c r="D1350" s="4">
        <f t="shared" si="1"/>
        <v>2025</v>
      </c>
      <c r="E1350" s="4" t="s">
        <v>566</v>
      </c>
      <c r="F1350" s="4">
        <v>39.0</v>
      </c>
      <c r="G1350" s="4" t="str">
        <f t="shared" si="2"/>
        <v>36-45</v>
      </c>
      <c r="H1350" s="4" t="str">
        <f t="array" ref="H1350">XLOOKUP(E1350,Customer_Dim!A:A,Customer_Dim!D:D)</f>
        <v>Female</v>
      </c>
      <c r="I1350" s="4" t="str">
        <f t="array" ref="I1350">XLOOKUP(E1350,Customer_Dim!A:A,Customer_Dim!H:H)</f>
        <v>Silver</v>
      </c>
      <c r="J1350" s="4" t="str">
        <f t="array" ref="J1350">XLOOKUP(E1350,Customer_Dim!A:A,Customer_Dim!E:E)</f>
        <v>Dominiquefort</v>
      </c>
      <c r="K1350" s="4" t="str">
        <f t="array" ref="K1350">XLOOKUP(E1350,Customer_Dim!A:A,Customer_Dim!F:F)</f>
        <v>Georgia</v>
      </c>
      <c r="L1350" s="4" t="str">
        <f t="array" ref="L1350">XLOOKUP(Q1350,Store_Dim!A:A,Store_Dim!C:C)</f>
        <v>West</v>
      </c>
      <c r="M1350" s="4" t="s">
        <v>1744</v>
      </c>
      <c r="N1350" s="4" t="str">
        <f t="array" ref="N1350">XLOOKUP(M1350,Product_Dim!A:A,Product_Dim!C:C)</f>
        <v>Sports</v>
      </c>
      <c r="O1350" s="4" t="str">
        <f t="array" ref="O1350">XLOOKUP(M1350,Product_Dim!A:A,Product_Dim!D:D)</f>
        <v>Accessories</v>
      </c>
      <c r="P1350" s="4" t="s">
        <v>1746</v>
      </c>
      <c r="Q1350" s="4" t="s">
        <v>1939</v>
      </c>
      <c r="R1350" s="4" t="str">
        <f t="array" ref="R1350">XLOOKUP(Q1350,Store_Dim!A:A,Store_Dim!B:B)</f>
        <v>Frederick-Wright</v>
      </c>
      <c r="S1350" s="4" t="str">
        <f t="array" ref="S1350">XLOOKUP(Q1350,Store_Dim!A:A,Store_Dim!E:E)</f>
        <v>Flagship</v>
      </c>
      <c r="T1350" s="4">
        <v>3.0</v>
      </c>
      <c r="U1350" s="13">
        <v>183.44</v>
      </c>
      <c r="V1350" s="14">
        <v>0.28</v>
      </c>
      <c r="W1350" s="15">
        <v>185.0</v>
      </c>
      <c r="X1350" s="4" t="s">
        <v>1964</v>
      </c>
      <c r="Y1350" s="16">
        <v>396.2303999999999</v>
      </c>
      <c r="Z1350" s="4" t="str">
        <f t="array" ref="Z1350">XLOOKUP(M1350,Product_Dim!A:A,Product_Dim!B:B)</f>
        <v>Sports Stopwatch Pro</v>
      </c>
    </row>
    <row r="1351" ht="14.25" customHeight="1">
      <c r="A1351" s="4" t="s">
        <v>3310</v>
      </c>
      <c r="B1351" s="5">
        <v>45373.0</v>
      </c>
      <c r="C1351" s="12" t="s">
        <v>3977</v>
      </c>
      <c r="D1351" s="4">
        <f t="shared" si="1"/>
        <v>2024</v>
      </c>
      <c r="E1351" s="4" t="s">
        <v>257</v>
      </c>
      <c r="F1351" s="4">
        <v>21.0</v>
      </c>
      <c r="G1351" s="4" t="str">
        <f t="shared" si="2"/>
        <v>18-25</v>
      </c>
      <c r="H1351" s="4" t="str">
        <f t="array" ref="H1351">XLOOKUP(E1351,Customer_Dim!A:A,Customer_Dim!D:D)</f>
        <v>Female</v>
      </c>
      <c r="I1351" s="4" t="str">
        <f t="array" ref="I1351">XLOOKUP(E1351,Customer_Dim!A:A,Customer_Dim!H:H)</f>
        <v>Silver</v>
      </c>
      <c r="J1351" s="4" t="str">
        <f t="array" ref="J1351">XLOOKUP(E1351,Customer_Dim!A:A,Customer_Dim!E:E)</f>
        <v>Woodmouth</v>
      </c>
      <c r="K1351" s="4" t="str">
        <f t="array" ref="K1351">XLOOKUP(E1351,Customer_Dim!A:A,Customer_Dim!F:F)</f>
        <v>Nevada</v>
      </c>
      <c r="L1351" s="4" t="str">
        <f t="array" ref="L1351">XLOOKUP(Q1351,Store_Dim!A:A,Store_Dim!C:C)</f>
        <v>East</v>
      </c>
      <c r="M1351" s="4" t="s">
        <v>1603</v>
      </c>
      <c r="N1351" s="4" t="str">
        <f t="array" ref="N1351">XLOOKUP(M1351,Product_Dim!A:A,Product_Dim!C:C)</f>
        <v>Electronics</v>
      </c>
      <c r="O1351" s="4" t="str">
        <f t="array" ref="O1351">XLOOKUP(M1351,Product_Dim!A:A,Product_Dim!D:D)</f>
        <v>Accessories</v>
      </c>
      <c r="P1351" s="4" t="s">
        <v>1605</v>
      </c>
      <c r="Q1351" s="4" t="s">
        <v>1932</v>
      </c>
      <c r="R1351" s="4" t="str">
        <f t="array" ref="R1351">XLOOKUP(Q1351,Store_Dim!A:A,Store_Dim!B:B)</f>
        <v>Gardner, Humphrey and Contreras</v>
      </c>
      <c r="S1351" s="4" t="str">
        <f t="array" ref="S1351">XLOOKUP(Q1351,Store_Dim!A:A,Store_Dim!E:E)</f>
        <v>Flagship</v>
      </c>
      <c r="T1351" s="4">
        <v>4.0</v>
      </c>
      <c r="U1351" s="13">
        <v>898.58</v>
      </c>
      <c r="V1351" s="14">
        <v>0.16</v>
      </c>
      <c r="W1351" s="15">
        <v>273.86258363355637</v>
      </c>
      <c r="X1351" s="4" t="s">
        <v>1961</v>
      </c>
      <c r="Y1351" s="16">
        <v>3019.2288</v>
      </c>
      <c r="Z1351" s="4" t="str">
        <f t="array" ref="Z1351">XLOOKUP(M1351,Product_Dim!A:A,Product_Dim!B:B)</f>
        <v>HD Smart TV Stick</v>
      </c>
    </row>
    <row r="1352" ht="14.25" customHeight="1">
      <c r="A1352" s="4" t="s">
        <v>3311</v>
      </c>
      <c r="B1352" s="5">
        <v>45529.0</v>
      </c>
      <c r="C1352" s="12" t="s">
        <v>3975</v>
      </c>
      <c r="D1352" s="4">
        <f t="shared" si="1"/>
        <v>2024</v>
      </c>
      <c r="E1352" s="4" t="s">
        <v>1241</v>
      </c>
      <c r="F1352" s="4">
        <v>56.0</v>
      </c>
      <c r="G1352" s="4" t="str">
        <f t="shared" si="2"/>
        <v>56-65</v>
      </c>
      <c r="H1352" s="4" t="str">
        <f t="array" ref="H1352">XLOOKUP(E1352,Customer_Dim!A:A,Customer_Dim!D:D)</f>
        <v>Male</v>
      </c>
      <c r="I1352" s="4" t="str">
        <f t="array" ref="I1352">XLOOKUP(E1352,Customer_Dim!A:A,Customer_Dim!H:H)</f>
        <v>Silver</v>
      </c>
      <c r="J1352" s="4" t="str">
        <f t="array" ref="J1352">XLOOKUP(E1352,Customer_Dim!A:A,Customer_Dim!E:E)</f>
        <v>Deniseberg</v>
      </c>
      <c r="K1352" s="4" t="str">
        <f t="array" ref="K1352">XLOOKUP(E1352,Customer_Dim!A:A,Customer_Dim!F:F)</f>
        <v>Arkansas</v>
      </c>
      <c r="L1352" s="4" t="str">
        <f t="array" ref="L1352">XLOOKUP(Q1352,Store_Dim!A:A,Store_Dim!C:C)</f>
        <v>South</v>
      </c>
      <c r="M1352" s="4" t="s">
        <v>1645</v>
      </c>
      <c r="N1352" s="4" t="str">
        <f t="array" ref="N1352">XLOOKUP(M1352,Product_Dim!A:A,Product_Dim!C:C)</f>
        <v>Clothing</v>
      </c>
      <c r="O1352" s="4" t="str">
        <f t="array" ref="O1352">XLOOKUP(M1352,Product_Dim!A:A,Product_Dim!D:D)</f>
        <v>Tops</v>
      </c>
      <c r="P1352" s="4" t="s">
        <v>1647</v>
      </c>
      <c r="Q1352" s="4" t="s">
        <v>1896</v>
      </c>
      <c r="R1352" s="4" t="str">
        <f t="array" ref="R1352">XLOOKUP(Q1352,Store_Dim!A:A,Store_Dim!B:B)</f>
        <v>Black-Horn</v>
      </c>
      <c r="S1352" s="4" t="str">
        <f t="array" ref="S1352">XLOOKUP(Q1352,Store_Dim!A:A,Store_Dim!E:E)</f>
        <v>Outlet</v>
      </c>
      <c r="T1352" s="4">
        <v>3.0</v>
      </c>
      <c r="U1352" s="13">
        <v>152.41</v>
      </c>
      <c r="V1352" s="14">
        <v>0.25</v>
      </c>
      <c r="W1352" s="15">
        <v>360.0</v>
      </c>
      <c r="X1352" s="4" t="s">
        <v>1959</v>
      </c>
      <c r="Y1352" s="16">
        <v>342.9225</v>
      </c>
      <c r="Z1352" s="4" t="str">
        <f t="array" ref="Z1352">XLOOKUP(M1352,Product_Dim!A:A,Product_Dim!B:B)</f>
        <v>Men's Formal Shirt</v>
      </c>
    </row>
    <row r="1353" ht="14.25" customHeight="1">
      <c r="A1353" s="4" t="s">
        <v>3312</v>
      </c>
      <c r="B1353" s="5">
        <v>45872.0</v>
      </c>
      <c r="C1353" s="12" t="s">
        <v>3975</v>
      </c>
      <c r="D1353" s="4">
        <f t="shared" si="1"/>
        <v>2025</v>
      </c>
      <c r="E1353" s="4" t="s">
        <v>744</v>
      </c>
      <c r="F1353" s="4">
        <v>50.0</v>
      </c>
      <c r="G1353" s="4" t="str">
        <f t="shared" si="2"/>
        <v>46-55</v>
      </c>
      <c r="H1353" s="4" t="str">
        <f t="array" ref="H1353">XLOOKUP(E1353,Customer_Dim!A:A,Customer_Dim!D:D)</f>
        <v>Male</v>
      </c>
      <c r="I1353" s="4" t="str">
        <f t="array" ref="I1353">XLOOKUP(E1353,Customer_Dim!A:A,Customer_Dim!H:H)</f>
        <v>Platinum</v>
      </c>
      <c r="J1353" s="4" t="str">
        <f t="array" ref="J1353">XLOOKUP(E1353,Customer_Dim!A:A,Customer_Dim!E:E)</f>
        <v>East jeremy</v>
      </c>
      <c r="K1353" s="4" t="str">
        <f t="array" ref="K1353">XLOOKUP(E1353,Customer_Dim!A:A,Customer_Dim!F:F)</f>
        <v>Iowa</v>
      </c>
      <c r="L1353" s="4" t="str">
        <f t="array" ref="L1353">XLOOKUP(Q1353,Store_Dim!A:A,Store_Dim!C:C)</f>
        <v>South</v>
      </c>
      <c r="M1353" s="4" t="s">
        <v>1859</v>
      </c>
      <c r="N1353" s="4" t="str">
        <f t="array" ref="N1353">XLOOKUP(M1353,Product_Dim!A:A,Product_Dim!C:C)</f>
        <v>Home</v>
      </c>
      <c r="O1353" s="4" t="str">
        <f t="array" ref="O1353">XLOOKUP(M1353,Product_Dim!A:A,Product_Dim!D:D)</f>
        <v>Appliances</v>
      </c>
      <c r="P1353" s="4" t="s">
        <v>1861</v>
      </c>
      <c r="Q1353" s="4" t="s">
        <v>1934</v>
      </c>
      <c r="R1353" s="4" t="str">
        <f t="array" ref="R1353">XLOOKUP(Q1353,Store_Dim!A:A,Store_Dim!B:B)</f>
        <v>Mcdonald Inc</v>
      </c>
      <c r="S1353" s="4" t="str">
        <f t="array" ref="S1353">XLOOKUP(Q1353,Store_Dim!A:A,Store_Dim!E:E)</f>
        <v>Outlet</v>
      </c>
      <c r="T1353" s="4">
        <v>3.0</v>
      </c>
      <c r="U1353" s="13">
        <v>972.58</v>
      </c>
      <c r="V1353" s="14">
        <v>0.28</v>
      </c>
      <c r="W1353" s="15">
        <v>191.0</v>
      </c>
      <c r="X1353" s="4" t="s">
        <v>1964</v>
      </c>
      <c r="Y1353" s="16">
        <v>2100.7728</v>
      </c>
      <c r="Z1353" s="4" t="str">
        <f t="array" ref="Z1353">XLOOKUP(M1353,Product_Dim!A:A,Product_Dim!B:B)</f>
        <v>Microwave Oven</v>
      </c>
    </row>
    <row r="1354" ht="14.25" customHeight="1">
      <c r="A1354" s="4" t="s">
        <v>3313</v>
      </c>
      <c r="B1354" s="5">
        <v>45267.0</v>
      </c>
      <c r="C1354" s="12" t="s">
        <v>3969</v>
      </c>
      <c r="D1354" s="4">
        <f t="shared" si="1"/>
        <v>2023</v>
      </c>
      <c r="E1354" s="4" t="s">
        <v>1458</v>
      </c>
      <c r="F1354" s="4">
        <v>18.0</v>
      </c>
      <c r="G1354" s="4" t="str">
        <f t="shared" si="2"/>
        <v>18-25</v>
      </c>
      <c r="H1354" s="4" t="str">
        <f t="array" ref="H1354">XLOOKUP(E1354,Customer_Dim!A:A,Customer_Dim!D:D)</f>
        <v>Male</v>
      </c>
      <c r="I1354" s="4" t="str">
        <f t="array" ref="I1354">XLOOKUP(E1354,Customer_Dim!A:A,Customer_Dim!H:H)</f>
        <v>Silver</v>
      </c>
      <c r="J1354" s="4" t="str">
        <f t="array" ref="J1354">XLOOKUP(E1354,Customer_Dim!A:A,Customer_Dim!E:E)</f>
        <v>Espinozaberg</v>
      </c>
      <c r="K1354" s="4" t="str">
        <f t="array" ref="K1354">XLOOKUP(E1354,Customer_Dim!A:A,Customer_Dim!F:F)</f>
        <v>Minnesota</v>
      </c>
      <c r="L1354" s="4" t="str">
        <f t="array" ref="L1354">XLOOKUP(Q1354,Store_Dim!A:A,Store_Dim!C:C)</f>
        <v>South</v>
      </c>
      <c r="M1354" s="4" t="s">
        <v>1790</v>
      </c>
      <c r="N1354" s="4" t="str">
        <f t="array" ref="N1354">XLOOKUP(M1354,Product_Dim!A:A,Product_Dim!C:C)</f>
        <v>Clothing</v>
      </c>
      <c r="O1354" s="4" t="str">
        <f t="array" ref="O1354">XLOOKUP(M1354,Product_Dim!A:A,Product_Dim!D:D)</f>
        <v>Bottoms</v>
      </c>
      <c r="P1354" s="4" t="s">
        <v>1792</v>
      </c>
      <c r="Q1354" s="4" t="s">
        <v>1927</v>
      </c>
      <c r="R1354" s="4" t="str">
        <f t="array" ref="R1354">XLOOKUP(Q1354,Store_Dim!A:A,Store_Dim!B:B)</f>
        <v>Aguirre-Keller</v>
      </c>
      <c r="S1354" s="4" t="str">
        <f t="array" ref="S1354">XLOOKUP(Q1354,Store_Dim!A:A,Store_Dim!E:E)</f>
        <v>Online</v>
      </c>
      <c r="T1354" s="4">
        <v>4.0</v>
      </c>
      <c r="U1354" s="13">
        <v>136.4</v>
      </c>
      <c r="V1354" s="14">
        <v>0.04</v>
      </c>
      <c r="W1354" s="15">
        <v>224.0</v>
      </c>
      <c r="X1354" s="4" t="s">
        <v>1964</v>
      </c>
      <c r="Y1354" s="16">
        <v>523.776</v>
      </c>
      <c r="Z1354" s="4" t="str">
        <f t="array" ref="Z1354">XLOOKUP(M1354,Product_Dim!A:A,Product_Dim!B:B)</f>
        <v>Men's Sports Shorts</v>
      </c>
    </row>
    <row r="1355" ht="14.25" customHeight="1">
      <c r="A1355" s="4" t="s">
        <v>3314</v>
      </c>
      <c r="B1355" s="5">
        <v>45894.0</v>
      </c>
      <c r="C1355" s="12" t="s">
        <v>3975</v>
      </c>
      <c r="D1355" s="4">
        <f t="shared" si="1"/>
        <v>2025</v>
      </c>
      <c r="E1355" s="4" t="s">
        <v>1270</v>
      </c>
      <c r="F1355" s="4">
        <v>57.0</v>
      </c>
      <c r="G1355" s="4" t="str">
        <f t="shared" si="2"/>
        <v>56-65</v>
      </c>
      <c r="H1355" s="4" t="str">
        <f t="array" ref="H1355">XLOOKUP(E1355,Customer_Dim!A:A,Customer_Dim!D:D)</f>
        <v>Female</v>
      </c>
      <c r="I1355" s="4" t="str">
        <f t="array" ref="I1355">XLOOKUP(E1355,Customer_Dim!A:A,Customer_Dim!H:H)</f>
        <v>Platinum</v>
      </c>
      <c r="J1355" s="4" t="str">
        <f t="array" ref="J1355">XLOOKUP(E1355,Customer_Dim!A:A,Customer_Dim!E:E)</f>
        <v>Bookertown</v>
      </c>
      <c r="K1355" s="4" t="str">
        <f t="array" ref="K1355">XLOOKUP(E1355,Customer_Dim!A:A,Customer_Dim!F:F)</f>
        <v>Oklahoma</v>
      </c>
      <c r="L1355" s="4" t="str">
        <f t="array" ref="L1355">XLOOKUP(Q1355,Store_Dim!A:A,Store_Dim!C:C)</f>
        <v>North</v>
      </c>
      <c r="M1355" s="4" t="s">
        <v>1865</v>
      </c>
      <c r="N1355" s="4" t="str">
        <f t="array" ref="N1355">XLOOKUP(M1355,Product_Dim!A:A,Product_Dim!C:C)</f>
        <v>Beauty</v>
      </c>
      <c r="O1355" s="4" t="str">
        <f t="array" ref="O1355">XLOOKUP(M1355,Product_Dim!A:A,Product_Dim!D:D)</f>
        <v>Skincare</v>
      </c>
      <c r="P1355" s="4" t="s">
        <v>1867</v>
      </c>
      <c r="Q1355" s="4" t="s">
        <v>1936</v>
      </c>
      <c r="R1355" s="4" t="str">
        <f t="array" ref="R1355">XLOOKUP(Q1355,Store_Dim!A:A,Store_Dim!B:B)</f>
        <v>Shelton PLC</v>
      </c>
      <c r="S1355" s="4" t="str">
        <f t="array" ref="S1355">XLOOKUP(Q1355,Store_Dim!A:A,Store_Dim!E:E)</f>
        <v>Flagship</v>
      </c>
      <c r="T1355" s="4">
        <v>1.0</v>
      </c>
      <c r="U1355" s="13">
        <v>509.63</v>
      </c>
      <c r="V1355" s="14">
        <v>0.27</v>
      </c>
      <c r="W1355" s="15">
        <v>213.0</v>
      </c>
      <c r="X1355" s="4" t="s">
        <v>1964</v>
      </c>
      <c r="Y1355" s="16">
        <v>372.0299</v>
      </c>
      <c r="Z1355" s="4" t="str">
        <f t="array" ref="Z1355">XLOOKUP(M1355,Product_Dim!A:A,Product_Dim!B:B)</f>
        <v>Vitamin E Body Lotion</v>
      </c>
    </row>
    <row r="1356" ht="14.25" customHeight="1">
      <c r="A1356" s="4" t="s">
        <v>3315</v>
      </c>
      <c r="B1356" s="5">
        <v>45331.0</v>
      </c>
      <c r="C1356" s="12" t="s">
        <v>3974</v>
      </c>
      <c r="D1356" s="4">
        <f t="shared" si="1"/>
        <v>2024</v>
      </c>
      <c r="E1356" s="4" t="s">
        <v>42</v>
      </c>
      <c r="F1356" s="4">
        <v>59.0</v>
      </c>
      <c r="G1356" s="4" t="str">
        <f t="shared" si="2"/>
        <v>56-65</v>
      </c>
      <c r="H1356" s="4" t="str">
        <f t="array" ref="H1356">XLOOKUP(E1356,Customer_Dim!A:A,Customer_Dim!D:D)</f>
        <v>Female</v>
      </c>
      <c r="I1356" s="4" t="str">
        <f t="array" ref="I1356">XLOOKUP(E1356,Customer_Dim!A:A,Customer_Dim!H:H)</f>
        <v>Bronze</v>
      </c>
      <c r="J1356" s="4" t="str">
        <f t="array" ref="J1356">XLOOKUP(E1356,Customer_Dim!A:A,Customer_Dim!E:E)</f>
        <v>Thomastown</v>
      </c>
      <c r="K1356" s="4" t="str">
        <f t="array" ref="K1356">XLOOKUP(E1356,Customer_Dim!A:A,Customer_Dim!F:F)</f>
        <v>Ohio</v>
      </c>
      <c r="L1356" s="4" t="str">
        <f t="array" ref="L1356">XLOOKUP(Q1356,Store_Dim!A:A,Store_Dim!C:C)</f>
        <v>North</v>
      </c>
      <c r="M1356" s="4" t="s">
        <v>1874</v>
      </c>
      <c r="N1356" s="4" t="str">
        <f t="array" ref="N1356">XLOOKUP(M1356,Product_Dim!A:A,Product_Dim!C:C)</f>
        <v>Sports</v>
      </c>
      <c r="O1356" s="4" t="str">
        <f t="array" ref="O1356">XLOOKUP(M1356,Product_Dim!A:A,Product_Dim!D:D)</f>
        <v>Team Sports</v>
      </c>
      <c r="P1356" s="4" t="s">
        <v>1876</v>
      </c>
      <c r="Q1356" s="4" t="s">
        <v>1901</v>
      </c>
      <c r="R1356" s="4" t="str">
        <f t="array" ref="R1356">XLOOKUP(Q1356,Store_Dim!A:A,Store_Dim!B:B)</f>
        <v>Johnson-Wright</v>
      </c>
      <c r="S1356" s="4" t="str">
        <f t="array" ref="S1356">XLOOKUP(Q1356,Store_Dim!A:A,Store_Dim!E:E)</f>
        <v>Outlet</v>
      </c>
      <c r="T1356" s="4">
        <v>4.0</v>
      </c>
      <c r="U1356" s="13">
        <v>360.28</v>
      </c>
      <c r="V1356" s="14">
        <v>0.09</v>
      </c>
      <c r="W1356" s="15">
        <v>471.0</v>
      </c>
      <c r="X1356" s="4" t="s">
        <v>1964</v>
      </c>
      <c r="Y1356" s="16">
        <v>1311.4192</v>
      </c>
      <c r="Z1356" s="4" t="str">
        <f t="array" ref="Z1356">XLOOKUP(M1356,Product_Dim!A:A,Product_Dim!B:B)</f>
        <v>Cricket Bat</v>
      </c>
    </row>
    <row r="1357" ht="14.25" customHeight="1">
      <c r="A1357" s="4" t="s">
        <v>3316</v>
      </c>
      <c r="B1357" s="5">
        <v>45910.0</v>
      </c>
      <c r="C1357" s="12" t="s">
        <v>3976</v>
      </c>
      <c r="D1357" s="4">
        <f t="shared" si="1"/>
        <v>2025</v>
      </c>
      <c r="E1357" s="4" t="s">
        <v>308</v>
      </c>
      <c r="F1357" s="4">
        <v>61.0</v>
      </c>
      <c r="G1357" s="4" t="str">
        <f t="shared" si="2"/>
        <v>56-65</v>
      </c>
      <c r="H1357" s="4" t="str">
        <f t="array" ref="H1357">XLOOKUP(E1357,Customer_Dim!A:A,Customer_Dim!D:D)</f>
        <v>Female</v>
      </c>
      <c r="I1357" s="4" t="str">
        <f t="array" ref="I1357">XLOOKUP(E1357,Customer_Dim!A:A,Customer_Dim!H:H)</f>
        <v>Bronze</v>
      </c>
      <c r="J1357" s="4" t="str">
        <f t="array" ref="J1357">XLOOKUP(E1357,Customer_Dim!A:A,Customer_Dim!E:E)</f>
        <v>New Sean</v>
      </c>
      <c r="K1357" s="4" t="str">
        <f t="array" ref="K1357">XLOOKUP(E1357,Customer_Dim!A:A,Customer_Dim!F:F)</f>
        <v>New Mexico</v>
      </c>
      <c r="L1357" s="4" t="str">
        <f t="array" ref="L1357">XLOOKUP(Q1357,Store_Dim!A:A,Store_Dim!C:C)</f>
        <v>North</v>
      </c>
      <c r="M1357" s="4" t="s">
        <v>1850</v>
      </c>
      <c r="N1357" s="4" t="str">
        <f t="array" ref="N1357">XLOOKUP(M1357,Product_Dim!A:A,Product_Dim!C:C)</f>
        <v>Beauty</v>
      </c>
      <c r="O1357" s="4" t="str">
        <f t="array" ref="O1357">XLOOKUP(M1357,Product_Dim!A:A,Product_Dim!D:D)</f>
        <v>Makeup</v>
      </c>
      <c r="P1357" s="4" t="s">
        <v>1852</v>
      </c>
      <c r="Q1357" s="4" t="s">
        <v>1936</v>
      </c>
      <c r="R1357" s="4" t="str">
        <f t="array" ref="R1357">XLOOKUP(Q1357,Store_Dim!A:A,Store_Dim!B:B)</f>
        <v>Shelton PLC</v>
      </c>
      <c r="S1357" s="4" t="str">
        <f t="array" ref="S1357">XLOOKUP(Q1357,Store_Dim!A:A,Store_Dim!E:E)</f>
        <v>Flagship</v>
      </c>
      <c r="T1357" s="4">
        <v>3.0</v>
      </c>
      <c r="U1357" s="13">
        <v>882.05</v>
      </c>
      <c r="V1357" s="14">
        <v>0.06</v>
      </c>
      <c r="W1357" s="15">
        <v>457.0</v>
      </c>
      <c r="X1357" s="4" t="s">
        <v>1961</v>
      </c>
      <c r="Y1357" s="16">
        <v>2487.380999999999</v>
      </c>
      <c r="Z1357" s="4" t="str">
        <f t="array" ref="Z1357">XLOOKUP(M1357,Product_Dim!A:A,Product_Dim!B:B)</f>
        <v>Face Foundation Kit</v>
      </c>
    </row>
    <row r="1358" ht="14.25" customHeight="1">
      <c r="A1358" s="4" t="s">
        <v>3317</v>
      </c>
      <c r="B1358" s="5">
        <v>45564.0</v>
      </c>
      <c r="C1358" s="12" t="s">
        <v>3976</v>
      </c>
      <c r="D1358" s="4">
        <f t="shared" si="1"/>
        <v>2024</v>
      </c>
      <c r="E1358" s="4" t="s">
        <v>660</v>
      </c>
      <c r="F1358" s="4">
        <v>60.0</v>
      </c>
      <c r="G1358" s="4" t="str">
        <f t="shared" si="2"/>
        <v>56-65</v>
      </c>
      <c r="H1358" s="4" t="str">
        <f t="array" ref="H1358">XLOOKUP(E1358,Customer_Dim!A:A,Customer_Dim!D:D)</f>
        <v>Male</v>
      </c>
      <c r="I1358" s="4" t="str">
        <f t="array" ref="I1358">XLOOKUP(E1358,Customer_Dim!A:A,Customer_Dim!H:H)</f>
        <v>Silver</v>
      </c>
      <c r="J1358" s="4" t="str">
        <f t="array" ref="J1358">XLOOKUP(E1358,Customer_Dim!A:A,Customer_Dim!E:E)</f>
        <v>Taraberg</v>
      </c>
      <c r="K1358" s="4" t="str">
        <f t="array" ref="K1358">XLOOKUP(E1358,Customer_Dim!A:A,Customer_Dim!F:F)</f>
        <v>Arizona</v>
      </c>
      <c r="L1358" s="4" t="str">
        <f t="array" ref="L1358">XLOOKUP(Q1358,Store_Dim!A:A,Store_Dim!C:C)</f>
        <v>West</v>
      </c>
      <c r="M1358" s="4" t="s">
        <v>1820</v>
      </c>
      <c r="N1358" s="4" t="str">
        <f t="array" ref="N1358">XLOOKUP(M1358,Product_Dim!A:A,Product_Dim!C:C)</f>
        <v>Home</v>
      </c>
      <c r="O1358" s="4" t="str">
        <f t="array" ref="O1358">XLOOKUP(M1358,Product_Dim!A:A,Product_Dim!D:D)</f>
        <v>Lighting</v>
      </c>
      <c r="P1358" s="4" t="s">
        <v>1822</v>
      </c>
      <c r="Q1358" s="4" t="s">
        <v>1917</v>
      </c>
      <c r="R1358" s="4" t="str">
        <f t="array" ref="R1358">XLOOKUP(Q1358,Store_Dim!A:A,Store_Dim!B:B)</f>
        <v>Bean, Jones and Park</v>
      </c>
      <c r="S1358" s="4" t="str">
        <f t="array" ref="S1358">XLOOKUP(Q1358,Store_Dim!A:A,Store_Dim!E:E)</f>
        <v>Online</v>
      </c>
      <c r="T1358" s="4">
        <v>3.0</v>
      </c>
      <c r="U1358" s="13">
        <v>141.54</v>
      </c>
      <c r="V1358" s="14">
        <v>0.12</v>
      </c>
      <c r="W1358" s="15">
        <v>469.0</v>
      </c>
      <c r="X1358" s="4" t="s">
        <v>1961</v>
      </c>
      <c r="Y1358" s="16">
        <v>373.6656</v>
      </c>
      <c r="Z1358" s="4" t="str">
        <f t="array" ref="Z1358">XLOOKUP(M1358,Product_Dim!A:A,Product_Dim!B:B)</f>
        <v>Decorative Lamp Shade</v>
      </c>
    </row>
    <row r="1359" ht="14.25" customHeight="1">
      <c r="A1359" s="4" t="s">
        <v>3318</v>
      </c>
      <c r="B1359" s="5">
        <v>45461.0</v>
      </c>
      <c r="C1359" s="12" t="s">
        <v>3970</v>
      </c>
      <c r="D1359" s="4">
        <f t="shared" si="1"/>
        <v>2024</v>
      </c>
      <c r="E1359" s="4" t="s">
        <v>185</v>
      </c>
      <c r="F1359" s="4">
        <v>45.0</v>
      </c>
      <c r="G1359" s="4" t="str">
        <f t="shared" si="2"/>
        <v>36-45</v>
      </c>
      <c r="H1359" s="4" t="str">
        <f t="array" ref="H1359">XLOOKUP(E1359,Customer_Dim!A:A,Customer_Dim!D:D)</f>
        <v>Male</v>
      </c>
      <c r="I1359" s="4" t="str">
        <f t="array" ref="I1359">XLOOKUP(E1359,Customer_Dim!A:A,Customer_Dim!H:H)</f>
        <v>Gold</v>
      </c>
      <c r="J1359" s="4" t="str">
        <f t="array" ref="J1359">XLOOKUP(E1359,Customer_Dim!A:A,Customer_Dim!E:E)</f>
        <v>South Michaelfort</v>
      </c>
      <c r="K1359" s="4" t="str">
        <f t="array" ref="K1359">XLOOKUP(E1359,Customer_Dim!A:A,Customer_Dim!F:F)</f>
        <v>Vermont</v>
      </c>
      <c r="L1359" s="4" t="str">
        <f t="array" ref="L1359">XLOOKUP(Q1359,Store_Dim!A:A,Store_Dim!C:C)</f>
        <v>South</v>
      </c>
      <c r="M1359" s="4" t="s">
        <v>1617</v>
      </c>
      <c r="N1359" s="4" t="str">
        <f t="array" ref="N1359">XLOOKUP(M1359,Product_Dim!A:A,Product_Dim!C:C)</f>
        <v>Electronics</v>
      </c>
      <c r="O1359" s="4" t="str">
        <f t="array" ref="O1359">XLOOKUP(M1359,Product_Dim!A:A,Product_Dim!D:D)</f>
        <v>Appliances</v>
      </c>
      <c r="P1359" s="4" t="s">
        <v>1620</v>
      </c>
      <c r="Q1359" s="4" t="s">
        <v>1904</v>
      </c>
      <c r="R1359" s="4" t="str">
        <f t="array" ref="R1359">XLOOKUP(Q1359,Store_Dim!A:A,Store_Dim!B:B)</f>
        <v>Alexander Group</v>
      </c>
      <c r="S1359" s="4" t="str">
        <f t="array" ref="S1359">XLOOKUP(Q1359,Store_Dim!A:A,Store_Dim!E:E)</f>
        <v>Online</v>
      </c>
      <c r="T1359" s="4">
        <v>3.0</v>
      </c>
      <c r="U1359" s="13">
        <v>83.5</v>
      </c>
      <c r="V1359" s="14">
        <v>0.23</v>
      </c>
      <c r="W1359" s="15">
        <v>301.0</v>
      </c>
      <c r="X1359" s="4" t="s">
        <v>1964</v>
      </c>
      <c r="Y1359" s="16">
        <v>192.885</v>
      </c>
      <c r="Z1359" s="4" t="str">
        <f t="array" ref="Z1359">XLOOKUP(M1359,Product_Dim!A:A,Product_Dim!B:B)</f>
        <v>4K Home Projector</v>
      </c>
    </row>
    <row r="1360" ht="14.25" customHeight="1">
      <c r="A1360" s="4" t="s">
        <v>3319</v>
      </c>
      <c r="B1360" s="5">
        <v>45258.0</v>
      </c>
      <c r="C1360" s="12" t="s">
        <v>3971</v>
      </c>
      <c r="D1360" s="4">
        <f t="shared" si="1"/>
        <v>2023</v>
      </c>
      <c r="E1360" s="4" t="s">
        <v>442</v>
      </c>
      <c r="F1360" s="4">
        <v>40.0</v>
      </c>
      <c r="G1360" s="4" t="str">
        <f t="shared" si="2"/>
        <v>36-45</v>
      </c>
      <c r="H1360" s="4" t="str">
        <f t="array" ref="H1360">XLOOKUP(E1360,Customer_Dim!A:A,Customer_Dim!D:D)</f>
        <v>Male</v>
      </c>
      <c r="I1360" s="4" t="str">
        <f t="array" ref="I1360">XLOOKUP(E1360,Customer_Dim!A:A,Customer_Dim!H:H)</f>
        <v>Silver</v>
      </c>
      <c r="J1360" s="4" t="str">
        <f t="array" ref="J1360">XLOOKUP(E1360,Customer_Dim!A:A,Customer_Dim!E:E)</f>
        <v>North Sabrina</v>
      </c>
      <c r="K1360" s="4" t="str">
        <f t="array" ref="K1360">XLOOKUP(E1360,Customer_Dim!A:A,Customer_Dim!F:F)</f>
        <v>Iowa</v>
      </c>
      <c r="L1360" s="4" t="str">
        <f t="array" ref="L1360">XLOOKUP(Q1360,Store_Dim!A:A,Store_Dim!C:C)</f>
        <v>East</v>
      </c>
      <c r="M1360" s="4" t="s">
        <v>1613</v>
      </c>
      <c r="N1360" s="4" t="str">
        <f t="array" ref="N1360">XLOOKUP(M1360,Product_Dim!A:A,Product_Dim!C:C)</f>
        <v>Home</v>
      </c>
      <c r="O1360" s="4" t="str">
        <f t="array" ref="O1360">XLOOKUP(M1360,Product_Dim!A:A,Product_Dim!D:D)</f>
        <v>Decor</v>
      </c>
      <c r="P1360" s="4" t="s">
        <v>1616</v>
      </c>
      <c r="Q1360" s="4" t="s">
        <v>1911</v>
      </c>
      <c r="R1360" s="4" t="str">
        <f t="array" ref="R1360">XLOOKUP(Q1360,Store_Dim!A:A,Store_Dim!B:B)</f>
        <v>Benson-Elliott</v>
      </c>
      <c r="S1360" s="4" t="str">
        <f t="array" ref="S1360">XLOOKUP(Q1360,Store_Dim!A:A,Store_Dim!E:E)</f>
        <v>Online</v>
      </c>
      <c r="T1360" s="4">
        <v>2.0</v>
      </c>
      <c r="U1360" s="13">
        <v>629.73</v>
      </c>
      <c r="V1360" s="14">
        <v>0.07</v>
      </c>
      <c r="W1360" s="15">
        <v>439.0</v>
      </c>
      <c r="X1360" s="4" t="s">
        <v>1961</v>
      </c>
      <c r="Y1360" s="16">
        <v>1171.2978</v>
      </c>
      <c r="Z1360" s="4" t="str">
        <f t="array" ref="Z1360">XLOOKUP(M1360,Product_Dim!A:A,Product_Dim!B:B)</f>
        <v>Decorative Wall Mirror</v>
      </c>
    </row>
    <row r="1361" ht="14.25" customHeight="1">
      <c r="A1361" s="4" t="s">
        <v>3320</v>
      </c>
      <c r="B1361" s="5">
        <v>45228.0</v>
      </c>
      <c r="C1361" s="12" t="s">
        <v>3979</v>
      </c>
      <c r="D1361" s="4">
        <f t="shared" si="1"/>
        <v>2023</v>
      </c>
      <c r="E1361" s="4" t="s">
        <v>76</v>
      </c>
      <c r="F1361" s="4">
        <v>55.0</v>
      </c>
      <c r="G1361" s="4" t="str">
        <f t="shared" si="2"/>
        <v>46-55</v>
      </c>
      <c r="H1361" s="4" t="str">
        <f t="array" ref="H1361">XLOOKUP(E1361,Customer_Dim!A:A,Customer_Dim!D:D)</f>
        <v>Female</v>
      </c>
      <c r="I1361" s="4" t="str">
        <f t="array" ref="I1361">XLOOKUP(E1361,Customer_Dim!A:A,Customer_Dim!H:H)</f>
        <v>Platinum</v>
      </c>
      <c r="J1361" s="4" t="str">
        <f t="array" ref="J1361">XLOOKUP(E1361,Customer_Dim!A:A,Customer_Dim!E:E)</f>
        <v>North Kathryn</v>
      </c>
      <c r="K1361" s="4" t="str">
        <f t="array" ref="K1361">XLOOKUP(E1361,Customer_Dim!A:A,Customer_Dim!F:F)</f>
        <v>Kansas</v>
      </c>
      <c r="L1361" s="4" t="str">
        <f t="array" ref="L1361">XLOOKUP(Q1361,Store_Dim!A:A,Store_Dim!C:C)</f>
        <v>East</v>
      </c>
      <c r="M1361" s="4" t="s">
        <v>1677</v>
      </c>
      <c r="N1361" s="4" t="str">
        <f t="array" ref="N1361">XLOOKUP(M1361,Product_Dim!A:A,Product_Dim!C:C)</f>
        <v>Home</v>
      </c>
      <c r="O1361" s="4" t="str">
        <f t="array" ref="O1361">XLOOKUP(M1361,Product_Dim!A:A,Product_Dim!D:D)</f>
        <v>Decor</v>
      </c>
      <c r="P1361" s="4" t="s">
        <v>1679</v>
      </c>
      <c r="Q1361" s="4" t="s">
        <v>1911</v>
      </c>
      <c r="R1361" s="4" t="str">
        <f t="array" ref="R1361">XLOOKUP(Q1361,Store_Dim!A:A,Store_Dim!B:B)</f>
        <v>Benson-Elliott</v>
      </c>
      <c r="S1361" s="4" t="str">
        <f t="array" ref="S1361">XLOOKUP(Q1361,Store_Dim!A:A,Store_Dim!E:E)</f>
        <v>Online</v>
      </c>
      <c r="T1361" s="4">
        <v>2.0</v>
      </c>
      <c r="U1361" s="13">
        <v>159.93</v>
      </c>
      <c r="V1361" s="14">
        <v>0.2</v>
      </c>
      <c r="W1361" s="15">
        <v>305.0</v>
      </c>
      <c r="X1361" s="4" t="s">
        <v>1964</v>
      </c>
      <c r="Y1361" s="16">
        <v>255.888</v>
      </c>
      <c r="Z1361" s="4" t="str">
        <f t="array" ref="Z1361">XLOOKUP(M1361,Product_Dim!A:A,Product_Dim!B:B)</f>
        <v>Modern Wall Clock</v>
      </c>
    </row>
    <row r="1362" ht="14.25" customHeight="1">
      <c r="A1362" s="4" t="s">
        <v>3321</v>
      </c>
      <c r="B1362" s="5">
        <v>45858.0</v>
      </c>
      <c r="C1362" s="12" t="s">
        <v>3968</v>
      </c>
      <c r="D1362" s="4">
        <f t="shared" si="1"/>
        <v>2025</v>
      </c>
      <c r="E1362" s="4" t="s">
        <v>76</v>
      </c>
      <c r="F1362" s="4">
        <v>55.0</v>
      </c>
      <c r="G1362" s="4" t="str">
        <f t="shared" si="2"/>
        <v>46-55</v>
      </c>
      <c r="H1362" s="4" t="str">
        <f t="array" ref="H1362">XLOOKUP(E1362,Customer_Dim!A:A,Customer_Dim!D:D)</f>
        <v>Female</v>
      </c>
      <c r="I1362" s="4" t="str">
        <f t="array" ref="I1362">XLOOKUP(E1362,Customer_Dim!A:A,Customer_Dim!H:H)</f>
        <v>Platinum</v>
      </c>
      <c r="J1362" s="4" t="str">
        <f t="array" ref="J1362">XLOOKUP(E1362,Customer_Dim!A:A,Customer_Dim!E:E)</f>
        <v>North Kathryn</v>
      </c>
      <c r="K1362" s="4" t="str">
        <f t="array" ref="K1362">XLOOKUP(E1362,Customer_Dim!A:A,Customer_Dim!F:F)</f>
        <v>Kansas</v>
      </c>
      <c r="L1362" s="4" t="str">
        <f t="array" ref="L1362">XLOOKUP(Q1362,Store_Dim!A:A,Store_Dim!C:C)</f>
        <v>East</v>
      </c>
      <c r="M1362" s="4" t="s">
        <v>1715</v>
      </c>
      <c r="N1362" s="4" t="str">
        <f t="array" ref="N1362">XLOOKUP(M1362,Product_Dim!A:A,Product_Dim!C:C)</f>
        <v>Sports</v>
      </c>
      <c r="O1362" s="4" t="str">
        <f t="array" ref="O1362">XLOOKUP(M1362,Product_Dim!A:A,Product_Dim!D:D)</f>
        <v>Team Sports</v>
      </c>
      <c r="P1362" s="4" t="s">
        <v>1717</v>
      </c>
      <c r="Q1362" s="4" t="s">
        <v>1945</v>
      </c>
      <c r="R1362" s="4" t="str">
        <f t="array" ref="R1362">XLOOKUP(Q1362,Store_Dim!A:A,Store_Dim!B:B)</f>
        <v>Guerrero-Schmitt</v>
      </c>
      <c r="S1362" s="4" t="str">
        <f t="array" ref="S1362">XLOOKUP(Q1362,Store_Dim!A:A,Store_Dim!E:E)</f>
        <v>Flagship</v>
      </c>
      <c r="T1362" s="4">
        <v>1.0</v>
      </c>
      <c r="U1362" s="13">
        <v>459.89</v>
      </c>
      <c r="V1362" s="14">
        <v>0.18</v>
      </c>
      <c r="W1362" s="15">
        <v>114.0</v>
      </c>
      <c r="X1362" s="4" t="s">
        <v>1964</v>
      </c>
      <c r="Y1362" s="16">
        <v>377.1098</v>
      </c>
      <c r="Z1362" s="4" t="str">
        <f t="array" ref="Z1362">XLOOKUP(M1362,Product_Dim!A:A,Product_Dim!B:B)</f>
        <v>High-Grip Football</v>
      </c>
    </row>
    <row r="1363" ht="14.25" customHeight="1">
      <c r="A1363" s="4" t="s">
        <v>3322</v>
      </c>
      <c r="B1363" s="5">
        <v>45532.0</v>
      </c>
      <c r="C1363" s="12" t="s">
        <v>3975</v>
      </c>
      <c r="D1363" s="4">
        <f t="shared" si="1"/>
        <v>2024</v>
      </c>
      <c r="E1363" s="4" t="s">
        <v>639</v>
      </c>
      <c r="F1363" s="4">
        <v>42.0</v>
      </c>
      <c r="G1363" s="4" t="str">
        <f t="shared" si="2"/>
        <v>36-45</v>
      </c>
      <c r="H1363" s="4" t="str">
        <f t="array" ref="H1363">XLOOKUP(E1363,Customer_Dim!A:A,Customer_Dim!D:D)</f>
        <v>Male</v>
      </c>
      <c r="I1363" s="4" t="str">
        <f t="array" ref="I1363">XLOOKUP(E1363,Customer_Dim!A:A,Customer_Dim!H:H)</f>
        <v>Silver</v>
      </c>
      <c r="J1363" s="4" t="str">
        <f t="array" ref="J1363">XLOOKUP(E1363,Customer_Dim!A:A,Customer_Dim!E:E)</f>
        <v>Kingfort</v>
      </c>
      <c r="K1363" s="4" t="str">
        <f t="array" ref="K1363">XLOOKUP(E1363,Customer_Dim!A:A,Customer_Dim!F:F)</f>
        <v>New Mexico</v>
      </c>
      <c r="L1363" s="4" t="str">
        <f t="array" ref="L1363">XLOOKUP(Q1363,Store_Dim!A:A,Store_Dim!C:C)</f>
        <v>East</v>
      </c>
      <c r="M1363" s="4" t="s">
        <v>1677</v>
      </c>
      <c r="N1363" s="4" t="str">
        <f t="array" ref="N1363">XLOOKUP(M1363,Product_Dim!A:A,Product_Dim!C:C)</f>
        <v>Home</v>
      </c>
      <c r="O1363" s="4" t="str">
        <f t="array" ref="O1363">XLOOKUP(M1363,Product_Dim!A:A,Product_Dim!D:D)</f>
        <v>Decor</v>
      </c>
      <c r="P1363" s="4" t="s">
        <v>1679</v>
      </c>
      <c r="Q1363" s="4" t="s">
        <v>1948</v>
      </c>
      <c r="R1363" s="4" t="str">
        <f t="array" ref="R1363">XLOOKUP(Q1363,Store_Dim!A:A,Store_Dim!B:B)</f>
        <v>Mann-Austin</v>
      </c>
      <c r="S1363" s="4" t="str">
        <f t="array" ref="S1363">XLOOKUP(Q1363,Store_Dim!A:A,Store_Dim!E:E)</f>
        <v>Online</v>
      </c>
      <c r="T1363" s="4">
        <v>4.0</v>
      </c>
      <c r="U1363" s="13">
        <v>885.57</v>
      </c>
      <c r="V1363" s="14">
        <v>0.27</v>
      </c>
      <c r="W1363" s="15">
        <v>305.0</v>
      </c>
      <c r="X1363" s="4" t="s">
        <v>1959</v>
      </c>
      <c r="Y1363" s="16">
        <v>2585.8644</v>
      </c>
      <c r="Z1363" s="4" t="str">
        <f t="array" ref="Z1363">XLOOKUP(M1363,Product_Dim!A:A,Product_Dim!B:B)</f>
        <v>Modern Wall Clock</v>
      </c>
    </row>
    <row r="1364" ht="14.25" customHeight="1">
      <c r="A1364" s="4" t="s">
        <v>3323</v>
      </c>
      <c r="B1364" s="5">
        <v>45454.0</v>
      </c>
      <c r="C1364" s="12" t="s">
        <v>3970</v>
      </c>
      <c r="D1364" s="4">
        <f t="shared" si="1"/>
        <v>2024</v>
      </c>
      <c r="E1364" s="4" t="s">
        <v>1276</v>
      </c>
      <c r="F1364" s="4">
        <v>31.0</v>
      </c>
      <c r="G1364" s="4" t="str">
        <f t="shared" si="2"/>
        <v>26-35</v>
      </c>
      <c r="H1364" s="4" t="str">
        <f t="array" ref="H1364">XLOOKUP(E1364,Customer_Dim!A:A,Customer_Dim!D:D)</f>
        <v>Male</v>
      </c>
      <c r="I1364" s="4" t="str">
        <f t="array" ref="I1364">XLOOKUP(E1364,Customer_Dim!A:A,Customer_Dim!H:H)</f>
        <v>Bronze</v>
      </c>
      <c r="J1364" s="4" t="str">
        <f t="array" ref="J1364">XLOOKUP(E1364,Customer_Dim!A:A,Customer_Dim!E:E)</f>
        <v>Brandonville</v>
      </c>
      <c r="K1364" s="4" t="str">
        <f t="array" ref="K1364">XLOOKUP(E1364,Customer_Dim!A:A,Customer_Dim!F:F)</f>
        <v>Mississippi</v>
      </c>
      <c r="L1364" s="4" t="str">
        <f t="array" ref="L1364">XLOOKUP(Q1364,Store_Dim!A:A,Store_Dim!C:C)</f>
        <v>North</v>
      </c>
      <c r="M1364" s="4" t="s">
        <v>1744</v>
      </c>
      <c r="N1364" s="4" t="str">
        <f t="array" ref="N1364">XLOOKUP(M1364,Product_Dim!A:A,Product_Dim!C:C)</f>
        <v>Sports</v>
      </c>
      <c r="O1364" s="4" t="str">
        <f t="array" ref="O1364">XLOOKUP(M1364,Product_Dim!A:A,Product_Dim!D:D)</f>
        <v>Accessories</v>
      </c>
      <c r="P1364" s="4" t="s">
        <v>1746</v>
      </c>
      <c r="Q1364" s="4" t="s">
        <v>1936</v>
      </c>
      <c r="R1364" s="4" t="str">
        <f t="array" ref="R1364">XLOOKUP(Q1364,Store_Dim!A:A,Store_Dim!B:B)</f>
        <v>Shelton PLC</v>
      </c>
      <c r="S1364" s="4" t="str">
        <f t="array" ref="S1364">XLOOKUP(Q1364,Store_Dim!A:A,Store_Dim!E:E)</f>
        <v>Flagship</v>
      </c>
      <c r="T1364" s="4">
        <v>3.0</v>
      </c>
      <c r="U1364" s="13">
        <v>789.05</v>
      </c>
      <c r="V1364" s="14">
        <v>0.0</v>
      </c>
      <c r="W1364" s="15">
        <v>185.0</v>
      </c>
      <c r="X1364" s="4" t="s">
        <v>1961</v>
      </c>
      <c r="Y1364" s="16">
        <v>2367.15</v>
      </c>
      <c r="Z1364" s="4" t="str">
        <f t="array" ref="Z1364">XLOOKUP(M1364,Product_Dim!A:A,Product_Dim!B:B)</f>
        <v>Sports Stopwatch Pro</v>
      </c>
    </row>
    <row r="1365" ht="14.25" customHeight="1">
      <c r="A1365" s="4" t="s">
        <v>3324</v>
      </c>
      <c r="B1365" s="5">
        <v>45244.0</v>
      </c>
      <c r="C1365" s="12" t="s">
        <v>3971</v>
      </c>
      <c r="D1365" s="4">
        <f t="shared" si="1"/>
        <v>2023</v>
      </c>
      <c r="E1365" s="4" t="s">
        <v>536</v>
      </c>
      <c r="F1365" s="4">
        <v>35.0</v>
      </c>
      <c r="G1365" s="4" t="str">
        <f t="shared" si="2"/>
        <v>26-35</v>
      </c>
      <c r="H1365" s="4" t="str">
        <f t="array" ref="H1365">XLOOKUP(E1365,Customer_Dim!A:A,Customer_Dim!D:D)</f>
        <v>Female</v>
      </c>
      <c r="I1365" s="4" t="str">
        <f t="array" ref="I1365">XLOOKUP(E1365,Customer_Dim!A:A,Customer_Dim!H:H)</f>
        <v>Gold</v>
      </c>
      <c r="J1365" s="4" t="str">
        <f t="array" ref="J1365">XLOOKUP(E1365,Customer_Dim!A:A,Customer_Dim!E:E)</f>
        <v>Owensview</v>
      </c>
      <c r="K1365" s="4" t="str">
        <f t="array" ref="K1365">XLOOKUP(E1365,Customer_Dim!A:A,Customer_Dim!F:F)</f>
        <v>Vermont</v>
      </c>
      <c r="L1365" s="4" t="str">
        <f t="array" ref="L1365">XLOOKUP(Q1365,Store_Dim!A:A,Store_Dim!C:C)</f>
        <v>East</v>
      </c>
      <c r="M1365" s="4" t="s">
        <v>1780</v>
      </c>
      <c r="N1365" s="4" t="str">
        <f t="array" ref="N1365">XLOOKUP(M1365,Product_Dim!A:A,Product_Dim!C:C)</f>
        <v>Beauty</v>
      </c>
      <c r="O1365" s="4" t="str">
        <f t="array" ref="O1365">XLOOKUP(M1365,Product_Dim!A:A,Product_Dim!D:D)</f>
        <v>Haircare</v>
      </c>
      <c r="P1365" s="4" t="s">
        <v>1782</v>
      </c>
      <c r="Q1365" s="4" t="s">
        <v>1887</v>
      </c>
      <c r="R1365" s="4" t="str">
        <f t="array" ref="R1365">XLOOKUP(Q1365,Store_Dim!A:A,Store_Dim!B:B)</f>
        <v>Rivera-Warner</v>
      </c>
      <c r="S1365" s="4" t="str">
        <f t="array" ref="S1365">XLOOKUP(Q1365,Store_Dim!A:A,Store_Dim!E:E)</f>
        <v>Flagship</v>
      </c>
      <c r="T1365" s="4">
        <v>1.0</v>
      </c>
      <c r="U1365" s="13">
        <v>570.52</v>
      </c>
      <c r="V1365" s="14">
        <v>0.0</v>
      </c>
      <c r="W1365" s="15">
        <v>177.0</v>
      </c>
      <c r="X1365" s="4" t="s">
        <v>1961</v>
      </c>
      <c r="Y1365" s="16">
        <v>570.52</v>
      </c>
      <c r="Z1365" s="4" t="str">
        <f t="array" ref="Z1365">XLOOKUP(M1365,Product_Dim!A:A,Product_Dim!B:B)</f>
        <v>Women's Hair Dryer Brush</v>
      </c>
    </row>
    <row r="1366" ht="14.25" customHeight="1">
      <c r="A1366" s="4" t="s">
        <v>3325</v>
      </c>
      <c r="B1366" s="5">
        <v>45322.0</v>
      </c>
      <c r="C1366" s="12" t="s">
        <v>3972</v>
      </c>
      <c r="D1366" s="4">
        <f t="shared" si="1"/>
        <v>2024</v>
      </c>
      <c r="E1366" s="4" t="s">
        <v>612</v>
      </c>
      <c r="F1366" s="4">
        <v>43.0</v>
      </c>
      <c r="G1366" s="4" t="str">
        <f t="shared" si="2"/>
        <v>36-45</v>
      </c>
      <c r="H1366" s="4" t="str">
        <f t="array" ref="H1366">XLOOKUP(E1366,Customer_Dim!A:A,Customer_Dim!D:D)</f>
        <v>Female</v>
      </c>
      <c r="I1366" s="4" t="str">
        <f t="array" ref="I1366">XLOOKUP(E1366,Customer_Dim!A:A,Customer_Dim!H:H)</f>
        <v>Silver</v>
      </c>
      <c r="J1366" s="4" t="str">
        <f t="array" ref="J1366">XLOOKUP(E1366,Customer_Dim!A:A,Customer_Dim!E:E)</f>
        <v>Murphyfurt</v>
      </c>
      <c r="K1366" s="4" t="str">
        <f t="array" ref="K1366">XLOOKUP(E1366,Customer_Dim!A:A,Customer_Dim!F:F)</f>
        <v>Utah</v>
      </c>
      <c r="L1366" s="4" t="str">
        <f t="array" ref="L1366">XLOOKUP(Q1366,Store_Dim!A:A,Store_Dim!C:C)</f>
        <v>West</v>
      </c>
      <c r="M1366" s="4" t="s">
        <v>1658</v>
      </c>
      <c r="N1366" s="4" t="str">
        <f t="array" ref="N1366">XLOOKUP(M1366,Product_Dim!A:A,Product_Dim!C:C)</f>
        <v>Home</v>
      </c>
      <c r="O1366" s="4" t="str">
        <f t="array" ref="O1366">XLOOKUP(M1366,Product_Dim!A:A,Product_Dim!D:D)</f>
        <v>Decor</v>
      </c>
      <c r="P1366" s="4" t="s">
        <v>1660</v>
      </c>
      <c r="Q1366" s="4" t="s">
        <v>1939</v>
      </c>
      <c r="R1366" s="4" t="str">
        <f t="array" ref="R1366">XLOOKUP(Q1366,Store_Dim!A:A,Store_Dim!B:B)</f>
        <v>Frederick-Wright</v>
      </c>
      <c r="S1366" s="4" t="str">
        <f t="array" ref="S1366">XLOOKUP(Q1366,Store_Dim!A:A,Store_Dim!E:E)</f>
        <v>Flagship</v>
      </c>
      <c r="T1366" s="4">
        <v>4.0</v>
      </c>
      <c r="U1366" s="13">
        <v>310.79</v>
      </c>
      <c r="V1366" s="14">
        <v>0.22</v>
      </c>
      <c r="W1366" s="15">
        <v>378.0</v>
      </c>
      <c r="X1366" s="4" t="s">
        <v>1964</v>
      </c>
      <c r="Y1366" s="16">
        <v>969.6648000000001</v>
      </c>
      <c r="Z1366" s="4" t="str">
        <f t="array" ref="Z1366">XLOOKUP(M1366,Product_Dim!A:A,Product_Dim!B:B)</f>
        <v>Decorative Floor Vase</v>
      </c>
    </row>
    <row r="1367" ht="14.25" customHeight="1">
      <c r="A1367" s="4" t="s">
        <v>3326</v>
      </c>
      <c r="B1367" s="5">
        <v>45757.0</v>
      </c>
      <c r="C1367" s="12" t="s">
        <v>3978</v>
      </c>
      <c r="D1367" s="4">
        <f t="shared" si="1"/>
        <v>2025</v>
      </c>
      <c r="E1367" s="4" t="s">
        <v>230</v>
      </c>
      <c r="F1367" s="4">
        <v>43.0</v>
      </c>
      <c r="G1367" s="4" t="str">
        <f t="shared" si="2"/>
        <v>36-45</v>
      </c>
      <c r="H1367" s="4" t="str">
        <f t="array" ref="H1367">XLOOKUP(E1367,Customer_Dim!A:A,Customer_Dim!D:D)</f>
        <v>Female</v>
      </c>
      <c r="I1367" s="4" t="str">
        <f t="array" ref="I1367">XLOOKUP(E1367,Customer_Dim!A:A,Customer_Dim!H:H)</f>
        <v>Platinum</v>
      </c>
      <c r="J1367" s="4" t="str">
        <f t="array" ref="J1367">XLOOKUP(E1367,Customer_Dim!A:A,Customer_Dim!E:E)</f>
        <v>Morrisbury</v>
      </c>
      <c r="K1367" s="4" t="str">
        <f t="array" ref="K1367">XLOOKUP(E1367,Customer_Dim!A:A,Customer_Dim!F:F)</f>
        <v>Rhode Island</v>
      </c>
      <c r="L1367" s="4" t="str">
        <f t="array" ref="L1367">XLOOKUP(Q1367,Store_Dim!A:A,Store_Dim!C:C)</f>
        <v>North</v>
      </c>
      <c r="M1367" s="4" t="s">
        <v>1786</v>
      </c>
      <c r="N1367" s="4" t="str">
        <f t="array" ref="N1367">XLOOKUP(M1367,Product_Dim!A:A,Product_Dim!C:C)</f>
        <v>Home</v>
      </c>
      <c r="O1367" s="4" t="str">
        <f t="array" ref="O1367">XLOOKUP(M1367,Product_Dim!A:A,Product_Dim!D:D)</f>
        <v>Furniture</v>
      </c>
      <c r="P1367" s="4" t="s">
        <v>1789</v>
      </c>
      <c r="Q1367" s="4" t="s">
        <v>1942</v>
      </c>
      <c r="R1367" s="4" t="str">
        <f t="array" ref="R1367">XLOOKUP(Q1367,Store_Dim!A:A,Store_Dim!B:B)</f>
        <v>Holloway Ltd</v>
      </c>
      <c r="S1367" s="4" t="str">
        <f t="array" ref="S1367">XLOOKUP(Q1367,Store_Dim!A:A,Store_Dim!E:E)</f>
        <v>Flagship</v>
      </c>
      <c r="T1367" s="4">
        <v>4.0</v>
      </c>
      <c r="U1367" s="13">
        <v>255.67</v>
      </c>
      <c r="V1367" s="14">
        <v>0.17</v>
      </c>
      <c r="W1367" s="15">
        <v>130.0</v>
      </c>
      <c r="X1367" s="4" t="s">
        <v>1959</v>
      </c>
      <c r="Y1367" s="16">
        <v>848.8244</v>
      </c>
      <c r="Z1367" s="4" t="str">
        <f t="array" ref="Z1367">XLOOKUP(M1367,Product_Dim!A:A,Product_Dim!B:B)</f>
        <v>Wooden Nightstand</v>
      </c>
    </row>
    <row r="1368" ht="14.25" customHeight="1">
      <c r="A1368" s="4" t="s">
        <v>3327</v>
      </c>
      <c r="B1368" s="5">
        <v>45397.0</v>
      </c>
      <c r="C1368" s="12" t="s">
        <v>3978</v>
      </c>
      <c r="D1368" s="4">
        <f t="shared" si="1"/>
        <v>2024</v>
      </c>
      <c r="E1368" s="4" t="s">
        <v>461</v>
      </c>
      <c r="F1368" s="4">
        <v>43.0</v>
      </c>
      <c r="G1368" s="4" t="str">
        <f t="shared" si="2"/>
        <v>36-45</v>
      </c>
      <c r="H1368" s="4" t="str">
        <f t="array" ref="H1368">XLOOKUP(E1368,Customer_Dim!A:A,Customer_Dim!D:D)</f>
        <v>Female</v>
      </c>
      <c r="I1368" s="4" t="str">
        <f t="array" ref="I1368">XLOOKUP(E1368,Customer_Dim!A:A,Customer_Dim!H:H)</f>
        <v>Silver</v>
      </c>
      <c r="J1368" s="4" t="str">
        <f t="array" ref="J1368">XLOOKUP(E1368,Customer_Dim!A:A,Customer_Dim!E:E)</f>
        <v>Matthewbury</v>
      </c>
      <c r="K1368" s="4" t="str">
        <f t="array" ref="K1368">XLOOKUP(E1368,Customer_Dim!A:A,Customer_Dim!F:F)</f>
        <v>South Dakota</v>
      </c>
      <c r="L1368" s="4" t="str">
        <f t="array" ref="L1368">XLOOKUP(Q1368,Store_Dim!A:A,Store_Dim!C:C)</f>
        <v>West</v>
      </c>
      <c r="M1368" s="4" t="s">
        <v>1658</v>
      </c>
      <c r="N1368" s="4" t="str">
        <f t="array" ref="N1368">XLOOKUP(M1368,Product_Dim!A:A,Product_Dim!C:C)</f>
        <v>Home</v>
      </c>
      <c r="O1368" s="4" t="str">
        <f t="array" ref="O1368">XLOOKUP(M1368,Product_Dim!A:A,Product_Dim!D:D)</f>
        <v>Decor</v>
      </c>
      <c r="P1368" s="4" t="s">
        <v>1660</v>
      </c>
      <c r="Q1368" s="4" t="s">
        <v>1939</v>
      </c>
      <c r="R1368" s="4" t="str">
        <f t="array" ref="R1368">XLOOKUP(Q1368,Store_Dim!A:A,Store_Dim!B:B)</f>
        <v>Frederick-Wright</v>
      </c>
      <c r="S1368" s="4" t="str">
        <f t="array" ref="S1368">XLOOKUP(Q1368,Store_Dim!A:A,Store_Dim!E:E)</f>
        <v>Flagship</v>
      </c>
      <c r="T1368" s="4">
        <v>2.0</v>
      </c>
      <c r="U1368" s="13">
        <v>270.66</v>
      </c>
      <c r="V1368" s="14">
        <v>0.1</v>
      </c>
      <c r="W1368" s="15">
        <v>378.0</v>
      </c>
      <c r="X1368" s="4" t="s">
        <v>1964</v>
      </c>
      <c r="Y1368" s="16">
        <v>487.188</v>
      </c>
      <c r="Z1368" s="4" t="str">
        <f t="array" ref="Z1368">XLOOKUP(M1368,Product_Dim!A:A,Product_Dim!B:B)</f>
        <v>Decorative Floor Vase</v>
      </c>
    </row>
    <row r="1369" ht="14.25" customHeight="1">
      <c r="A1369" s="4" t="s">
        <v>3328</v>
      </c>
      <c r="B1369" s="5">
        <v>45914.0</v>
      </c>
      <c r="C1369" s="12" t="s">
        <v>3976</v>
      </c>
      <c r="D1369" s="4">
        <f t="shared" si="1"/>
        <v>2025</v>
      </c>
      <c r="E1369" s="4" t="s">
        <v>968</v>
      </c>
      <c r="F1369" s="4">
        <v>48.0</v>
      </c>
      <c r="G1369" s="4" t="str">
        <f t="shared" si="2"/>
        <v>46-55</v>
      </c>
      <c r="H1369" s="4" t="str">
        <f t="array" ref="H1369">XLOOKUP(E1369,Customer_Dim!A:A,Customer_Dim!D:D)</f>
        <v>Female</v>
      </c>
      <c r="I1369" s="4" t="str">
        <f t="array" ref="I1369">XLOOKUP(E1369,Customer_Dim!A:A,Customer_Dim!H:H)</f>
        <v>Platinum</v>
      </c>
      <c r="J1369" s="4" t="str">
        <f t="array" ref="J1369">XLOOKUP(E1369,Customer_Dim!A:A,Customer_Dim!E:E)</f>
        <v>West Robinmouth</v>
      </c>
      <c r="K1369" s="4" t="str">
        <f t="array" ref="K1369">XLOOKUP(E1369,Customer_Dim!A:A,Customer_Dim!F:F)</f>
        <v>Louisiana</v>
      </c>
      <c r="L1369" s="4" t="str">
        <f t="array" ref="L1369">XLOOKUP(Q1369,Store_Dim!A:A,Store_Dim!C:C)</f>
        <v>North</v>
      </c>
      <c r="M1369" s="4" t="s">
        <v>1645</v>
      </c>
      <c r="N1369" s="4" t="str">
        <f t="array" ref="N1369">XLOOKUP(M1369,Product_Dim!A:A,Product_Dim!C:C)</f>
        <v>Clothing</v>
      </c>
      <c r="O1369" s="4" t="str">
        <f t="array" ref="O1369">XLOOKUP(M1369,Product_Dim!A:A,Product_Dim!D:D)</f>
        <v>Tops</v>
      </c>
      <c r="P1369" s="4" t="s">
        <v>1647</v>
      </c>
      <c r="Q1369" s="4" t="s">
        <v>1942</v>
      </c>
      <c r="R1369" s="4" t="str">
        <f t="array" ref="R1369">XLOOKUP(Q1369,Store_Dim!A:A,Store_Dim!B:B)</f>
        <v>Holloway Ltd</v>
      </c>
      <c r="S1369" s="4" t="str">
        <f t="array" ref="S1369">XLOOKUP(Q1369,Store_Dim!A:A,Store_Dim!E:E)</f>
        <v>Flagship</v>
      </c>
      <c r="T1369" s="4">
        <v>3.0</v>
      </c>
      <c r="U1369" s="13">
        <v>373.35</v>
      </c>
      <c r="V1369" s="14">
        <v>0.2</v>
      </c>
      <c r="W1369" s="15">
        <v>360.0</v>
      </c>
      <c r="X1369" s="4" t="s">
        <v>1964</v>
      </c>
      <c r="Y1369" s="16">
        <v>896.0400000000002</v>
      </c>
      <c r="Z1369" s="4" t="str">
        <f t="array" ref="Z1369">XLOOKUP(M1369,Product_Dim!A:A,Product_Dim!B:B)</f>
        <v>Men's Formal Shirt</v>
      </c>
    </row>
    <row r="1370" ht="14.25" customHeight="1">
      <c r="A1370" s="4" t="s">
        <v>3329</v>
      </c>
      <c r="B1370" s="5">
        <v>45432.0</v>
      </c>
      <c r="C1370" s="12" t="s">
        <v>3973</v>
      </c>
      <c r="D1370" s="4">
        <f t="shared" si="1"/>
        <v>2024</v>
      </c>
      <c r="E1370" s="4" t="s">
        <v>161</v>
      </c>
      <c r="F1370" s="4">
        <v>20.0</v>
      </c>
      <c r="G1370" s="4" t="str">
        <f t="shared" si="2"/>
        <v>18-25</v>
      </c>
      <c r="H1370" s="4" t="str">
        <f t="array" ref="H1370">XLOOKUP(E1370,Customer_Dim!A:A,Customer_Dim!D:D)</f>
        <v>Female</v>
      </c>
      <c r="I1370" s="4" t="str">
        <f t="array" ref="I1370">XLOOKUP(E1370,Customer_Dim!A:A,Customer_Dim!H:H)</f>
        <v>Gold</v>
      </c>
      <c r="J1370" s="4" t="str">
        <f t="array" ref="J1370">XLOOKUP(E1370,Customer_Dim!A:A,Customer_Dim!E:E)</f>
        <v>Luisfurt</v>
      </c>
      <c r="K1370" s="4" t="str">
        <f t="array" ref="K1370">XLOOKUP(E1370,Customer_Dim!A:A,Customer_Dim!F:F)</f>
        <v>Georgia</v>
      </c>
      <c r="L1370" s="4" t="str">
        <f t="array" ref="L1370">XLOOKUP(Q1370,Store_Dim!A:A,Store_Dim!C:C)</f>
        <v>South</v>
      </c>
      <c r="M1370" s="4" t="s">
        <v>1759</v>
      </c>
      <c r="N1370" s="4" t="str">
        <f t="array" ref="N1370">XLOOKUP(M1370,Product_Dim!A:A,Product_Dim!C:C)</f>
        <v>Beauty</v>
      </c>
      <c r="O1370" s="4" t="str">
        <f t="array" ref="O1370">XLOOKUP(M1370,Product_Dim!A:A,Product_Dim!D:D)</f>
        <v>Haircare</v>
      </c>
      <c r="P1370" s="4" t="s">
        <v>1761</v>
      </c>
      <c r="Q1370" s="4" t="s">
        <v>1927</v>
      </c>
      <c r="R1370" s="4" t="str">
        <f t="array" ref="R1370">XLOOKUP(Q1370,Store_Dim!A:A,Store_Dim!B:B)</f>
        <v>Aguirre-Keller</v>
      </c>
      <c r="S1370" s="4" t="str">
        <f t="array" ref="S1370">XLOOKUP(Q1370,Store_Dim!A:A,Store_Dim!E:E)</f>
        <v>Online</v>
      </c>
      <c r="T1370" s="4">
        <v>2.0</v>
      </c>
      <c r="U1370" s="13">
        <v>23.58</v>
      </c>
      <c r="V1370" s="14">
        <v>0.02</v>
      </c>
      <c r="W1370" s="15">
        <v>399.0</v>
      </c>
      <c r="X1370" s="4" t="s">
        <v>1961</v>
      </c>
      <c r="Y1370" s="16">
        <v>46.2168</v>
      </c>
      <c r="Z1370" s="4" t="str">
        <f t="array" ref="Z1370">XLOOKUP(M1370,Product_Dim!A:A,Product_Dim!B:B)</f>
        <v>Men's Hair Styling Gel</v>
      </c>
    </row>
    <row r="1371" ht="14.25" customHeight="1">
      <c r="A1371" s="4" t="s">
        <v>3330</v>
      </c>
      <c r="B1371" s="5">
        <v>45798.0</v>
      </c>
      <c r="C1371" s="12" t="s">
        <v>3973</v>
      </c>
      <c r="D1371" s="4">
        <f t="shared" si="1"/>
        <v>2025</v>
      </c>
      <c r="E1371" s="4" t="s">
        <v>51</v>
      </c>
      <c r="F1371" s="4">
        <v>24.0</v>
      </c>
      <c r="G1371" s="4" t="str">
        <f t="shared" si="2"/>
        <v>18-25</v>
      </c>
      <c r="H1371" s="4" t="str">
        <f t="array" ref="H1371">XLOOKUP(E1371,Customer_Dim!A:A,Customer_Dim!D:D)</f>
        <v>Male</v>
      </c>
      <c r="I1371" s="4" t="str">
        <f t="array" ref="I1371">XLOOKUP(E1371,Customer_Dim!A:A,Customer_Dim!H:H)</f>
        <v>Bronze</v>
      </c>
      <c r="J1371" s="4" t="str">
        <f t="array" ref="J1371">XLOOKUP(E1371,Customer_Dim!A:A,Customer_Dim!E:E)</f>
        <v>East Amandamouth</v>
      </c>
      <c r="K1371" s="4" t="str">
        <f t="array" ref="K1371">XLOOKUP(E1371,Customer_Dim!A:A,Customer_Dim!F:F)</f>
        <v>Oregon</v>
      </c>
      <c r="L1371" s="4" t="str">
        <f t="array" ref="L1371">XLOOKUP(Q1371,Store_Dim!A:A,Store_Dim!C:C)</f>
        <v>South</v>
      </c>
      <c r="M1371" s="4" t="s">
        <v>1683</v>
      </c>
      <c r="N1371" s="4" t="str">
        <f t="array" ref="N1371">XLOOKUP(M1371,Product_Dim!A:A,Product_Dim!C:C)</f>
        <v>Home</v>
      </c>
      <c r="O1371" s="4" t="str">
        <f t="array" ref="O1371">XLOOKUP(M1371,Product_Dim!A:A,Product_Dim!D:D)</f>
        <v>Lighting</v>
      </c>
      <c r="P1371" s="4" t="s">
        <v>1685</v>
      </c>
      <c r="Q1371" s="4" t="s">
        <v>1914</v>
      </c>
      <c r="R1371" s="4" t="str">
        <f t="array" ref="R1371">XLOOKUP(Q1371,Store_Dim!A:A,Store_Dim!B:B)</f>
        <v>Martinez-Mullins</v>
      </c>
      <c r="S1371" s="4" t="str">
        <f t="array" ref="S1371">XLOOKUP(Q1371,Store_Dim!A:A,Store_Dim!E:E)</f>
        <v>Online</v>
      </c>
      <c r="T1371" s="4">
        <v>4.0</v>
      </c>
      <c r="U1371" s="13">
        <v>185.67</v>
      </c>
      <c r="V1371" s="14">
        <v>0.21</v>
      </c>
      <c r="W1371" s="15">
        <v>329.0</v>
      </c>
      <c r="X1371" s="4" t="s">
        <v>1961</v>
      </c>
      <c r="Y1371" s="16">
        <v>586.7171999999999</v>
      </c>
      <c r="Z1371" s="4" t="str">
        <f t="array" ref="Z1371">XLOOKUP(M1371,Product_Dim!A:A,Product_Dim!B:B)</f>
        <v>Bedroom Table Lamp</v>
      </c>
    </row>
    <row r="1372" ht="14.25" customHeight="1">
      <c r="A1372" s="4" t="s">
        <v>3331</v>
      </c>
      <c r="B1372" s="5">
        <v>45396.0</v>
      </c>
      <c r="C1372" s="12" t="s">
        <v>3978</v>
      </c>
      <c r="D1372" s="4">
        <f t="shared" si="1"/>
        <v>2024</v>
      </c>
      <c r="E1372" s="4" t="s">
        <v>433</v>
      </c>
      <c r="F1372" s="4">
        <v>44.0</v>
      </c>
      <c r="G1372" s="4" t="str">
        <f t="shared" si="2"/>
        <v>36-45</v>
      </c>
      <c r="H1372" s="4" t="str">
        <f t="array" ref="H1372">XLOOKUP(E1372,Customer_Dim!A:A,Customer_Dim!D:D)</f>
        <v>Female</v>
      </c>
      <c r="I1372" s="4" t="str">
        <f t="array" ref="I1372">XLOOKUP(E1372,Customer_Dim!A:A,Customer_Dim!H:H)</f>
        <v>Platinum</v>
      </c>
      <c r="J1372" s="4" t="str">
        <f t="array" ref="J1372">XLOOKUP(E1372,Customer_Dim!A:A,Customer_Dim!E:E)</f>
        <v>lake tylerfort</v>
      </c>
      <c r="K1372" s="4" t="str">
        <f t="array" ref="K1372">XLOOKUP(E1372,Customer_Dim!A:A,Customer_Dim!F:F)</f>
        <v>Pennsylvania</v>
      </c>
      <c r="L1372" s="4" t="str">
        <f t="array" ref="L1372">XLOOKUP(Q1372,Store_Dim!A:A,Store_Dim!C:C)</f>
        <v>East</v>
      </c>
      <c r="M1372" s="4" t="s">
        <v>1628</v>
      </c>
      <c r="N1372" s="4" t="str">
        <f t="array" ref="N1372">XLOOKUP(M1372,Product_Dim!A:A,Product_Dim!C:C)</f>
        <v>Clothing</v>
      </c>
      <c r="O1372" s="4" t="str">
        <f t="array" ref="O1372">XLOOKUP(M1372,Product_Dim!A:A,Product_Dim!D:D)</f>
        <v>Bottoms</v>
      </c>
      <c r="P1372" s="4" t="s">
        <v>1630</v>
      </c>
      <c r="Q1372" s="4" t="s">
        <v>1932</v>
      </c>
      <c r="R1372" s="4" t="str">
        <f t="array" ref="R1372">XLOOKUP(Q1372,Store_Dim!A:A,Store_Dim!B:B)</f>
        <v>Gardner, Humphrey and Contreras</v>
      </c>
      <c r="S1372" s="4" t="str">
        <f t="array" ref="S1372">XLOOKUP(Q1372,Store_Dim!A:A,Store_Dim!E:E)</f>
        <v>Flagship</v>
      </c>
      <c r="T1372" s="4">
        <v>3.0</v>
      </c>
      <c r="U1372" s="13">
        <v>928.74</v>
      </c>
      <c r="V1372" s="14">
        <v>0.27</v>
      </c>
      <c r="W1372" s="15">
        <v>343.0</v>
      </c>
      <c r="X1372" s="4" t="s">
        <v>1961</v>
      </c>
      <c r="Y1372" s="16">
        <v>2033.9406</v>
      </c>
      <c r="Z1372" s="4" t="str">
        <f t="array" ref="Z1372">XLOOKUP(M1372,Product_Dim!A:A,Product_Dim!B:B)</f>
        <v>Women's Denim Jeans</v>
      </c>
    </row>
    <row r="1373" ht="14.25" customHeight="1">
      <c r="A1373" s="4" t="s">
        <v>3332</v>
      </c>
      <c r="B1373" s="5">
        <v>45235.0</v>
      </c>
      <c r="C1373" s="12" t="s">
        <v>3971</v>
      </c>
      <c r="D1373" s="4">
        <f t="shared" si="1"/>
        <v>2023</v>
      </c>
      <c r="E1373" s="4" t="s">
        <v>138</v>
      </c>
      <c r="F1373" s="4">
        <v>54.0</v>
      </c>
      <c r="G1373" s="4" t="str">
        <f t="shared" si="2"/>
        <v>46-55</v>
      </c>
      <c r="H1373" s="4" t="str">
        <f t="array" ref="H1373">XLOOKUP(E1373,Customer_Dim!A:A,Customer_Dim!D:D)</f>
        <v>Female</v>
      </c>
      <c r="I1373" s="4" t="str">
        <f t="array" ref="I1373">XLOOKUP(E1373,Customer_Dim!A:A,Customer_Dim!H:H)</f>
        <v>Silver</v>
      </c>
      <c r="J1373" s="4" t="str">
        <f t="array" ref="J1373">XLOOKUP(E1373,Customer_Dim!A:A,Customer_Dim!E:E)</f>
        <v>East Jennifer</v>
      </c>
      <c r="K1373" s="4" t="str">
        <f t="array" ref="K1373">XLOOKUP(E1373,Customer_Dim!A:A,Customer_Dim!F:F)</f>
        <v>California</v>
      </c>
      <c r="L1373" s="4" t="str">
        <f t="array" ref="L1373">XLOOKUP(Q1373,Store_Dim!A:A,Store_Dim!C:C)</f>
        <v>North</v>
      </c>
      <c r="M1373" s="4" t="s">
        <v>1835</v>
      </c>
      <c r="N1373" s="4" t="str">
        <f t="array" ref="N1373">XLOOKUP(M1373,Product_Dim!A:A,Product_Dim!C:C)</f>
        <v>Home</v>
      </c>
      <c r="O1373" s="4" t="str">
        <f t="array" ref="O1373">XLOOKUP(M1373,Product_Dim!A:A,Product_Dim!D:D)</f>
        <v>Furniture</v>
      </c>
      <c r="P1373" s="4" t="s">
        <v>1837</v>
      </c>
      <c r="Q1373" s="4" t="s">
        <v>1908</v>
      </c>
      <c r="R1373" s="4" t="str">
        <f t="array" ref="R1373">XLOOKUP(Q1373,Store_Dim!A:A,Store_Dim!B:B)</f>
        <v>Gray Ltd</v>
      </c>
      <c r="S1373" s="4" t="str">
        <f t="array" ref="S1373">XLOOKUP(Q1373,Store_Dim!A:A,Store_Dim!E:E)</f>
        <v>Outlet</v>
      </c>
      <c r="T1373" s="4">
        <v>3.0</v>
      </c>
      <c r="U1373" s="13">
        <v>923.38</v>
      </c>
      <c r="V1373" s="14">
        <v>0.07</v>
      </c>
      <c r="W1373" s="15">
        <v>208.0</v>
      </c>
      <c r="X1373" s="4" t="s">
        <v>1964</v>
      </c>
      <c r="Y1373" s="16">
        <v>2576.2302</v>
      </c>
      <c r="Z1373" s="4" t="str">
        <f t="array" ref="Z1373">XLOOKUP(M1373,Product_Dim!A:A,Product_Dim!B:B)</f>
        <v>Wooden Bookshelf</v>
      </c>
    </row>
    <row r="1374" ht="14.25" customHeight="1">
      <c r="A1374" s="4" t="s">
        <v>3333</v>
      </c>
      <c r="B1374" s="5">
        <v>45499.0</v>
      </c>
      <c r="C1374" s="12" t="s">
        <v>3968</v>
      </c>
      <c r="D1374" s="4">
        <f t="shared" si="1"/>
        <v>2024</v>
      </c>
      <c r="E1374" s="4" t="s">
        <v>1449</v>
      </c>
      <c r="F1374" s="4">
        <v>34.0</v>
      </c>
      <c r="G1374" s="4" t="str">
        <f t="shared" si="2"/>
        <v>26-35</v>
      </c>
      <c r="H1374" s="4" t="str">
        <f t="array" ref="H1374">XLOOKUP(E1374,Customer_Dim!A:A,Customer_Dim!D:D)</f>
        <v>Female</v>
      </c>
      <c r="I1374" s="4" t="str">
        <f t="array" ref="I1374">XLOOKUP(E1374,Customer_Dim!A:A,Customer_Dim!H:H)</f>
        <v>Silver</v>
      </c>
      <c r="J1374" s="4" t="str">
        <f t="array" ref="J1374">XLOOKUP(E1374,Customer_Dim!A:A,Customer_Dim!E:E)</f>
        <v>Burkefurt</v>
      </c>
      <c r="K1374" s="4" t="str">
        <f t="array" ref="K1374">XLOOKUP(E1374,Customer_Dim!A:A,Customer_Dim!F:F)</f>
        <v>West Virginia</v>
      </c>
      <c r="L1374" s="4" t="str">
        <f t="array" ref="L1374">XLOOKUP(Q1374,Store_Dim!A:A,Store_Dim!C:C)</f>
        <v>South</v>
      </c>
      <c r="M1374" s="4" t="s">
        <v>1572</v>
      </c>
      <c r="N1374" s="4" t="str">
        <f t="array" ref="N1374">XLOOKUP(M1374,Product_Dim!A:A,Product_Dim!C:C)</f>
        <v>Clothing</v>
      </c>
      <c r="O1374" s="4" t="str">
        <f t="array" ref="O1374">XLOOKUP(M1374,Product_Dim!A:A,Product_Dim!D:D)</f>
        <v>Bottoms</v>
      </c>
      <c r="P1374" s="4" t="s">
        <v>1575</v>
      </c>
      <c r="Q1374" s="4" t="s">
        <v>1921</v>
      </c>
      <c r="R1374" s="4" t="str">
        <f t="array" ref="R1374">XLOOKUP(Q1374,Store_Dim!A:A,Store_Dim!B:B)</f>
        <v>Moore, Padilla and Butler</v>
      </c>
      <c r="S1374" s="4" t="str">
        <f t="array" ref="S1374">XLOOKUP(Q1374,Store_Dim!A:A,Store_Dim!E:E)</f>
        <v>Flagship</v>
      </c>
      <c r="T1374" s="4">
        <v>2.0</v>
      </c>
      <c r="U1374" s="13">
        <v>409.26</v>
      </c>
      <c r="V1374" s="14">
        <v>0.1</v>
      </c>
      <c r="W1374" s="15">
        <v>487.0</v>
      </c>
      <c r="X1374" s="4" t="s">
        <v>1961</v>
      </c>
      <c r="Y1374" s="16">
        <v>736.668</v>
      </c>
      <c r="Z1374" s="4" t="str">
        <f t="array" ref="Z1374">XLOOKUP(M1374,Product_Dim!A:A,Product_Dim!B:B)</f>
        <v>Women's Yoga Pants</v>
      </c>
    </row>
    <row r="1375" ht="14.25" customHeight="1">
      <c r="A1375" s="4" t="s">
        <v>3334</v>
      </c>
      <c r="B1375" s="5">
        <v>45272.0</v>
      </c>
      <c r="C1375" s="12" t="s">
        <v>3969</v>
      </c>
      <c r="D1375" s="4">
        <f t="shared" si="1"/>
        <v>2023</v>
      </c>
      <c r="E1375" s="4" t="s">
        <v>835</v>
      </c>
      <c r="F1375" s="4">
        <v>34.0</v>
      </c>
      <c r="G1375" s="4" t="str">
        <f t="shared" si="2"/>
        <v>26-35</v>
      </c>
      <c r="H1375" s="4" t="str">
        <f t="array" ref="H1375">XLOOKUP(E1375,Customer_Dim!A:A,Customer_Dim!D:D)</f>
        <v>Male</v>
      </c>
      <c r="I1375" s="4" t="str">
        <f t="array" ref="I1375">XLOOKUP(E1375,Customer_Dim!A:A,Customer_Dim!H:H)</f>
        <v>Silver</v>
      </c>
      <c r="J1375" s="4" t="str">
        <f t="array" ref="J1375">XLOOKUP(E1375,Customer_Dim!A:A,Customer_Dim!E:E)</f>
        <v>Masseyland</v>
      </c>
      <c r="K1375" s="4" t="str">
        <f t="array" ref="K1375">XLOOKUP(E1375,Customer_Dim!A:A,Customer_Dim!F:F)</f>
        <v>Alaska</v>
      </c>
      <c r="L1375" s="4" t="str">
        <f t="array" ref="L1375">XLOOKUP(Q1375,Store_Dim!A:A,Store_Dim!C:C)</f>
        <v>South</v>
      </c>
      <c r="M1375" s="4" t="s">
        <v>1645</v>
      </c>
      <c r="N1375" s="4" t="str">
        <f t="array" ref="N1375">XLOOKUP(M1375,Product_Dim!A:A,Product_Dim!C:C)</f>
        <v>Clothing</v>
      </c>
      <c r="O1375" s="4" t="str">
        <f t="array" ref="O1375">XLOOKUP(M1375,Product_Dim!A:A,Product_Dim!D:D)</f>
        <v>Tops</v>
      </c>
      <c r="P1375" s="4" t="s">
        <v>1647</v>
      </c>
      <c r="Q1375" s="4" t="s">
        <v>1914</v>
      </c>
      <c r="R1375" s="4" t="str">
        <f t="array" ref="R1375">XLOOKUP(Q1375,Store_Dim!A:A,Store_Dim!B:B)</f>
        <v>Martinez-Mullins</v>
      </c>
      <c r="S1375" s="4" t="str">
        <f t="array" ref="S1375">XLOOKUP(Q1375,Store_Dim!A:A,Store_Dim!E:E)</f>
        <v>Online</v>
      </c>
      <c r="T1375" s="4">
        <v>2.0</v>
      </c>
      <c r="U1375" s="13">
        <v>608.46</v>
      </c>
      <c r="V1375" s="14">
        <v>0.16</v>
      </c>
      <c r="W1375" s="15">
        <v>360.0</v>
      </c>
      <c r="X1375" s="4" t="s">
        <v>1959</v>
      </c>
      <c r="Y1375" s="16">
        <v>1022.2128</v>
      </c>
      <c r="Z1375" s="4" t="str">
        <f t="array" ref="Z1375">XLOOKUP(M1375,Product_Dim!A:A,Product_Dim!B:B)</f>
        <v>Men's Formal Shirt</v>
      </c>
    </row>
    <row r="1376" ht="14.25" customHeight="1">
      <c r="A1376" s="4" t="s">
        <v>3335</v>
      </c>
      <c r="B1376" s="5">
        <v>45785.0</v>
      </c>
      <c r="C1376" s="12" t="s">
        <v>3973</v>
      </c>
      <c r="D1376" s="4">
        <f t="shared" si="1"/>
        <v>2025</v>
      </c>
      <c r="E1376" s="4" t="s">
        <v>710</v>
      </c>
      <c r="F1376" s="4">
        <v>63.0</v>
      </c>
      <c r="G1376" s="4" t="str">
        <f t="shared" si="2"/>
        <v>56-65</v>
      </c>
      <c r="H1376" s="4" t="str">
        <f t="array" ref="H1376">XLOOKUP(E1376,Customer_Dim!A:A,Customer_Dim!D:D)</f>
        <v>Female</v>
      </c>
      <c r="I1376" s="4" t="str">
        <f t="array" ref="I1376">XLOOKUP(E1376,Customer_Dim!A:A,Customer_Dim!H:H)</f>
        <v>Platinum</v>
      </c>
      <c r="J1376" s="4" t="str">
        <f t="array" ref="J1376">XLOOKUP(E1376,Customer_Dim!A:A,Customer_Dim!E:E)</f>
        <v>Lyonsfort</v>
      </c>
      <c r="K1376" s="4" t="str">
        <f t="array" ref="K1376">XLOOKUP(E1376,Customer_Dim!A:A,Customer_Dim!F:F)</f>
        <v>Washington</v>
      </c>
      <c r="L1376" s="4" t="str">
        <f t="array" ref="L1376">XLOOKUP(Q1376,Store_Dim!A:A,Store_Dim!C:C)</f>
        <v>East</v>
      </c>
      <c r="M1376" s="4" t="s">
        <v>1706</v>
      </c>
      <c r="N1376" s="4" t="str">
        <f t="array" ref="N1376">XLOOKUP(M1376,Product_Dim!A:A,Product_Dim!C:C)</f>
        <v>Electronics</v>
      </c>
      <c r="O1376" s="4" t="str">
        <f t="array" ref="O1376">XLOOKUP(M1376,Product_Dim!A:A,Product_Dim!D:D)</f>
        <v>Accessories</v>
      </c>
      <c r="P1376" s="4" t="s">
        <v>1708</v>
      </c>
      <c r="Q1376" s="4" t="s">
        <v>1948</v>
      </c>
      <c r="R1376" s="4" t="str">
        <f t="array" ref="R1376">XLOOKUP(Q1376,Store_Dim!A:A,Store_Dim!B:B)</f>
        <v>Mann-Austin</v>
      </c>
      <c r="S1376" s="4" t="str">
        <f t="array" ref="S1376">XLOOKUP(Q1376,Store_Dim!A:A,Store_Dim!E:E)</f>
        <v>Online</v>
      </c>
      <c r="T1376" s="4">
        <v>4.0</v>
      </c>
      <c r="U1376" s="13">
        <v>150.48</v>
      </c>
      <c r="V1376" s="14">
        <v>0.09</v>
      </c>
      <c r="W1376" s="15">
        <v>389.0</v>
      </c>
      <c r="X1376" s="4" t="s">
        <v>1959</v>
      </c>
      <c r="Y1376" s="16">
        <v>547.7472</v>
      </c>
      <c r="Z1376" s="4" t="str">
        <f t="array" ref="Z1376">XLOOKUP(M1376,Product_Dim!A:A,Product_Dim!B:B)</f>
        <v>Smart Home WiFi Camera</v>
      </c>
    </row>
    <row r="1377" ht="14.25" customHeight="1">
      <c r="A1377" s="4" t="s">
        <v>3336</v>
      </c>
      <c r="B1377" s="5">
        <v>45534.0</v>
      </c>
      <c r="C1377" s="12" t="s">
        <v>3975</v>
      </c>
      <c r="D1377" s="4">
        <f t="shared" si="1"/>
        <v>2024</v>
      </c>
      <c r="E1377" s="4" t="s">
        <v>808</v>
      </c>
      <c r="F1377" s="4">
        <v>57.0</v>
      </c>
      <c r="G1377" s="4" t="str">
        <f t="shared" si="2"/>
        <v>56-65</v>
      </c>
      <c r="H1377" s="4" t="str">
        <f t="array" ref="H1377">XLOOKUP(E1377,Customer_Dim!A:A,Customer_Dim!D:D)</f>
        <v>Female</v>
      </c>
      <c r="I1377" s="4" t="str">
        <f t="array" ref="I1377">XLOOKUP(E1377,Customer_Dim!A:A,Customer_Dim!H:H)</f>
        <v>Platinum</v>
      </c>
      <c r="J1377" s="4" t="str">
        <f t="array" ref="J1377">XLOOKUP(E1377,Customer_Dim!A:A,Customer_Dim!E:E)</f>
        <v>Rodriguezton</v>
      </c>
      <c r="K1377" s="4" t="str">
        <f t="array" ref="K1377">XLOOKUP(E1377,Customer_Dim!A:A,Customer_Dim!F:F)</f>
        <v>Michigan</v>
      </c>
      <c r="L1377" s="4" t="str">
        <f t="array" ref="L1377">XLOOKUP(Q1377,Store_Dim!A:A,Store_Dim!C:C)</f>
        <v>South</v>
      </c>
      <c r="M1377" s="4" t="s">
        <v>1786</v>
      </c>
      <c r="N1377" s="4" t="str">
        <f t="array" ref="N1377">XLOOKUP(M1377,Product_Dim!A:A,Product_Dim!C:C)</f>
        <v>Home</v>
      </c>
      <c r="O1377" s="4" t="str">
        <f t="array" ref="O1377">XLOOKUP(M1377,Product_Dim!A:A,Product_Dim!D:D)</f>
        <v>Furniture</v>
      </c>
      <c r="P1377" s="4" t="s">
        <v>1789</v>
      </c>
      <c r="Q1377" s="4" t="s">
        <v>1934</v>
      </c>
      <c r="R1377" s="4" t="str">
        <f t="array" ref="R1377">XLOOKUP(Q1377,Store_Dim!A:A,Store_Dim!B:B)</f>
        <v>Mcdonald Inc</v>
      </c>
      <c r="S1377" s="4" t="str">
        <f t="array" ref="S1377">XLOOKUP(Q1377,Store_Dim!A:A,Store_Dim!E:E)</f>
        <v>Outlet</v>
      </c>
      <c r="T1377" s="4">
        <v>4.0</v>
      </c>
      <c r="U1377" s="13">
        <v>207.41</v>
      </c>
      <c r="V1377" s="14">
        <v>0.02</v>
      </c>
      <c r="W1377" s="15">
        <v>130.0</v>
      </c>
      <c r="X1377" s="4" t="s">
        <v>1959</v>
      </c>
      <c r="Y1377" s="16">
        <v>813.0472</v>
      </c>
      <c r="Z1377" s="4" t="str">
        <f t="array" ref="Z1377">XLOOKUP(M1377,Product_Dim!A:A,Product_Dim!B:B)</f>
        <v>Wooden Nightstand</v>
      </c>
    </row>
    <row r="1378" ht="14.25" customHeight="1">
      <c r="A1378" s="4" t="s">
        <v>3337</v>
      </c>
      <c r="B1378" s="5">
        <v>45803.0</v>
      </c>
      <c r="C1378" s="12" t="s">
        <v>3973</v>
      </c>
      <c r="D1378" s="4">
        <f t="shared" si="1"/>
        <v>2025</v>
      </c>
      <c r="E1378" s="4" t="s">
        <v>590</v>
      </c>
      <c r="F1378" s="4">
        <v>41.0</v>
      </c>
      <c r="G1378" s="4" t="str">
        <f t="shared" si="2"/>
        <v>36-45</v>
      </c>
      <c r="H1378" s="4" t="str">
        <f t="array" ref="H1378">XLOOKUP(E1378,Customer_Dim!A:A,Customer_Dim!D:D)</f>
        <v>Female</v>
      </c>
      <c r="I1378" s="4" t="str">
        <f t="array" ref="I1378">XLOOKUP(E1378,Customer_Dim!A:A,Customer_Dim!H:H)</f>
        <v>Bronze</v>
      </c>
      <c r="J1378" s="4" t="str">
        <f t="array" ref="J1378">XLOOKUP(E1378,Customer_Dim!A:A,Customer_Dim!E:E)</f>
        <v>Port Richard</v>
      </c>
      <c r="K1378" s="4" t="str">
        <f t="array" ref="K1378">XLOOKUP(E1378,Customer_Dim!A:A,Customer_Dim!F:F)</f>
        <v>West Virginia</v>
      </c>
      <c r="L1378" s="4" t="str">
        <f t="array" ref="L1378">XLOOKUP(Q1378,Store_Dim!A:A,Store_Dim!C:C)</f>
        <v>East</v>
      </c>
      <c r="M1378" s="4" t="s">
        <v>1603</v>
      </c>
      <c r="N1378" s="4" t="str">
        <f t="array" ref="N1378">XLOOKUP(M1378,Product_Dim!A:A,Product_Dim!C:C)</f>
        <v>Electronics</v>
      </c>
      <c r="O1378" s="4" t="str">
        <f t="array" ref="O1378">XLOOKUP(M1378,Product_Dim!A:A,Product_Dim!D:D)</f>
        <v>Accessories</v>
      </c>
      <c r="P1378" s="4" t="s">
        <v>1605</v>
      </c>
      <c r="Q1378" s="4" t="s">
        <v>1911</v>
      </c>
      <c r="R1378" s="4" t="str">
        <f t="array" ref="R1378">XLOOKUP(Q1378,Store_Dim!A:A,Store_Dim!B:B)</f>
        <v>Benson-Elliott</v>
      </c>
      <c r="S1378" s="4" t="str">
        <f t="array" ref="S1378">XLOOKUP(Q1378,Store_Dim!A:A,Store_Dim!E:E)</f>
        <v>Online</v>
      </c>
      <c r="T1378" s="4">
        <v>1.0</v>
      </c>
      <c r="U1378" s="13">
        <v>56.59</v>
      </c>
      <c r="V1378" s="14">
        <v>0.15</v>
      </c>
      <c r="W1378" s="15">
        <v>273.86258363355637</v>
      </c>
      <c r="X1378" s="4" t="s">
        <v>1961</v>
      </c>
      <c r="Y1378" s="16">
        <v>48.1015</v>
      </c>
      <c r="Z1378" s="4" t="str">
        <f t="array" ref="Z1378">XLOOKUP(M1378,Product_Dim!A:A,Product_Dim!B:B)</f>
        <v>HD Smart TV Stick</v>
      </c>
    </row>
    <row r="1379" ht="14.25" customHeight="1">
      <c r="A1379" s="4" t="s">
        <v>3338</v>
      </c>
      <c r="B1379" s="5">
        <v>45667.0</v>
      </c>
      <c r="C1379" s="12" t="s">
        <v>3972</v>
      </c>
      <c r="D1379" s="4">
        <f t="shared" si="1"/>
        <v>2025</v>
      </c>
      <c r="E1379" s="4" t="s">
        <v>1284</v>
      </c>
      <c r="F1379" s="4">
        <v>18.0</v>
      </c>
      <c r="G1379" s="4" t="str">
        <f t="shared" si="2"/>
        <v>18-25</v>
      </c>
      <c r="H1379" s="4" t="str">
        <f t="array" ref="H1379">XLOOKUP(E1379,Customer_Dim!A:A,Customer_Dim!D:D)</f>
        <v>Female</v>
      </c>
      <c r="I1379" s="4" t="str">
        <f t="array" ref="I1379">XLOOKUP(E1379,Customer_Dim!A:A,Customer_Dim!H:H)</f>
        <v>Gold</v>
      </c>
      <c r="J1379" s="4" t="str">
        <f t="array" ref="J1379">XLOOKUP(E1379,Customer_Dim!A:A,Customer_Dim!E:E)</f>
        <v>Garciaview</v>
      </c>
      <c r="K1379" s="4" t="str">
        <f t="array" ref="K1379">XLOOKUP(E1379,Customer_Dim!A:A,Customer_Dim!F:F)</f>
        <v>Louisiana</v>
      </c>
      <c r="L1379" s="4" t="str">
        <f t="array" ref="L1379">XLOOKUP(Q1379,Store_Dim!A:A,Store_Dim!C:C)</f>
        <v>South</v>
      </c>
      <c r="M1379" s="4" t="s">
        <v>1696</v>
      </c>
      <c r="N1379" s="4" t="str">
        <f t="array" ref="N1379">XLOOKUP(M1379,Product_Dim!A:A,Product_Dim!C:C)</f>
        <v>Electronics</v>
      </c>
      <c r="O1379" s="4" t="str">
        <f t="array" ref="O1379">XLOOKUP(M1379,Product_Dim!A:A,Product_Dim!D:D)</f>
        <v>Mobile</v>
      </c>
      <c r="P1379" s="4" t="s">
        <v>1699</v>
      </c>
      <c r="Q1379" s="4" t="s">
        <v>1904</v>
      </c>
      <c r="R1379" s="4" t="str">
        <f t="array" ref="R1379">XLOOKUP(Q1379,Store_Dim!A:A,Store_Dim!B:B)</f>
        <v>Alexander Group</v>
      </c>
      <c r="S1379" s="4" t="str">
        <f t="array" ref="S1379">XLOOKUP(Q1379,Store_Dim!A:A,Store_Dim!E:E)</f>
        <v>Online</v>
      </c>
      <c r="T1379" s="4">
        <v>4.0</v>
      </c>
      <c r="U1379" s="13">
        <v>995.4</v>
      </c>
      <c r="V1379" s="14">
        <v>0.27</v>
      </c>
      <c r="W1379" s="15">
        <v>301.0</v>
      </c>
      <c r="X1379" s="4" t="s">
        <v>1959</v>
      </c>
      <c r="Y1379" s="16">
        <v>2906.568</v>
      </c>
      <c r="Z1379" s="4" t="str">
        <f t="array" ref="Z1379">XLOOKUP(M1379,Product_Dim!A:A,Product_Dim!B:B)</f>
        <v>Portable Power Bank</v>
      </c>
    </row>
    <row r="1380" ht="14.25" customHeight="1">
      <c r="A1380" s="4" t="s">
        <v>3339</v>
      </c>
      <c r="B1380" s="5">
        <v>45656.0</v>
      </c>
      <c r="C1380" s="12" t="s">
        <v>3969</v>
      </c>
      <c r="D1380" s="4">
        <f t="shared" si="1"/>
        <v>2024</v>
      </c>
      <c r="E1380" s="4" t="s">
        <v>254</v>
      </c>
      <c r="F1380" s="4">
        <v>33.0</v>
      </c>
      <c r="G1380" s="4" t="str">
        <f t="shared" si="2"/>
        <v>26-35</v>
      </c>
      <c r="H1380" s="4" t="str">
        <f t="array" ref="H1380">XLOOKUP(E1380,Customer_Dim!A:A,Customer_Dim!D:D)</f>
        <v>Male</v>
      </c>
      <c r="I1380" s="4" t="str">
        <f t="array" ref="I1380">XLOOKUP(E1380,Customer_Dim!A:A,Customer_Dim!H:H)</f>
        <v>Gold</v>
      </c>
      <c r="J1380" s="4" t="str">
        <f t="array" ref="J1380">XLOOKUP(E1380,Customer_Dim!A:A,Customer_Dim!E:E)</f>
        <v>Port Kathrynhaven</v>
      </c>
      <c r="K1380" s="4" t="str">
        <f t="array" ref="K1380">XLOOKUP(E1380,Customer_Dim!A:A,Customer_Dim!F:F)</f>
        <v>Arizona</v>
      </c>
      <c r="L1380" s="4" t="str">
        <f t="array" ref="L1380">XLOOKUP(Q1380,Store_Dim!A:A,Store_Dim!C:C)</f>
        <v>North</v>
      </c>
      <c r="M1380" s="4" t="s">
        <v>1721</v>
      </c>
      <c r="N1380" s="4" t="str">
        <f t="array" ref="N1380">XLOOKUP(M1380,Product_Dim!A:A,Product_Dim!C:C)</f>
        <v>Beauty</v>
      </c>
      <c r="O1380" s="4" t="str">
        <f t="array" ref="O1380">XLOOKUP(M1380,Product_Dim!A:A,Product_Dim!D:D)</f>
        <v>Makeup</v>
      </c>
      <c r="P1380" s="4" t="s">
        <v>1724</v>
      </c>
      <c r="Q1380" s="4" t="s">
        <v>1929</v>
      </c>
      <c r="R1380" s="4" t="str">
        <f t="array" ref="R1380">XLOOKUP(Q1380,Store_Dim!A:A,Store_Dim!B:B)</f>
        <v>Thomas, Bridges and Harris</v>
      </c>
      <c r="S1380" s="4" t="str">
        <f t="array" ref="S1380">XLOOKUP(Q1380,Store_Dim!A:A,Store_Dim!E:E)</f>
        <v>Online</v>
      </c>
      <c r="T1380" s="4">
        <v>2.0</v>
      </c>
      <c r="U1380" s="13">
        <v>591.33</v>
      </c>
      <c r="V1380" s="14">
        <v>0.24</v>
      </c>
      <c r="W1380" s="15">
        <v>431.0</v>
      </c>
      <c r="X1380" s="4" t="s">
        <v>1959</v>
      </c>
      <c r="Y1380" s="16">
        <v>898.8216000000001</v>
      </c>
      <c r="Z1380" s="4" t="str">
        <f t="array" ref="Z1380">XLOOKUP(M1380,Product_Dim!A:A,Product_Dim!B:B)</f>
        <v>Makeup Brush Set</v>
      </c>
    </row>
    <row r="1381" ht="14.25" customHeight="1">
      <c r="A1381" s="4" t="s">
        <v>3340</v>
      </c>
      <c r="B1381" s="5">
        <v>45869.0</v>
      </c>
      <c r="C1381" s="12" t="s">
        <v>3968</v>
      </c>
      <c r="D1381" s="4">
        <f t="shared" si="1"/>
        <v>2025</v>
      </c>
      <c r="E1381" s="4" t="s">
        <v>1205</v>
      </c>
      <c r="F1381" s="4">
        <v>44.0</v>
      </c>
      <c r="G1381" s="4" t="str">
        <f t="shared" si="2"/>
        <v>36-45</v>
      </c>
      <c r="H1381" s="4" t="str">
        <f t="array" ref="H1381">XLOOKUP(E1381,Customer_Dim!A:A,Customer_Dim!D:D)</f>
        <v>Female</v>
      </c>
      <c r="I1381" s="4" t="str">
        <f t="array" ref="I1381">XLOOKUP(E1381,Customer_Dim!A:A,Customer_Dim!H:H)</f>
        <v>Bronze</v>
      </c>
      <c r="J1381" s="4" t="str">
        <f t="array" ref="J1381">XLOOKUP(E1381,Customer_Dim!A:A,Customer_Dim!E:E)</f>
        <v>Fischerborough</v>
      </c>
      <c r="K1381" s="4" t="str">
        <f t="array" ref="K1381">XLOOKUP(E1381,Customer_Dim!A:A,Customer_Dim!F:F)</f>
        <v>Delaware</v>
      </c>
      <c r="L1381" s="4" t="str">
        <f t="array" ref="L1381">XLOOKUP(Q1381,Store_Dim!A:A,Store_Dim!C:C)</f>
        <v>North</v>
      </c>
      <c r="M1381" s="4" t="s">
        <v>1725</v>
      </c>
      <c r="N1381" s="4" t="str">
        <f t="array" ref="N1381">XLOOKUP(M1381,Product_Dim!A:A,Product_Dim!C:C)</f>
        <v>Electronics</v>
      </c>
      <c r="O1381" s="4" t="str">
        <f t="array" ref="O1381">XLOOKUP(M1381,Product_Dim!A:A,Product_Dim!D:D)</f>
        <v>Accessories</v>
      </c>
      <c r="P1381" s="4" t="s">
        <v>1727</v>
      </c>
      <c r="Q1381" s="4" t="s">
        <v>1942</v>
      </c>
      <c r="R1381" s="4" t="str">
        <f t="array" ref="R1381">XLOOKUP(Q1381,Store_Dim!A:A,Store_Dim!B:B)</f>
        <v>Holloway Ltd</v>
      </c>
      <c r="S1381" s="4" t="str">
        <f t="array" ref="S1381">XLOOKUP(Q1381,Store_Dim!A:A,Store_Dim!E:E)</f>
        <v>Flagship</v>
      </c>
      <c r="T1381" s="4">
        <v>2.0</v>
      </c>
      <c r="U1381" s="13">
        <v>204.89</v>
      </c>
      <c r="V1381" s="14">
        <v>0.24</v>
      </c>
      <c r="W1381" s="15">
        <v>103.0</v>
      </c>
      <c r="X1381" s="4" t="s">
        <v>1959</v>
      </c>
      <c r="Y1381" s="16">
        <v>311.4328</v>
      </c>
      <c r="Z1381" s="4" t="str">
        <f t="array" ref="Z1381">XLOOKUP(M1381,Product_Dim!A:A,Product_Dim!B:B)</f>
        <v>Car Dashboard Phone Holder</v>
      </c>
    </row>
    <row r="1382" ht="14.25" customHeight="1">
      <c r="A1382" s="4" t="s">
        <v>3341</v>
      </c>
      <c r="B1382" s="5">
        <v>45549.0</v>
      </c>
      <c r="C1382" s="12" t="s">
        <v>3976</v>
      </c>
      <c r="D1382" s="4">
        <f t="shared" si="1"/>
        <v>2024</v>
      </c>
      <c r="E1382" s="4" t="s">
        <v>341</v>
      </c>
      <c r="F1382" s="4">
        <v>58.0</v>
      </c>
      <c r="G1382" s="4" t="str">
        <f t="shared" si="2"/>
        <v>56-65</v>
      </c>
      <c r="H1382" s="4" t="str">
        <f t="array" ref="H1382">XLOOKUP(E1382,Customer_Dim!A:A,Customer_Dim!D:D)</f>
        <v>Female</v>
      </c>
      <c r="I1382" s="4" t="str">
        <f t="array" ref="I1382">XLOOKUP(E1382,Customer_Dim!A:A,Customer_Dim!H:H)</f>
        <v>Platinum</v>
      </c>
      <c r="J1382" s="4" t="str">
        <f t="array" ref="J1382">XLOOKUP(E1382,Customer_Dim!A:A,Customer_Dim!E:E)</f>
        <v>West Cody</v>
      </c>
      <c r="K1382" s="4" t="str">
        <f t="array" ref="K1382">XLOOKUP(E1382,Customer_Dim!A:A,Customer_Dim!F:F)</f>
        <v>Louisiana</v>
      </c>
      <c r="L1382" s="4" t="str">
        <f t="array" ref="L1382">XLOOKUP(Q1382,Store_Dim!A:A,Store_Dim!C:C)</f>
        <v>South</v>
      </c>
      <c r="M1382" s="4" t="s">
        <v>1777</v>
      </c>
      <c r="N1382" s="4" t="str">
        <f t="array" ref="N1382">XLOOKUP(M1382,Product_Dim!A:A,Product_Dim!C:C)</f>
        <v>Sports</v>
      </c>
      <c r="O1382" s="4" t="str">
        <f t="array" ref="O1382">XLOOKUP(M1382,Product_Dim!A:A,Product_Dim!D:D)</f>
        <v>Fitness</v>
      </c>
      <c r="P1382" s="4" t="s">
        <v>1779</v>
      </c>
      <c r="Q1382" s="4" t="s">
        <v>1934</v>
      </c>
      <c r="R1382" s="4" t="str">
        <f t="array" ref="R1382">XLOOKUP(Q1382,Store_Dim!A:A,Store_Dim!B:B)</f>
        <v>Mcdonald Inc</v>
      </c>
      <c r="S1382" s="4" t="str">
        <f t="array" ref="S1382">XLOOKUP(Q1382,Store_Dim!A:A,Store_Dim!E:E)</f>
        <v>Outlet</v>
      </c>
      <c r="T1382" s="4">
        <v>2.0</v>
      </c>
      <c r="U1382" s="13">
        <v>546.41</v>
      </c>
      <c r="V1382" s="14">
        <v>0.08</v>
      </c>
      <c r="W1382" s="15">
        <v>423.0</v>
      </c>
      <c r="X1382" s="4" t="s">
        <v>1964</v>
      </c>
      <c r="Y1382" s="16">
        <v>1005.3944</v>
      </c>
      <c r="Z1382" s="4" t="str">
        <f t="array" ref="Z1382">XLOOKUP(M1382,Product_Dim!A:A,Product_Dim!B:B)</f>
        <v>Adjustable Dumbbells 20kg</v>
      </c>
    </row>
    <row r="1383" ht="14.25" customHeight="1">
      <c r="A1383" s="4" t="s">
        <v>3342</v>
      </c>
      <c r="B1383" s="5">
        <v>45409.0</v>
      </c>
      <c r="C1383" s="12" t="s">
        <v>3978</v>
      </c>
      <c r="D1383" s="4">
        <f t="shared" si="1"/>
        <v>2024</v>
      </c>
      <c r="E1383" s="4" t="s">
        <v>227</v>
      </c>
      <c r="F1383" s="4">
        <v>49.0</v>
      </c>
      <c r="G1383" s="4" t="str">
        <f t="shared" si="2"/>
        <v>46-55</v>
      </c>
      <c r="H1383" s="4" t="str">
        <f t="array" ref="H1383">XLOOKUP(E1383,Customer_Dim!A:A,Customer_Dim!D:D)</f>
        <v>Female</v>
      </c>
      <c r="I1383" s="4" t="str">
        <f t="array" ref="I1383">XLOOKUP(E1383,Customer_Dim!A:A,Customer_Dim!H:H)</f>
        <v>Gold</v>
      </c>
      <c r="J1383" s="4" t="str">
        <f t="array" ref="J1383">XLOOKUP(E1383,Customer_Dim!A:A,Customer_Dim!E:E)</f>
        <v>Deborahberg</v>
      </c>
      <c r="K1383" s="4" t="str">
        <f t="array" ref="K1383">XLOOKUP(E1383,Customer_Dim!A:A,Customer_Dim!F:F)</f>
        <v>Pennsylvania</v>
      </c>
      <c r="L1383" s="4" t="str">
        <f t="array" ref="L1383">XLOOKUP(Q1383,Store_Dim!A:A,Store_Dim!C:C)</f>
        <v>North</v>
      </c>
      <c r="M1383" s="4" t="s">
        <v>1628</v>
      </c>
      <c r="N1383" s="4" t="str">
        <f t="array" ref="N1383">XLOOKUP(M1383,Product_Dim!A:A,Product_Dim!C:C)</f>
        <v>Clothing</v>
      </c>
      <c r="O1383" s="4" t="str">
        <f t="array" ref="O1383">XLOOKUP(M1383,Product_Dim!A:A,Product_Dim!D:D)</f>
        <v>Bottoms</v>
      </c>
      <c r="P1383" s="4" t="s">
        <v>1630</v>
      </c>
      <c r="Q1383" s="4" t="s">
        <v>1929</v>
      </c>
      <c r="R1383" s="4" t="str">
        <f t="array" ref="R1383">XLOOKUP(Q1383,Store_Dim!A:A,Store_Dim!B:B)</f>
        <v>Thomas, Bridges and Harris</v>
      </c>
      <c r="S1383" s="4" t="str">
        <f t="array" ref="S1383">XLOOKUP(Q1383,Store_Dim!A:A,Store_Dim!E:E)</f>
        <v>Online</v>
      </c>
      <c r="T1383" s="4">
        <v>4.0</v>
      </c>
      <c r="U1383" s="13">
        <v>455.49</v>
      </c>
      <c r="V1383" s="14">
        <v>0.17</v>
      </c>
      <c r="W1383" s="15">
        <v>343.0</v>
      </c>
      <c r="X1383" s="4" t="s">
        <v>1959</v>
      </c>
      <c r="Y1383" s="16">
        <v>1512.2268</v>
      </c>
      <c r="Z1383" s="4" t="str">
        <f t="array" ref="Z1383">XLOOKUP(M1383,Product_Dim!A:A,Product_Dim!B:B)</f>
        <v>Women's Denim Jeans</v>
      </c>
    </row>
    <row r="1384" ht="14.25" customHeight="1">
      <c r="A1384" s="4" t="s">
        <v>3343</v>
      </c>
      <c r="B1384" s="5">
        <v>45374.0</v>
      </c>
      <c r="C1384" s="12" t="s">
        <v>3977</v>
      </c>
      <c r="D1384" s="4">
        <f t="shared" si="1"/>
        <v>2024</v>
      </c>
      <c r="E1384" s="4" t="s">
        <v>1334</v>
      </c>
      <c r="F1384" s="4">
        <v>42.0</v>
      </c>
      <c r="G1384" s="4" t="str">
        <f t="shared" si="2"/>
        <v>36-45</v>
      </c>
      <c r="H1384" s="4" t="str">
        <f t="array" ref="H1384">XLOOKUP(E1384,Customer_Dim!A:A,Customer_Dim!D:D)</f>
        <v>Female</v>
      </c>
      <c r="I1384" s="4" t="str">
        <f t="array" ref="I1384">XLOOKUP(E1384,Customer_Dim!A:A,Customer_Dim!H:H)</f>
        <v>Platinum</v>
      </c>
      <c r="J1384" s="4" t="str">
        <f t="array" ref="J1384">XLOOKUP(E1384,Customer_Dim!A:A,Customer_Dim!E:E)</f>
        <v>Aliciahaven</v>
      </c>
      <c r="K1384" s="4" t="str">
        <f t="array" ref="K1384">XLOOKUP(E1384,Customer_Dim!A:A,Customer_Dim!F:F)</f>
        <v>Kansas</v>
      </c>
      <c r="L1384" s="4" t="str">
        <f t="array" ref="L1384">XLOOKUP(Q1384,Store_Dim!A:A,Store_Dim!C:C)</f>
        <v>West</v>
      </c>
      <c r="M1384" s="4" t="s">
        <v>1599</v>
      </c>
      <c r="N1384" s="4" t="str">
        <f t="array" ref="N1384">XLOOKUP(M1384,Product_Dim!A:A,Product_Dim!C:C)</f>
        <v>Home</v>
      </c>
      <c r="O1384" s="4" t="str">
        <f t="array" ref="O1384">XLOOKUP(M1384,Product_Dim!A:A,Product_Dim!D:D)</f>
        <v>Kitchen</v>
      </c>
      <c r="P1384" s="4" t="s">
        <v>1602</v>
      </c>
      <c r="Q1384" s="4" t="s">
        <v>1939</v>
      </c>
      <c r="R1384" s="4" t="str">
        <f t="array" ref="R1384">XLOOKUP(Q1384,Store_Dim!A:A,Store_Dim!B:B)</f>
        <v>Frederick-Wright</v>
      </c>
      <c r="S1384" s="4" t="str">
        <f t="array" ref="S1384">XLOOKUP(Q1384,Store_Dim!A:A,Store_Dim!E:E)</f>
        <v>Flagship</v>
      </c>
      <c r="T1384" s="4">
        <v>2.0</v>
      </c>
      <c r="U1384" s="13">
        <v>700.27</v>
      </c>
      <c r="V1384" s="14">
        <v>0.16</v>
      </c>
      <c r="W1384" s="15">
        <v>308.0</v>
      </c>
      <c r="X1384" s="4" t="s">
        <v>1959</v>
      </c>
      <c r="Y1384" s="16">
        <v>1176.4536</v>
      </c>
      <c r="Z1384" s="4" t="str">
        <f t="array" ref="Z1384">XLOOKUP(M1384,Product_Dim!A:A,Product_Dim!B:B)</f>
        <v>Ceramic Kitchen Bowl Set</v>
      </c>
    </row>
    <row r="1385" ht="14.25" customHeight="1">
      <c r="A1385" s="4" t="s">
        <v>3344</v>
      </c>
      <c r="B1385" s="5">
        <v>45282.0</v>
      </c>
      <c r="C1385" s="12" t="s">
        <v>3969</v>
      </c>
      <c r="D1385" s="4">
        <f t="shared" si="1"/>
        <v>2023</v>
      </c>
      <c r="E1385" s="4" t="s">
        <v>1106</v>
      </c>
      <c r="F1385" s="4">
        <v>33.0</v>
      </c>
      <c r="G1385" s="4" t="str">
        <f t="shared" si="2"/>
        <v>26-35</v>
      </c>
      <c r="H1385" s="4" t="str">
        <f t="array" ref="H1385">XLOOKUP(E1385,Customer_Dim!A:A,Customer_Dim!D:D)</f>
        <v>Male</v>
      </c>
      <c r="I1385" s="4" t="str">
        <f t="array" ref="I1385">XLOOKUP(E1385,Customer_Dim!A:A,Customer_Dim!H:H)</f>
        <v>Bronze</v>
      </c>
      <c r="J1385" s="4" t="str">
        <f t="array" ref="J1385">XLOOKUP(E1385,Customer_Dim!A:A,Customer_Dim!E:E)</f>
        <v>North Jonathan</v>
      </c>
      <c r="K1385" s="4" t="str">
        <f t="array" ref="K1385">XLOOKUP(E1385,Customer_Dim!A:A,Customer_Dim!F:F)</f>
        <v>Oklahoma</v>
      </c>
      <c r="L1385" s="4" t="str">
        <f t="array" ref="L1385">XLOOKUP(Q1385,Store_Dim!A:A,Store_Dim!C:C)</f>
        <v>North</v>
      </c>
      <c r="M1385" s="4" t="s">
        <v>1829</v>
      </c>
      <c r="N1385" s="4" t="str">
        <f t="array" ref="N1385">XLOOKUP(M1385,Product_Dim!A:A,Product_Dim!C:C)</f>
        <v>Sports</v>
      </c>
      <c r="O1385" s="4" t="str">
        <f t="array" ref="O1385">XLOOKUP(M1385,Product_Dim!A:A,Product_Dim!D:D)</f>
        <v>Fitness</v>
      </c>
      <c r="P1385" s="4" t="s">
        <v>1831</v>
      </c>
      <c r="Q1385" s="4" t="s">
        <v>1942</v>
      </c>
      <c r="R1385" s="4" t="str">
        <f t="array" ref="R1385">XLOOKUP(Q1385,Store_Dim!A:A,Store_Dim!B:B)</f>
        <v>Holloway Ltd</v>
      </c>
      <c r="S1385" s="4" t="str">
        <f t="array" ref="S1385">XLOOKUP(Q1385,Store_Dim!A:A,Store_Dim!E:E)</f>
        <v>Flagship</v>
      </c>
      <c r="T1385" s="4">
        <v>2.0</v>
      </c>
      <c r="U1385" s="13">
        <v>160.21</v>
      </c>
      <c r="V1385" s="14">
        <v>0.09</v>
      </c>
      <c r="W1385" s="15">
        <v>281.0</v>
      </c>
      <c r="X1385" s="4" t="s">
        <v>1959</v>
      </c>
      <c r="Y1385" s="16">
        <v>291.5822</v>
      </c>
      <c r="Z1385" s="4" t="str">
        <f t="array" ref="Z1385">XLOOKUP(M1385,Product_Dim!A:A,Product_Dim!B:B)</f>
        <v>Fitness Resistance Bands</v>
      </c>
    </row>
    <row r="1386" ht="14.25" customHeight="1">
      <c r="A1386" s="4" t="s">
        <v>3345</v>
      </c>
      <c r="B1386" s="5">
        <v>45742.0</v>
      </c>
      <c r="C1386" s="12" t="s">
        <v>3977</v>
      </c>
      <c r="D1386" s="4">
        <f t="shared" si="1"/>
        <v>2025</v>
      </c>
      <c r="E1386" s="4" t="s">
        <v>144</v>
      </c>
      <c r="F1386" s="4">
        <v>41.0</v>
      </c>
      <c r="G1386" s="4" t="str">
        <f t="shared" si="2"/>
        <v>36-45</v>
      </c>
      <c r="H1386" s="4" t="str">
        <f t="array" ref="H1386">XLOOKUP(E1386,Customer_Dim!A:A,Customer_Dim!D:D)</f>
        <v>Male</v>
      </c>
      <c r="I1386" s="4" t="str">
        <f t="array" ref="I1386">XLOOKUP(E1386,Customer_Dim!A:A,Customer_Dim!H:H)</f>
        <v>Silver</v>
      </c>
      <c r="J1386" s="4" t="str">
        <f t="array" ref="J1386">XLOOKUP(E1386,Customer_Dim!A:A,Customer_Dim!E:E)</f>
        <v>Johnsonville</v>
      </c>
      <c r="K1386" s="4" t="str">
        <f t="array" ref="K1386">XLOOKUP(E1386,Customer_Dim!A:A,Customer_Dim!F:F)</f>
        <v>Oregon</v>
      </c>
      <c r="L1386" s="4" t="str">
        <f t="array" ref="L1386">XLOOKUP(Q1386,Store_Dim!A:A,Store_Dim!C:C)</f>
        <v>South</v>
      </c>
      <c r="M1386" s="4" t="s">
        <v>1721</v>
      </c>
      <c r="N1386" s="4" t="str">
        <f t="array" ref="N1386">XLOOKUP(M1386,Product_Dim!A:A,Product_Dim!C:C)</f>
        <v>Beauty</v>
      </c>
      <c r="O1386" s="4" t="str">
        <f t="array" ref="O1386">XLOOKUP(M1386,Product_Dim!A:A,Product_Dim!D:D)</f>
        <v>Makeup</v>
      </c>
      <c r="P1386" s="4" t="s">
        <v>1724</v>
      </c>
      <c r="Q1386" s="4" t="s">
        <v>1927</v>
      </c>
      <c r="R1386" s="4" t="str">
        <f t="array" ref="R1386">XLOOKUP(Q1386,Store_Dim!A:A,Store_Dim!B:B)</f>
        <v>Aguirre-Keller</v>
      </c>
      <c r="S1386" s="4" t="str">
        <f t="array" ref="S1386">XLOOKUP(Q1386,Store_Dim!A:A,Store_Dim!E:E)</f>
        <v>Online</v>
      </c>
      <c r="T1386" s="4">
        <v>1.0</v>
      </c>
      <c r="U1386" s="13">
        <v>713.63</v>
      </c>
      <c r="V1386" s="14">
        <v>0.28</v>
      </c>
      <c r="W1386" s="15">
        <v>431.0</v>
      </c>
      <c r="X1386" s="4" t="s">
        <v>1964</v>
      </c>
      <c r="Y1386" s="16">
        <v>513.8136</v>
      </c>
      <c r="Z1386" s="4" t="str">
        <f t="array" ref="Z1386">XLOOKUP(M1386,Product_Dim!A:A,Product_Dim!B:B)</f>
        <v>Makeup Brush Set</v>
      </c>
    </row>
    <row r="1387" ht="14.25" customHeight="1">
      <c r="A1387" s="4" t="s">
        <v>3346</v>
      </c>
      <c r="B1387" s="5">
        <v>45447.0</v>
      </c>
      <c r="C1387" s="12" t="s">
        <v>3970</v>
      </c>
      <c r="D1387" s="4">
        <f t="shared" si="1"/>
        <v>2024</v>
      </c>
      <c r="E1387" s="4" t="s">
        <v>755</v>
      </c>
      <c r="F1387" s="4">
        <v>63.0</v>
      </c>
      <c r="G1387" s="4" t="str">
        <f t="shared" si="2"/>
        <v>56-65</v>
      </c>
      <c r="H1387" s="4" t="str">
        <f t="array" ref="H1387">XLOOKUP(E1387,Customer_Dim!A:A,Customer_Dim!D:D)</f>
        <v>Female</v>
      </c>
      <c r="I1387" s="4" t="str">
        <f t="array" ref="I1387">XLOOKUP(E1387,Customer_Dim!A:A,Customer_Dim!H:H)</f>
        <v>Gold</v>
      </c>
      <c r="J1387" s="4" t="str">
        <f t="array" ref="J1387">XLOOKUP(E1387,Customer_Dim!A:A,Customer_Dim!E:E)</f>
        <v>Pollardton</v>
      </c>
      <c r="K1387" s="4" t="str">
        <f t="array" ref="K1387">XLOOKUP(E1387,Customer_Dim!A:A,Customer_Dim!F:F)</f>
        <v>Kansas</v>
      </c>
      <c r="L1387" s="4" t="str">
        <f t="array" ref="L1387">XLOOKUP(Q1387,Store_Dim!A:A,Store_Dim!C:C)</f>
        <v>South</v>
      </c>
      <c r="M1387" s="4" t="s">
        <v>1862</v>
      </c>
      <c r="N1387" s="4" t="str">
        <f t="array" ref="N1387">XLOOKUP(M1387,Product_Dim!A:A,Product_Dim!C:C)</f>
        <v>Electronics</v>
      </c>
      <c r="O1387" s="4" t="str">
        <f t="array" ref="O1387">XLOOKUP(M1387,Product_Dim!A:A,Product_Dim!D:D)</f>
        <v>Computer</v>
      </c>
      <c r="P1387" s="4" t="s">
        <v>1864</v>
      </c>
      <c r="Q1387" s="4" t="s">
        <v>1914</v>
      </c>
      <c r="R1387" s="4" t="str">
        <f t="array" ref="R1387">XLOOKUP(Q1387,Store_Dim!A:A,Store_Dim!B:B)</f>
        <v>Martinez-Mullins</v>
      </c>
      <c r="S1387" s="4" t="str">
        <f t="array" ref="S1387">XLOOKUP(Q1387,Store_Dim!A:A,Store_Dim!E:E)</f>
        <v>Online</v>
      </c>
      <c r="T1387" s="4">
        <v>2.0</v>
      </c>
      <c r="U1387" s="13">
        <v>224.69</v>
      </c>
      <c r="V1387" s="14">
        <v>0.2</v>
      </c>
      <c r="W1387" s="15">
        <v>485.0</v>
      </c>
      <c r="X1387" s="4" t="s">
        <v>1964</v>
      </c>
      <c r="Y1387" s="16">
        <v>359.504</v>
      </c>
      <c r="Z1387" s="4" t="str">
        <f t="array" ref="Z1387">XLOOKUP(M1387,Product_Dim!A:A,Product_Dim!B:B)</f>
        <v>USB-C Laptop Charger</v>
      </c>
    </row>
    <row r="1388" ht="14.25" customHeight="1">
      <c r="A1388" s="4" t="s">
        <v>3347</v>
      </c>
      <c r="B1388" s="5">
        <v>45733.0</v>
      </c>
      <c r="C1388" s="12" t="s">
        <v>3977</v>
      </c>
      <c r="D1388" s="4">
        <f t="shared" si="1"/>
        <v>2025</v>
      </c>
      <c r="E1388" s="4" t="s">
        <v>1424</v>
      </c>
      <c r="F1388" s="4">
        <v>62.0</v>
      </c>
      <c r="G1388" s="4" t="str">
        <f t="shared" si="2"/>
        <v>56-65</v>
      </c>
      <c r="H1388" s="4" t="str">
        <f t="array" ref="H1388">XLOOKUP(E1388,Customer_Dim!A:A,Customer_Dim!D:D)</f>
        <v>Female</v>
      </c>
      <c r="I1388" s="4" t="str">
        <f t="array" ref="I1388">XLOOKUP(E1388,Customer_Dim!A:A,Customer_Dim!H:H)</f>
        <v>Platinum</v>
      </c>
      <c r="J1388" s="4" t="str">
        <f t="array" ref="J1388">XLOOKUP(E1388,Customer_Dim!A:A,Customer_Dim!E:E)</f>
        <v>Lake Carolyn</v>
      </c>
      <c r="K1388" s="4" t="str">
        <f t="array" ref="K1388">XLOOKUP(E1388,Customer_Dim!A:A,Customer_Dim!F:F)</f>
        <v>Hawaii</v>
      </c>
      <c r="L1388" s="4" t="str">
        <f t="array" ref="L1388">XLOOKUP(Q1388,Store_Dim!A:A,Store_Dim!C:C)</f>
        <v>South</v>
      </c>
      <c r="M1388" s="4" t="s">
        <v>1635</v>
      </c>
      <c r="N1388" s="4" t="str">
        <f t="array" ref="N1388">XLOOKUP(M1388,Product_Dim!A:A,Product_Dim!C:C)</f>
        <v>Sports</v>
      </c>
      <c r="O1388" s="4" t="str">
        <f t="array" ref="O1388">XLOOKUP(M1388,Product_Dim!A:A,Product_Dim!D:D)</f>
        <v>Accessories</v>
      </c>
      <c r="P1388" s="4" t="s">
        <v>1637</v>
      </c>
      <c r="Q1388" s="4" t="s">
        <v>1934</v>
      </c>
      <c r="R1388" s="4" t="str">
        <f t="array" ref="R1388">XLOOKUP(Q1388,Store_Dim!A:A,Store_Dim!B:B)</f>
        <v>Mcdonald Inc</v>
      </c>
      <c r="S1388" s="4" t="str">
        <f t="array" ref="S1388">XLOOKUP(Q1388,Store_Dim!A:A,Store_Dim!E:E)</f>
        <v>Outlet</v>
      </c>
      <c r="T1388" s="4">
        <v>2.0</v>
      </c>
      <c r="U1388" s="13">
        <v>740.57</v>
      </c>
      <c r="V1388" s="14">
        <v>0.06</v>
      </c>
      <c r="W1388" s="15">
        <v>273.86258363355637</v>
      </c>
      <c r="X1388" s="4" t="s">
        <v>1959</v>
      </c>
      <c r="Y1388" s="16">
        <v>1392.2716</v>
      </c>
      <c r="Z1388" s="4" t="str">
        <f t="array" ref="Z1388">XLOOKUP(M1388,Product_Dim!A:A,Product_Dim!B:B)</f>
        <v>Outdoor Sports Water Bottle</v>
      </c>
    </row>
    <row r="1389" ht="14.25" customHeight="1">
      <c r="A1389" s="4" t="s">
        <v>3348</v>
      </c>
      <c r="B1389" s="5">
        <v>45373.0</v>
      </c>
      <c r="C1389" s="12" t="s">
        <v>3977</v>
      </c>
      <c r="D1389" s="4">
        <f t="shared" si="1"/>
        <v>2024</v>
      </c>
      <c r="E1389" s="4" t="s">
        <v>500</v>
      </c>
      <c r="F1389" s="4">
        <v>37.0</v>
      </c>
      <c r="G1389" s="4" t="str">
        <f t="shared" si="2"/>
        <v>36-45</v>
      </c>
      <c r="H1389" s="4" t="str">
        <f t="array" ref="H1389">XLOOKUP(E1389,Customer_Dim!A:A,Customer_Dim!D:D)</f>
        <v>Male</v>
      </c>
      <c r="I1389" s="4" t="str">
        <f t="array" ref="I1389">XLOOKUP(E1389,Customer_Dim!A:A,Customer_Dim!H:H)</f>
        <v>Bronze</v>
      </c>
      <c r="J1389" s="4" t="str">
        <f t="array" ref="J1389">XLOOKUP(E1389,Customer_Dim!A:A,Customer_Dim!E:E)</f>
        <v>West Brandon</v>
      </c>
      <c r="K1389" s="4" t="str">
        <f t="array" ref="K1389">XLOOKUP(E1389,Customer_Dim!A:A,Customer_Dim!F:F)</f>
        <v>Montana</v>
      </c>
      <c r="L1389" s="4" t="str">
        <f t="array" ref="L1389">XLOOKUP(Q1389,Store_Dim!A:A,Store_Dim!C:C)</f>
        <v>North</v>
      </c>
      <c r="M1389" s="4" t="s">
        <v>1603</v>
      </c>
      <c r="N1389" s="4" t="str">
        <f t="array" ref="N1389">XLOOKUP(M1389,Product_Dim!A:A,Product_Dim!C:C)</f>
        <v>Electronics</v>
      </c>
      <c r="O1389" s="4" t="str">
        <f t="array" ref="O1389">XLOOKUP(M1389,Product_Dim!A:A,Product_Dim!D:D)</f>
        <v>Accessories</v>
      </c>
      <c r="P1389" s="4" t="s">
        <v>1605</v>
      </c>
      <c r="Q1389" s="4" t="s">
        <v>1901</v>
      </c>
      <c r="R1389" s="4" t="str">
        <f t="array" ref="R1389">XLOOKUP(Q1389,Store_Dim!A:A,Store_Dim!B:B)</f>
        <v>Johnson-Wright</v>
      </c>
      <c r="S1389" s="4" t="str">
        <f t="array" ref="S1389">XLOOKUP(Q1389,Store_Dim!A:A,Store_Dim!E:E)</f>
        <v>Outlet</v>
      </c>
      <c r="T1389" s="4">
        <v>3.0</v>
      </c>
      <c r="U1389" s="13">
        <v>250.14</v>
      </c>
      <c r="V1389" s="14">
        <v>0.23</v>
      </c>
      <c r="W1389" s="15">
        <v>273.86258363355637</v>
      </c>
      <c r="X1389" s="4" t="s">
        <v>1961</v>
      </c>
      <c r="Y1389" s="16">
        <v>577.8234</v>
      </c>
      <c r="Z1389" s="4" t="str">
        <f t="array" ref="Z1389">XLOOKUP(M1389,Product_Dim!A:A,Product_Dim!B:B)</f>
        <v>HD Smart TV Stick</v>
      </c>
    </row>
    <row r="1390" ht="14.25" customHeight="1">
      <c r="A1390" s="4" t="s">
        <v>3349</v>
      </c>
      <c r="B1390" s="5">
        <v>45655.0</v>
      </c>
      <c r="C1390" s="12" t="s">
        <v>3969</v>
      </c>
      <c r="D1390" s="4">
        <f t="shared" si="1"/>
        <v>2024</v>
      </c>
      <c r="E1390" s="4" t="s">
        <v>105</v>
      </c>
      <c r="F1390" s="4">
        <v>59.0</v>
      </c>
      <c r="G1390" s="4" t="str">
        <f t="shared" si="2"/>
        <v>56-65</v>
      </c>
      <c r="H1390" s="4" t="str">
        <f t="array" ref="H1390">XLOOKUP(E1390,Customer_Dim!A:A,Customer_Dim!D:D)</f>
        <v>Male</v>
      </c>
      <c r="I1390" s="4" t="str">
        <f t="array" ref="I1390">XLOOKUP(E1390,Customer_Dim!A:A,Customer_Dim!H:H)</f>
        <v>Silver</v>
      </c>
      <c r="J1390" s="4" t="str">
        <f t="array" ref="J1390">XLOOKUP(E1390,Customer_Dim!A:A,Customer_Dim!E:E)</f>
        <v>Lake Shaneburgh</v>
      </c>
      <c r="K1390" s="4" t="str">
        <f t="array" ref="K1390">XLOOKUP(E1390,Customer_Dim!A:A,Customer_Dim!F:F)</f>
        <v>Delaware</v>
      </c>
      <c r="L1390" s="4" t="str">
        <f t="array" ref="L1390">XLOOKUP(Q1390,Store_Dim!A:A,Store_Dim!C:C)</f>
        <v>East</v>
      </c>
      <c r="M1390" s="4" t="s">
        <v>1877</v>
      </c>
      <c r="N1390" s="4" t="str">
        <f t="array" ref="N1390">XLOOKUP(M1390,Product_Dim!A:A,Product_Dim!C:C)</f>
        <v>Electronics</v>
      </c>
      <c r="O1390" s="4" t="str">
        <f t="array" ref="O1390">XLOOKUP(M1390,Product_Dim!A:A,Product_Dim!D:D)</f>
        <v>Audio</v>
      </c>
      <c r="P1390" s="4" t="s">
        <v>1879</v>
      </c>
      <c r="Q1390" s="4" t="s">
        <v>1948</v>
      </c>
      <c r="R1390" s="4" t="str">
        <f t="array" ref="R1390">XLOOKUP(Q1390,Store_Dim!A:A,Store_Dim!B:B)</f>
        <v>Mann-Austin</v>
      </c>
      <c r="S1390" s="4" t="str">
        <f t="array" ref="S1390">XLOOKUP(Q1390,Store_Dim!A:A,Store_Dim!E:E)</f>
        <v>Online</v>
      </c>
      <c r="T1390" s="4">
        <v>3.0</v>
      </c>
      <c r="U1390" s="13">
        <v>34.97</v>
      </c>
      <c r="V1390" s="14">
        <v>0.01</v>
      </c>
      <c r="W1390" s="15">
        <v>73.0</v>
      </c>
      <c r="X1390" s="4" t="s">
        <v>1959</v>
      </c>
      <c r="Y1390" s="16">
        <v>103.8609</v>
      </c>
      <c r="Z1390" s="4" t="str">
        <f t="array" ref="Z1390">XLOOKUP(M1390,Product_Dim!A:A,Product_Dim!B:B)</f>
        <v>Portable Bluetooth Speaker</v>
      </c>
    </row>
    <row r="1391" ht="14.25" customHeight="1">
      <c r="A1391" s="4" t="s">
        <v>3350</v>
      </c>
      <c r="B1391" s="5">
        <v>45868.0</v>
      </c>
      <c r="C1391" s="12" t="s">
        <v>3968</v>
      </c>
      <c r="D1391" s="4">
        <f t="shared" si="1"/>
        <v>2025</v>
      </c>
      <c r="E1391" s="4" t="s">
        <v>983</v>
      </c>
      <c r="F1391" s="4">
        <v>41.0</v>
      </c>
      <c r="G1391" s="4" t="str">
        <f t="shared" si="2"/>
        <v>36-45</v>
      </c>
      <c r="H1391" s="4" t="str">
        <f t="array" ref="H1391">XLOOKUP(E1391,Customer_Dim!A:A,Customer_Dim!D:D)</f>
        <v>Male</v>
      </c>
      <c r="I1391" s="4" t="str">
        <f t="array" ref="I1391">XLOOKUP(E1391,Customer_Dim!A:A,Customer_Dim!H:H)</f>
        <v>Silver</v>
      </c>
      <c r="J1391" s="4" t="str">
        <f t="array" ref="J1391">XLOOKUP(E1391,Customer_Dim!A:A,Customer_Dim!E:E)</f>
        <v>Port Jenniferton</v>
      </c>
      <c r="K1391" s="4" t="str">
        <f t="array" ref="K1391">XLOOKUP(E1391,Customer_Dim!A:A,Customer_Dim!F:F)</f>
        <v>Kansas</v>
      </c>
      <c r="L1391" s="4" t="str">
        <f t="array" ref="L1391">XLOOKUP(Q1391,Store_Dim!A:A,Store_Dim!C:C)</f>
        <v>West</v>
      </c>
      <c r="M1391" s="4" t="s">
        <v>1706</v>
      </c>
      <c r="N1391" s="4" t="str">
        <f t="array" ref="N1391">XLOOKUP(M1391,Product_Dim!A:A,Product_Dim!C:C)</f>
        <v>Electronics</v>
      </c>
      <c r="O1391" s="4" t="str">
        <f t="array" ref="O1391">XLOOKUP(M1391,Product_Dim!A:A,Product_Dim!D:D)</f>
        <v>Accessories</v>
      </c>
      <c r="P1391" s="4" t="s">
        <v>1708</v>
      </c>
      <c r="Q1391" s="4" t="s">
        <v>1939</v>
      </c>
      <c r="R1391" s="4" t="str">
        <f t="array" ref="R1391">XLOOKUP(Q1391,Store_Dim!A:A,Store_Dim!B:B)</f>
        <v>Frederick-Wright</v>
      </c>
      <c r="S1391" s="4" t="str">
        <f t="array" ref="S1391">XLOOKUP(Q1391,Store_Dim!A:A,Store_Dim!E:E)</f>
        <v>Flagship</v>
      </c>
      <c r="T1391" s="4">
        <v>1.0</v>
      </c>
      <c r="U1391" s="13">
        <v>653.91</v>
      </c>
      <c r="V1391" s="14">
        <v>0.3</v>
      </c>
      <c r="W1391" s="15">
        <v>389.0</v>
      </c>
      <c r="X1391" s="4" t="s">
        <v>1961</v>
      </c>
      <c r="Y1391" s="16">
        <v>457.737</v>
      </c>
      <c r="Z1391" s="4" t="str">
        <f t="array" ref="Z1391">XLOOKUP(M1391,Product_Dim!A:A,Product_Dim!B:B)</f>
        <v>Smart Home WiFi Camera</v>
      </c>
    </row>
    <row r="1392" ht="14.25" customHeight="1">
      <c r="A1392" s="4" t="s">
        <v>3351</v>
      </c>
      <c r="B1392" s="5">
        <v>45338.0</v>
      </c>
      <c r="C1392" s="12" t="s">
        <v>3974</v>
      </c>
      <c r="D1392" s="4">
        <f t="shared" si="1"/>
        <v>2024</v>
      </c>
      <c r="E1392" s="4" t="s">
        <v>1160</v>
      </c>
      <c r="F1392" s="4">
        <v>23.0</v>
      </c>
      <c r="G1392" s="4" t="str">
        <f t="shared" si="2"/>
        <v>18-25</v>
      </c>
      <c r="H1392" s="4" t="str">
        <f t="array" ref="H1392">XLOOKUP(E1392,Customer_Dim!A:A,Customer_Dim!D:D)</f>
        <v>Male</v>
      </c>
      <c r="I1392" s="4" t="str">
        <f t="array" ref="I1392">XLOOKUP(E1392,Customer_Dim!A:A,Customer_Dim!H:H)</f>
        <v>Bronze</v>
      </c>
      <c r="J1392" s="4" t="str">
        <f t="array" ref="J1392">XLOOKUP(E1392,Customer_Dim!A:A,Customer_Dim!E:E)</f>
        <v>Murphytown</v>
      </c>
      <c r="K1392" s="4" t="str">
        <f t="array" ref="K1392">XLOOKUP(E1392,Customer_Dim!A:A,Customer_Dim!F:F)</f>
        <v>Ohio</v>
      </c>
      <c r="L1392" s="4" t="str">
        <f t="array" ref="L1392">XLOOKUP(Q1392,Store_Dim!A:A,Store_Dim!C:C)</f>
        <v>North</v>
      </c>
      <c r="M1392" s="4" t="s">
        <v>1780</v>
      </c>
      <c r="N1392" s="4" t="str">
        <f t="array" ref="N1392">XLOOKUP(M1392,Product_Dim!A:A,Product_Dim!C:C)</f>
        <v>Beauty</v>
      </c>
      <c r="O1392" s="4" t="str">
        <f t="array" ref="O1392">XLOOKUP(M1392,Product_Dim!A:A,Product_Dim!D:D)</f>
        <v>Haircare</v>
      </c>
      <c r="P1392" s="4" t="s">
        <v>1782</v>
      </c>
      <c r="Q1392" s="4" t="s">
        <v>1901</v>
      </c>
      <c r="R1392" s="4" t="str">
        <f t="array" ref="R1392">XLOOKUP(Q1392,Store_Dim!A:A,Store_Dim!B:B)</f>
        <v>Johnson-Wright</v>
      </c>
      <c r="S1392" s="4" t="str">
        <f t="array" ref="S1392">XLOOKUP(Q1392,Store_Dim!A:A,Store_Dim!E:E)</f>
        <v>Outlet</v>
      </c>
      <c r="T1392" s="4">
        <v>1.0</v>
      </c>
      <c r="U1392" s="13">
        <v>997.87</v>
      </c>
      <c r="V1392" s="14">
        <v>0.24</v>
      </c>
      <c r="W1392" s="15">
        <v>177.0</v>
      </c>
      <c r="X1392" s="4" t="s">
        <v>1959</v>
      </c>
      <c r="Y1392" s="16">
        <v>758.3812</v>
      </c>
      <c r="Z1392" s="4" t="str">
        <f t="array" ref="Z1392">XLOOKUP(M1392,Product_Dim!A:A,Product_Dim!B:B)</f>
        <v>Women's Hair Dryer Brush</v>
      </c>
    </row>
    <row r="1393" ht="14.25" customHeight="1">
      <c r="A1393" s="4" t="s">
        <v>3352</v>
      </c>
      <c r="B1393" s="5">
        <v>45349.0</v>
      </c>
      <c r="C1393" s="12" t="s">
        <v>3974</v>
      </c>
      <c r="D1393" s="4">
        <f t="shared" si="1"/>
        <v>2024</v>
      </c>
      <c r="E1393" s="4" t="s">
        <v>698</v>
      </c>
      <c r="F1393" s="4">
        <v>54.0</v>
      </c>
      <c r="G1393" s="4" t="str">
        <f t="shared" si="2"/>
        <v>46-55</v>
      </c>
      <c r="H1393" s="4" t="str">
        <f t="array" ref="H1393">XLOOKUP(E1393,Customer_Dim!A:A,Customer_Dim!D:D)</f>
        <v>Male</v>
      </c>
      <c r="I1393" s="4" t="str">
        <f t="array" ref="I1393">XLOOKUP(E1393,Customer_Dim!A:A,Customer_Dim!H:H)</f>
        <v>Platinum</v>
      </c>
      <c r="J1393" s="4" t="str">
        <f t="array" ref="J1393">XLOOKUP(E1393,Customer_Dim!A:A,Customer_Dim!E:E)</f>
        <v>Kathrynview</v>
      </c>
      <c r="K1393" s="4" t="str">
        <f t="array" ref="K1393">XLOOKUP(E1393,Customer_Dim!A:A,Customer_Dim!F:F)</f>
        <v>Louisiana</v>
      </c>
      <c r="L1393" s="4" t="str">
        <f t="array" ref="L1393">XLOOKUP(Q1393,Store_Dim!A:A,Store_Dim!C:C)</f>
        <v>South</v>
      </c>
      <c r="M1393" s="4" t="s">
        <v>1850</v>
      </c>
      <c r="N1393" s="4" t="str">
        <f t="array" ref="N1393">XLOOKUP(M1393,Product_Dim!A:A,Product_Dim!C:C)</f>
        <v>Beauty</v>
      </c>
      <c r="O1393" s="4" t="str">
        <f t="array" ref="O1393">XLOOKUP(M1393,Product_Dim!A:A,Product_Dim!D:D)</f>
        <v>Makeup</v>
      </c>
      <c r="P1393" s="4" t="s">
        <v>1852</v>
      </c>
      <c r="Q1393" s="4" t="s">
        <v>1934</v>
      </c>
      <c r="R1393" s="4" t="str">
        <f t="array" ref="R1393">XLOOKUP(Q1393,Store_Dim!A:A,Store_Dim!B:B)</f>
        <v>Mcdonald Inc</v>
      </c>
      <c r="S1393" s="4" t="str">
        <f t="array" ref="S1393">XLOOKUP(Q1393,Store_Dim!A:A,Store_Dim!E:E)</f>
        <v>Outlet</v>
      </c>
      <c r="T1393" s="4">
        <v>1.0</v>
      </c>
      <c r="U1393" s="13">
        <v>174.27</v>
      </c>
      <c r="V1393" s="14">
        <v>0.27</v>
      </c>
      <c r="W1393" s="15">
        <v>457.0</v>
      </c>
      <c r="X1393" s="4" t="s">
        <v>1964</v>
      </c>
      <c r="Y1393" s="16">
        <v>127.2171</v>
      </c>
      <c r="Z1393" s="4" t="str">
        <f t="array" ref="Z1393">XLOOKUP(M1393,Product_Dim!A:A,Product_Dim!B:B)</f>
        <v>Face Foundation Kit</v>
      </c>
    </row>
    <row r="1394" ht="14.25" customHeight="1">
      <c r="A1394" s="4" t="s">
        <v>3353</v>
      </c>
      <c r="B1394" s="5">
        <v>45368.0</v>
      </c>
      <c r="C1394" s="12" t="s">
        <v>3977</v>
      </c>
      <c r="D1394" s="4">
        <f t="shared" si="1"/>
        <v>2024</v>
      </c>
      <c r="E1394" s="4" t="s">
        <v>418</v>
      </c>
      <c r="F1394" s="4">
        <v>53.0</v>
      </c>
      <c r="G1394" s="4" t="str">
        <f t="shared" si="2"/>
        <v>46-55</v>
      </c>
      <c r="H1394" s="4" t="str">
        <f t="array" ref="H1394">XLOOKUP(E1394,Customer_Dim!A:A,Customer_Dim!D:D)</f>
        <v>Female</v>
      </c>
      <c r="I1394" s="4" t="str">
        <f t="array" ref="I1394">XLOOKUP(E1394,Customer_Dim!A:A,Customer_Dim!H:H)</f>
        <v>Platinum</v>
      </c>
      <c r="J1394" s="4" t="str">
        <f t="array" ref="J1394">XLOOKUP(E1394,Customer_Dim!A:A,Customer_Dim!E:E)</f>
        <v>North Curtischester</v>
      </c>
      <c r="K1394" s="4" t="str">
        <f t="array" ref="K1394">XLOOKUP(E1394,Customer_Dim!A:A,Customer_Dim!F:F)</f>
        <v>North Dakota</v>
      </c>
      <c r="L1394" s="4" t="str">
        <f t="array" ref="L1394">XLOOKUP(Q1394,Store_Dim!A:A,Store_Dim!C:C)</f>
        <v>South</v>
      </c>
      <c r="M1394" s="4" t="s">
        <v>1728</v>
      </c>
      <c r="N1394" s="4" t="str">
        <f t="array" ref="N1394">XLOOKUP(M1394,Product_Dim!A:A,Product_Dim!C:C)</f>
        <v>Beauty</v>
      </c>
      <c r="O1394" s="4" t="str">
        <f t="array" ref="O1394">XLOOKUP(M1394,Product_Dim!A:A,Product_Dim!D:D)</f>
        <v>Fragrance</v>
      </c>
      <c r="P1394" s="4" t="s">
        <v>1731</v>
      </c>
      <c r="Q1394" s="4" t="s">
        <v>1914</v>
      </c>
      <c r="R1394" s="4" t="str">
        <f t="array" ref="R1394">XLOOKUP(Q1394,Store_Dim!A:A,Store_Dim!B:B)</f>
        <v>Martinez-Mullins</v>
      </c>
      <c r="S1394" s="4" t="str">
        <f t="array" ref="S1394">XLOOKUP(Q1394,Store_Dim!A:A,Store_Dim!E:E)</f>
        <v>Online</v>
      </c>
      <c r="T1394" s="4">
        <v>3.0</v>
      </c>
      <c r="U1394" s="13">
        <v>847.44</v>
      </c>
      <c r="V1394" s="14">
        <v>0.17</v>
      </c>
      <c r="W1394" s="15">
        <v>267.0</v>
      </c>
      <c r="X1394" s="4" t="s">
        <v>1959</v>
      </c>
      <c r="Y1394" s="16">
        <v>2110.1256</v>
      </c>
      <c r="Z1394" s="4" t="str">
        <f t="array" ref="Z1394">XLOOKUP(M1394,Product_Dim!A:A,Product_Dim!B:B)</f>
        <v>Men's Roll-On Perfume</v>
      </c>
    </row>
    <row r="1395" ht="14.25" customHeight="1">
      <c r="A1395" s="4" t="s">
        <v>3354</v>
      </c>
      <c r="B1395" s="5">
        <v>45243.0</v>
      </c>
      <c r="C1395" s="12" t="s">
        <v>3971</v>
      </c>
      <c r="D1395" s="4">
        <f t="shared" si="1"/>
        <v>2023</v>
      </c>
      <c r="E1395" s="4" t="s">
        <v>1352</v>
      </c>
      <c r="F1395" s="4">
        <v>27.0</v>
      </c>
      <c r="G1395" s="4" t="str">
        <f t="shared" si="2"/>
        <v>26-35</v>
      </c>
      <c r="H1395" s="4" t="str">
        <f t="array" ref="H1395">XLOOKUP(E1395,Customer_Dim!A:A,Customer_Dim!D:D)</f>
        <v>Female</v>
      </c>
      <c r="I1395" s="4" t="str">
        <f t="array" ref="I1395">XLOOKUP(E1395,Customer_Dim!A:A,Customer_Dim!H:H)</f>
        <v>Bronze</v>
      </c>
      <c r="J1395" s="4" t="str">
        <f t="array" ref="J1395">XLOOKUP(E1395,Customer_Dim!A:A,Customer_Dim!E:E)</f>
        <v>Hartmouth</v>
      </c>
      <c r="K1395" s="4" t="str">
        <f t="array" ref="K1395">XLOOKUP(E1395,Customer_Dim!A:A,Customer_Dim!F:F)</f>
        <v>Louisiana</v>
      </c>
      <c r="L1395" s="4" t="str">
        <f t="array" ref="L1395">XLOOKUP(Q1395,Store_Dim!A:A,Store_Dim!C:C)</f>
        <v>South</v>
      </c>
      <c r="M1395" s="4" t="s">
        <v>1565</v>
      </c>
      <c r="N1395" s="4" t="str">
        <f t="array" ref="N1395">XLOOKUP(M1395,Product_Dim!A:A,Product_Dim!C:C)</f>
        <v>Clothing</v>
      </c>
      <c r="O1395" s="4" t="str">
        <f t="array" ref="O1395">XLOOKUP(M1395,Product_Dim!A:A,Product_Dim!D:D)</f>
        <v>Outerwear</v>
      </c>
      <c r="P1395" s="4" t="s">
        <v>1568</v>
      </c>
      <c r="Q1395" s="4" t="s">
        <v>1896</v>
      </c>
      <c r="R1395" s="4" t="str">
        <f t="array" ref="R1395">XLOOKUP(Q1395,Store_Dim!A:A,Store_Dim!B:B)</f>
        <v>Black-Horn</v>
      </c>
      <c r="S1395" s="4" t="str">
        <f t="array" ref="S1395">XLOOKUP(Q1395,Store_Dim!A:A,Store_Dim!E:E)</f>
        <v>Outlet</v>
      </c>
      <c r="T1395" s="4">
        <v>1.0</v>
      </c>
      <c r="U1395" s="13">
        <v>493.45</v>
      </c>
      <c r="V1395" s="14">
        <v>0.09</v>
      </c>
      <c r="W1395" s="15">
        <v>352.0</v>
      </c>
      <c r="X1395" s="4" t="s">
        <v>1959</v>
      </c>
      <c r="Y1395" s="16">
        <v>449.0395</v>
      </c>
      <c r="Z1395" s="4" t="str">
        <f t="array" ref="Z1395">XLOOKUP(M1395,Product_Dim!A:A,Product_Dim!B:B)</f>
        <v>Women's Casual Hoodie</v>
      </c>
    </row>
    <row r="1396" ht="14.25" customHeight="1">
      <c r="A1396" s="4" t="s">
        <v>3355</v>
      </c>
      <c r="B1396" s="5">
        <v>45577.0</v>
      </c>
      <c r="C1396" s="12" t="s">
        <v>3979</v>
      </c>
      <c r="D1396" s="4">
        <f t="shared" si="1"/>
        <v>2024</v>
      </c>
      <c r="E1396" s="4" t="s">
        <v>769</v>
      </c>
      <c r="F1396" s="4">
        <v>27.0</v>
      </c>
      <c r="G1396" s="4" t="str">
        <f t="shared" si="2"/>
        <v>26-35</v>
      </c>
      <c r="H1396" s="4" t="str">
        <f t="array" ref="H1396">XLOOKUP(E1396,Customer_Dim!A:A,Customer_Dim!D:D)</f>
        <v>Female</v>
      </c>
      <c r="I1396" s="4" t="str">
        <f t="array" ref="I1396">XLOOKUP(E1396,Customer_Dim!A:A,Customer_Dim!H:H)</f>
        <v>Platinum</v>
      </c>
      <c r="J1396" s="4" t="str">
        <f t="array" ref="J1396">XLOOKUP(E1396,Customer_Dim!A:A,Customer_Dim!E:E)</f>
        <v>Tammyton</v>
      </c>
      <c r="K1396" s="4" t="str">
        <f t="array" ref="K1396">XLOOKUP(E1396,Customer_Dim!A:A,Customer_Dim!F:F)</f>
        <v>New Jersey</v>
      </c>
      <c r="L1396" s="4" t="str">
        <f t="array" ref="L1396">XLOOKUP(Q1396,Store_Dim!A:A,Store_Dim!C:C)</f>
        <v>South</v>
      </c>
      <c r="M1396" s="4" t="s">
        <v>1768</v>
      </c>
      <c r="N1396" s="4" t="str">
        <f t="array" ref="N1396">XLOOKUP(M1396,Product_Dim!A:A,Product_Dim!C:C)</f>
        <v>Electronics</v>
      </c>
      <c r="O1396" s="4" t="str">
        <f t="array" ref="O1396">XLOOKUP(M1396,Product_Dim!A:A,Product_Dim!D:D)</f>
        <v>Computer</v>
      </c>
      <c r="P1396" s="4" t="s">
        <v>1770</v>
      </c>
      <c r="Q1396" s="4" t="s">
        <v>1896</v>
      </c>
      <c r="R1396" s="4" t="str">
        <f t="array" ref="R1396">XLOOKUP(Q1396,Store_Dim!A:A,Store_Dim!B:B)</f>
        <v>Black-Horn</v>
      </c>
      <c r="S1396" s="4" t="str">
        <f t="array" ref="S1396">XLOOKUP(Q1396,Store_Dim!A:A,Store_Dim!E:E)</f>
        <v>Outlet</v>
      </c>
      <c r="T1396" s="4">
        <v>4.0</v>
      </c>
      <c r="U1396" s="13">
        <v>111.66</v>
      </c>
      <c r="V1396" s="14">
        <v>0.14</v>
      </c>
      <c r="W1396" s="15">
        <v>222.0</v>
      </c>
      <c r="X1396" s="4" t="s">
        <v>1959</v>
      </c>
      <c r="Y1396" s="16">
        <v>384.1104</v>
      </c>
      <c r="Z1396" s="4" t="str">
        <f t="array" ref="Z1396">XLOOKUP(M1396,Product_Dim!A:A,Product_Dim!B:B)</f>
        <v>Laptop Cooling Pad</v>
      </c>
    </row>
    <row r="1397" ht="14.25" customHeight="1">
      <c r="A1397" s="4" t="s">
        <v>3356</v>
      </c>
      <c r="B1397" s="5">
        <v>45343.0</v>
      </c>
      <c r="C1397" s="12" t="s">
        <v>3974</v>
      </c>
      <c r="D1397" s="4">
        <f t="shared" si="1"/>
        <v>2024</v>
      </c>
      <c r="E1397" s="4" t="s">
        <v>907</v>
      </c>
      <c r="F1397" s="4">
        <v>42.0</v>
      </c>
      <c r="G1397" s="4" t="str">
        <f t="shared" si="2"/>
        <v>36-45</v>
      </c>
      <c r="H1397" s="4" t="str">
        <f t="array" ref="H1397">XLOOKUP(E1397,Customer_Dim!A:A,Customer_Dim!D:D)</f>
        <v>Female</v>
      </c>
      <c r="I1397" s="4" t="str">
        <f t="array" ref="I1397">XLOOKUP(E1397,Customer_Dim!A:A,Customer_Dim!H:H)</f>
        <v>Platinum</v>
      </c>
      <c r="J1397" s="4" t="str">
        <f t="array" ref="J1397">XLOOKUP(E1397,Customer_Dim!A:A,Customer_Dim!E:E)</f>
        <v>Port Mariastad</v>
      </c>
      <c r="K1397" s="4" t="str">
        <f t="array" ref="K1397">XLOOKUP(E1397,Customer_Dim!A:A,Customer_Dim!F:F)</f>
        <v>Rhode Island</v>
      </c>
      <c r="L1397" s="4" t="str">
        <f t="array" ref="L1397">XLOOKUP(Q1397,Store_Dim!A:A,Store_Dim!C:C)</f>
        <v>South</v>
      </c>
      <c r="M1397" s="4" t="s">
        <v>1853</v>
      </c>
      <c r="N1397" s="4" t="str">
        <f t="array" ref="N1397">XLOOKUP(M1397,Product_Dim!A:A,Product_Dim!C:C)</f>
        <v>Electronics</v>
      </c>
      <c r="O1397" s="4" t="str">
        <f t="array" ref="O1397">XLOOKUP(M1397,Product_Dim!A:A,Product_Dim!D:D)</f>
        <v>Accessories</v>
      </c>
      <c r="P1397" s="4" t="s">
        <v>1855</v>
      </c>
      <c r="Q1397" s="4" t="s">
        <v>1927</v>
      </c>
      <c r="R1397" s="4" t="str">
        <f t="array" ref="R1397">XLOOKUP(Q1397,Store_Dim!A:A,Store_Dim!B:B)</f>
        <v>Aguirre-Keller</v>
      </c>
      <c r="S1397" s="4" t="str">
        <f t="array" ref="S1397">XLOOKUP(Q1397,Store_Dim!A:A,Store_Dim!E:E)</f>
        <v>Online</v>
      </c>
      <c r="T1397" s="4">
        <v>1.0</v>
      </c>
      <c r="U1397" s="13">
        <v>413.65</v>
      </c>
      <c r="V1397" s="14">
        <v>0.1</v>
      </c>
      <c r="W1397" s="15">
        <v>361.0</v>
      </c>
      <c r="X1397" s="4" t="s">
        <v>1964</v>
      </c>
      <c r="Y1397" s="16">
        <v>372.285</v>
      </c>
      <c r="Z1397" s="4" t="str">
        <f t="array" ref="Z1397">XLOOKUP(M1397,Product_Dim!A:A,Product_Dim!B:B)</f>
        <v>Gaming Mouse Pad XL</v>
      </c>
    </row>
    <row r="1398" ht="14.25" customHeight="1">
      <c r="A1398" s="4" t="s">
        <v>3357</v>
      </c>
      <c r="B1398" s="5">
        <v>45744.0</v>
      </c>
      <c r="C1398" s="12" t="s">
        <v>3977</v>
      </c>
      <c r="D1398" s="4">
        <f t="shared" si="1"/>
        <v>2025</v>
      </c>
      <c r="E1398" s="4" t="s">
        <v>1485</v>
      </c>
      <c r="F1398" s="4">
        <v>18.0</v>
      </c>
      <c r="G1398" s="4" t="str">
        <f t="shared" si="2"/>
        <v>18-25</v>
      </c>
      <c r="H1398" s="4" t="str">
        <f t="array" ref="H1398">XLOOKUP(E1398,Customer_Dim!A:A,Customer_Dim!D:D)</f>
        <v>Female</v>
      </c>
      <c r="I1398" s="4" t="str">
        <f t="array" ref="I1398">XLOOKUP(E1398,Customer_Dim!A:A,Customer_Dim!H:H)</f>
        <v>Platinum</v>
      </c>
      <c r="J1398" s="4" t="str">
        <f t="array" ref="J1398">XLOOKUP(E1398,Customer_Dim!A:A,Customer_Dim!E:E)</f>
        <v>Lake Michael</v>
      </c>
      <c r="K1398" s="4" t="str">
        <f t="array" ref="K1398">XLOOKUP(E1398,Customer_Dim!A:A,Customer_Dim!F:F)</f>
        <v>Vermont</v>
      </c>
      <c r="L1398" s="4" t="str">
        <f t="array" ref="L1398">XLOOKUP(Q1398,Store_Dim!A:A,Store_Dim!C:C)</f>
        <v>South</v>
      </c>
      <c r="M1398" s="4" t="s">
        <v>1850</v>
      </c>
      <c r="N1398" s="4" t="str">
        <f t="array" ref="N1398">XLOOKUP(M1398,Product_Dim!A:A,Product_Dim!C:C)</f>
        <v>Beauty</v>
      </c>
      <c r="O1398" s="4" t="str">
        <f t="array" ref="O1398">XLOOKUP(M1398,Product_Dim!A:A,Product_Dim!D:D)</f>
        <v>Makeup</v>
      </c>
      <c r="P1398" s="4" t="s">
        <v>1852</v>
      </c>
      <c r="Q1398" s="4" t="s">
        <v>1921</v>
      </c>
      <c r="R1398" s="4" t="str">
        <f t="array" ref="R1398">XLOOKUP(Q1398,Store_Dim!A:A,Store_Dim!B:B)</f>
        <v>Moore, Padilla and Butler</v>
      </c>
      <c r="S1398" s="4" t="str">
        <f t="array" ref="S1398">XLOOKUP(Q1398,Store_Dim!A:A,Store_Dim!E:E)</f>
        <v>Flagship</v>
      </c>
      <c r="T1398" s="4">
        <v>1.0</v>
      </c>
      <c r="U1398" s="13">
        <v>317.15</v>
      </c>
      <c r="V1398" s="14">
        <v>0.24</v>
      </c>
      <c r="W1398" s="15">
        <v>457.0</v>
      </c>
      <c r="X1398" s="4" t="s">
        <v>1964</v>
      </c>
      <c r="Y1398" s="16">
        <v>241.034</v>
      </c>
      <c r="Z1398" s="4" t="str">
        <f t="array" ref="Z1398">XLOOKUP(M1398,Product_Dim!A:A,Product_Dim!B:B)</f>
        <v>Face Foundation Kit</v>
      </c>
    </row>
    <row r="1399" ht="14.25" customHeight="1">
      <c r="A1399" s="4" t="s">
        <v>3358</v>
      </c>
      <c r="B1399" s="5">
        <v>45873.0</v>
      </c>
      <c r="C1399" s="12" t="s">
        <v>3975</v>
      </c>
      <c r="D1399" s="4">
        <f t="shared" si="1"/>
        <v>2025</v>
      </c>
      <c r="E1399" s="4" t="s">
        <v>1148</v>
      </c>
      <c r="F1399" s="4">
        <v>32.0</v>
      </c>
      <c r="G1399" s="4" t="str">
        <f t="shared" si="2"/>
        <v>26-35</v>
      </c>
      <c r="H1399" s="4" t="str">
        <f t="array" ref="H1399">XLOOKUP(E1399,Customer_Dim!A:A,Customer_Dim!D:D)</f>
        <v>Male</v>
      </c>
      <c r="I1399" s="4" t="str">
        <f t="array" ref="I1399">XLOOKUP(E1399,Customer_Dim!A:A,Customer_Dim!H:H)</f>
        <v>Silver</v>
      </c>
      <c r="J1399" s="4" t="str">
        <f t="array" ref="J1399">XLOOKUP(E1399,Customer_Dim!A:A,Customer_Dim!E:E)</f>
        <v>East Michaelton</v>
      </c>
      <c r="K1399" s="4" t="str">
        <f t="array" ref="K1399">XLOOKUP(E1399,Customer_Dim!A:A,Customer_Dim!F:F)</f>
        <v>Kansas</v>
      </c>
      <c r="L1399" s="4" t="str">
        <f t="array" ref="L1399">XLOOKUP(Q1399,Store_Dim!A:A,Store_Dim!C:C)</f>
        <v>North</v>
      </c>
      <c r="M1399" s="4" t="s">
        <v>1847</v>
      </c>
      <c r="N1399" s="4" t="str">
        <f t="array" ref="N1399">XLOOKUP(M1399,Product_Dim!A:A,Product_Dim!C:C)</f>
        <v>Sports</v>
      </c>
      <c r="O1399" s="4" t="str">
        <f t="array" ref="O1399">XLOOKUP(M1399,Product_Dim!A:A,Product_Dim!D:D)</f>
        <v>Accessories</v>
      </c>
      <c r="P1399" s="4" t="s">
        <v>1849</v>
      </c>
      <c r="Q1399" s="4" t="s">
        <v>1892</v>
      </c>
      <c r="R1399" s="4" t="str">
        <f t="array" ref="R1399">XLOOKUP(Q1399,Store_Dim!A:A,Store_Dim!B:B)</f>
        <v>Martinez, Adkins and Johnson</v>
      </c>
      <c r="S1399" s="4" t="str">
        <f t="array" ref="S1399">XLOOKUP(Q1399,Store_Dim!A:A,Store_Dim!E:E)</f>
        <v>Flagship</v>
      </c>
      <c r="T1399" s="4">
        <v>3.0</v>
      </c>
      <c r="U1399" s="13">
        <v>642.94</v>
      </c>
      <c r="V1399" s="14">
        <v>0.05</v>
      </c>
      <c r="W1399" s="15">
        <v>232.0</v>
      </c>
      <c r="X1399" s="4" t="s">
        <v>1964</v>
      </c>
      <c r="Y1399" s="16">
        <v>1832.379</v>
      </c>
      <c r="Z1399" s="4" t="str">
        <f t="array" ref="Z1399">XLOOKUP(M1399,Product_Dim!A:A,Product_Dim!B:B)</f>
        <v>Sports Wrist Sweatbands</v>
      </c>
    </row>
    <row r="1400" ht="14.25" customHeight="1">
      <c r="A1400" s="4" t="s">
        <v>3359</v>
      </c>
      <c r="B1400" s="5">
        <v>45601.0</v>
      </c>
      <c r="C1400" s="12" t="s">
        <v>3971</v>
      </c>
      <c r="D1400" s="4">
        <f t="shared" si="1"/>
        <v>2024</v>
      </c>
      <c r="E1400" s="4" t="s">
        <v>474</v>
      </c>
      <c r="F1400" s="4">
        <v>62.0</v>
      </c>
      <c r="G1400" s="4" t="str">
        <f t="shared" si="2"/>
        <v>56-65</v>
      </c>
      <c r="H1400" s="4" t="str">
        <f t="array" ref="H1400">XLOOKUP(E1400,Customer_Dim!A:A,Customer_Dim!D:D)</f>
        <v>Female</v>
      </c>
      <c r="I1400" s="4" t="str">
        <f t="array" ref="I1400">XLOOKUP(E1400,Customer_Dim!A:A,Customer_Dim!H:H)</f>
        <v>Bronze</v>
      </c>
      <c r="J1400" s="4" t="str">
        <f t="array" ref="J1400">XLOOKUP(E1400,Customer_Dim!A:A,Customer_Dim!E:E)</f>
        <v>West Stephenville</v>
      </c>
      <c r="K1400" s="4" t="str">
        <f t="array" ref="K1400">XLOOKUP(E1400,Customer_Dim!A:A,Customer_Dim!F:F)</f>
        <v>Florida</v>
      </c>
      <c r="L1400" s="4" t="str">
        <f t="array" ref="L1400">XLOOKUP(Q1400,Store_Dim!A:A,Store_Dim!C:C)</f>
        <v>East</v>
      </c>
      <c r="M1400" s="4" t="s">
        <v>1753</v>
      </c>
      <c r="N1400" s="4" t="str">
        <f t="array" ref="N1400">XLOOKUP(M1400,Product_Dim!A:A,Product_Dim!C:C)</f>
        <v>Sports</v>
      </c>
      <c r="O1400" s="4" t="str">
        <f t="array" ref="O1400">XLOOKUP(M1400,Product_Dim!A:A,Product_Dim!D:D)</f>
        <v>Fitness</v>
      </c>
      <c r="P1400" s="4" t="s">
        <v>1755</v>
      </c>
      <c r="Q1400" s="4" t="s">
        <v>1924</v>
      </c>
      <c r="R1400" s="4" t="str">
        <f t="array" ref="R1400">XLOOKUP(Q1400,Store_Dim!A:A,Store_Dim!B:B)</f>
        <v>Hill, Wagner and Ballard</v>
      </c>
      <c r="S1400" s="4" t="str">
        <f t="array" ref="S1400">XLOOKUP(Q1400,Store_Dim!A:A,Store_Dim!E:E)</f>
        <v>Online</v>
      </c>
      <c r="T1400" s="4">
        <v>4.0</v>
      </c>
      <c r="U1400" s="13">
        <v>559.59</v>
      </c>
      <c r="V1400" s="14">
        <v>0.19</v>
      </c>
      <c r="W1400" s="15">
        <v>138.0</v>
      </c>
      <c r="X1400" s="4" t="s">
        <v>1964</v>
      </c>
      <c r="Y1400" s="16">
        <v>1813.0716</v>
      </c>
      <c r="Z1400" s="4" t="str">
        <f t="array" ref="Z1400">XLOOKUP(M1400,Product_Dim!A:A,Product_Dim!B:B)</f>
        <v>Foam Roller</v>
      </c>
    </row>
    <row r="1401" ht="14.25" customHeight="1">
      <c r="A1401" s="4" t="s">
        <v>3360</v>
      </c>
      <c r="B1401" s="5">
        <v>45458.0</v>
      </c>
      <c r="C1401" s="12" t="s">
        <v>3970</v>
      </c>
      <c r="D1401" s="4">
        <f t="shared" si="1"/>
        <v>2024</v>
      </c>
      <c r="E1401" s="4" t="s">
        <v>415</v>
      </c>
      <c r="F1401" s="4">
        <v>30.0</v>
      </c>
      <c r="G1401" s="4" t="str">
        <f t="shared" si="2"/>
        <v>26-35</v>
      </c>
      <c r="H1401" s="4" t="str">
        <f t="array" ref="H1401">XLOOKUP(E1401,Customer_Dim!A:A,Customer_Dim!D:D)</f>
        <v>Male</v>
      </c>
      <c r="I1401" s="4" t="str">
        <f t="array" ref="I1401">XLOOKUP(E1401,Customer_Dim!A:A,Customer_Dim!H:H)</f>
        <v>Bronze</v>
      </c>
      <c r="J1401" s="4" t="str">
        <f t="array" ref="J1401">XLOOKUP(E1401,Customer_Dim!A:A,Customer_Dim!E:E)</f>
        <v>East Donna</v>
      </c>
      <c r="K1401" s="4" t="str">
        <f t="array" ref="K1401">XLOOKUP(E1401,Customer_Dim!A:A,Customer_Dim!F:F)</f>
        <v>Nevada</v>
      </c>
      <c r="L1401" s="4" t="str">
        <f t="array" ref="L1401">XLOOKUP(Q1401,Store_Dim!A:A,Store_Dim!C:C)</f>
        <v>East</v>
      </c>
      <c r="M1401" s="4" t="s">
        <v>1664</v>
      </c>
      <c r="N1401" s="4" t="str">
        <f t="array" ref="N1401">XLOOKUP(M1401,Product_Dim!A:A,Product_Dim!C:C)</f>
        <v>Home</v>
      </c>
      <c r="O1401" s="4" t="str">
        <f t="array" ref="O1401">XLOOKUP(M1401,Product_Dim!A:A,Product_Dim!D:D)</f>
        <v>Decor</v>
      </c>
      <c r="P1401" s="4" t="s">
        <v>1666</v>
      </c>
      <c r="Q1401" s="4" t="s">
        <v>1945</v>
      </c>
      <c r="R1401" s="4" t="str">
        <f t="array" ref="R1401">XLOOKUP(Q1401,Store_Dim!A:A,Store_Dim!B:B)</f>
        <v>Guerrero-Schmitt</v>
      </c>
      <c r="S1401" s="4" t="str">
        <f t="array" ref="S1401">XLOOKUP(Q1401,Store_Dim!A:A,Store_Dim!E:E)</f>
        <v>Flagship</v>
      </c>
      <c r="T1401" s="4">
        <v>1.0</v>
      </c>
      <c r="U1401" s="13">
        <v>758.54</v>
      </c>
      <c r="V1401" s="14">
        <v>0.29</v>
      </c>
      <c r="W1401" s="15">
        <v>276.0</v>
      </c>
      <c r="X1401" s="4" t="s">
        <v>1961</v>
      </c>
      <c r="Y1401" s="16">
        <v>538.5634</v>
      </c>
      <c r="Z1401" s="4" t="str">
        <f t="array" ref="Z1401">XLOOKUP(M1401,Product_Dim!A:A,Product_Dim!B:B)</f>
        <v>Fabric Sofa Throw Blanket</v>
      </c>
    </row>
    <row r="1402" ht="14.25" customHeight="1">
      <c r="A1402" s="4" t="s">
        <v>3361</v>
      </c>
      <c r="B1402" s="5">
        <v>45649.0</v>
      </c>
      <c r="C1402" s="12" t="s">
        <v>3969</v>
      </c>
      <c r="D1402" s="4">
        <f t="shared" si="1"/>
        <v>2024</v>
      </c>
      <c r="E1402" s="4" t="s">
        <v>1449</v>
      </c>
      <c r="F1402" s="4">
        <v>34.0</v>
      </c>
      <c r="G1402" s="4" t="str">
        <f t="shared" si="2"/>
        <v>26-35</v>
      </c>
      <c r="H1402" s="4" t="str">
        <f t="array" ref="H1402">XLOOKUP(E1402,Customer_Dim!A:A,Customer_Dim!D:D)</f>
        <v>Female</v>
      </c>
      <c r="I1402" s="4" t="str">
        <f t="array" ref="I1402">XLOOKUP(E1402,Customer_Dim!A:A,Customer_Dim!H:H)</f>
        <v>Silver</v>
      </c>
      <c r="J1402" s="4" t="str">
        <f t="array" ref="J1402">XLOOKUP(E1402,Customer_Dim!A:A,Customer_Dim!E:E)</f>
        <v>Burkefurt</v>
      </c>
      <c r="K1402" s="4" t="str">
        <f t="array" ref="K1402">XLOOKUP(E1402,Customer_Dim!A:A,Customer_Dim!F:F)</f>
        <v>West Virginia</v>
      </c>
      <c r="L1402" s="4" t="str">
        <f t="array" ref="L1402">XLOOKUP(Q1402,Store_Dim!A:A,Store_Dim!C:C)</f>
        <v>North</v>
      </c>
      <c r="M1402" s="4" t="s">
        <v>1823</v>
      </c>
      <c r="N1402" s="4" t="str">
        <f t="array" ref="N1402">XLOOKUP(M1402,Product_Dim!A:A,Product_Dim!C:C)</f>
        <v>Home</v>
      </c>
      <c r="O1402" s="4" t="str">
        <f t="array" ref="O1402">XLOOKUP(M1402,Product_Dim!A:A,Product_Dim!D:D)</f>
        <v>Kitchen</v>
      </c>
      <c r="P1402" s="4" t="s">
        <v>1825</v>
      </c>
      <c r="Q1402" s="4" t="s">
        <v>1936</v>
      </c>
      <c r="R1402" s="4" t="str">
        <f t="array" ref="R1402">XLOOKUP(Q1402,Store_Dim!A:A,Store_Dim!B:B)</f>
        <v>Shelton PLC</v>
      </c>
      <c r="S1402" s="4" t="str">
        <f t="array" ref="S1402">XLOOKUP(Q1402,Store_Dim!A:A,Store_Dim!E:E)</f>
        <v>Flagship</v>
      </c>
      <c r="T1402" s="4">
        <v>4.0</v>
      </c>
      <c r="U1402" s="13">
        <v>643.96</v>
      </c>
      <c r="V1402" s="14">
        <v>0.16</v>
      </c>
      <c r="W1402" s="15">
        <v>58.0</v>
      </c>
      <c r="X1402" s="4" t="s">
        <v>1961</v>
      </c>
      <c r="Y1402" s="16">
        <v>2163.7056</v>
      </c>
      <c r="Z1402" s="4" t="str">
        <f t="array" ref="Z1402">XLOOKUP(M1402,Product_Dim!A:A,Product_Dim!B:B)</f>
        <v>Wall-Mounted Spice Rack</v>
      </c>
    </row>
    <row r="1403" ht="14.25" customHeight="1">
      <c r="A1403" s="4" t="s">
        <v>3362</v>
      </c>
      <c r="B1403" s="5">
        <v>45653.0</v>
      </c>
      <c r="C1403" s="12" t="s">
        <v>3969</v>
      </c>
      <c r="D1403" s="4">
        <f t="shared" si="1"/>
        <v>2024</v>
      </c>
      <c r="E1403" s="4" t="s">
        <v>802</v>
      </c>
      <c r="F1403" s="4">
        <v>56.0</v>
      </c>
      <c r="G1403" s="4" t="str">
        <f t="shared" si="2"/>
        <v>56-65</v>
      </c>
      <c r="H1403" s="4" t="str">
        <f t="array" ref="H1403">XLOOKUP(E1403,Customer_Dim!A:A,Customer_Dim!D:D)</f>
        <v>Female</v>
      </c>
      <c r="I1403" s="4" t="str">
        <f t="array" ref="I1403">XLOOKUP(E1403,Customer_Dim!A:A,Customer_Dim!H:H)</f>
        <v>Gold</v>
      </c>
      <c r="J1403" s="4" t="str">
        <f t="array" ref="J1403">XLOOKUP(E1403,Customer_Dim!A:A,Customer_Dim!E:E)</f>
        <v>North Nicholas</v>
      </c>
      <c r="K1403" s="4" t="str">
        <f t="array" ref="K1403">XLOOKUP(E1403,Customer_Dim!A:A,Customer_Dim!F:F)</f>
        <v>Texas</v>
      </c>
      <c r="L1403" s="4" t="str">
        <f t="array" ref="L1403">XLOOKUP(Q1403,Store_Dim!A:A,Store_Dim!C:C)</f>
        <v>South</v>
      </c>
      <c r="M1403" s="4" t="s">
        <v>1648</v>
      </c>
      <c r="N1403" s="4" t="str">
        <f t="array" ref="N1403">XLOOKUP(M1403,Product_Dim!A:A,Product_Dim!C:C)</f>
        <v>Sports</v>
      </c>
      <c r="O1403" s="4" t="str">
        <f t="array" ref="O1403">XLOOKUP(M1403,Product_Dim!A:A,Product_Dim!D:D)</f>
        <v>Outdoor</v>
      </c>
      <c r="P1403" s="4" t="s">
        <v>1651</v>
      </c>
      <c r="Q1403" s="4" t="s">
        <v>1921</v>
      </c>
      <c r="R1403" s="4" t="str">
        <f t="array" ref="R1403">XLOOKUP(Q1403,Store_Dim!A:A,Store_Dim!B:B)</f>
        <v>Moore, Padilla and Butler</v>
      </c>
      <c r="S1403" s="4" t="str">
        <f t="array" ref="S1403">XLOOKUP(Q1403,Store_Dim!A:A,Store_Dim!E:E)</f>
        <v>Flagship</v>
      </c>
      <c r="T1403" s="4">
        <v>1.0</v>
      </c>
      <c r="U1403" s="13">
        <v>882.73</v>
      </c>
      <c r="V1403" s="14">
        <v>0.1</v>
      </c>
      <c r="W1403" s="15">
        <v>340.0</v>
      </c>
      <c r="X1403" s="4" t="s">
        <v>1959</v>
      </c>
      <c r="Y1403" s="16">
        <v>794.457</v>
      </c>
      <c r="Z1403" s="4" t="str">
        <f t="array" ref="Z1403">XLOOKUP(M1403,Product_Dim!A:A,Product_Dim!B:B)</f>
        <v>Foldable Camping Chair</v>
      </c>
    </row>
    <row r="1404" ht="14.25" customHeight="1">
      <c r="A1404" s="4" t="s">
        <v>3363</v>
      </c>
      <c r="B1404" s="5">
        <v>45378.0</v>
      </c>
      <c r="C1404" s="12" t="s">
        <v>3977</v>
      </c>
      <c r="D1404" s="4">
        <f t="shared" si="1"/>
        <v>2024</v>
      </c>
      <c r="E1404" s="4" t="s">
        <v>1046</v>
      </c>
      <c r="F1404" s="4">
        <v>60.0</v>
      </c>
      <c r="G1404" s="4" t="str">
        <f t="shared" si="2"/>
        <v>56-65</v>
      </c>
      <c r="H1404" s="4" t="str">
        <f t="array" ref="H1404">XLOOKUP(E1404,Customer_Dim!A:A,Customer_Dim!D:D)</f>
        <v>Male</v>
      </c>
      <c r="I1404" s="4" t="str">
        <f t="array" ref="I1404">XLOOKUP(E1404,Customer_Dim!A:A,Customer_Dim!H:H)</f>
        <v>Bronze</v>
      </c>
      <c r="J1404" s="4" t="str">
        <f t="array" ref="J1404">XLOOKUP(E1404,Customer_Dim!A:A,Customer_Dim!E:E)</f>
        <v>East Matthew</v>
      </c>
      <c r="K1404" s="4" t="str">
        <f t="array" ref="K1404">XLOOKUP(E1404,Customer_Dim!A:A,Customer_Dim!F:F)</f>
        <v>Wisconsin</v>
      </c>
      <c r="L1404" s="4" t="str">
        <f t="array" ref="L1404">XLOOKUP(Q1404,Store_Dim!A:A,Store_Dim!C:C)</f>
        <v>East</v>
      </c>
      <c r="M1404" s="4" t="s">
        <v>1856</v>
      </c>
      <c r="N1404" s="4" t="str">
        <f t="array" ref="N1404">XLOOKUP(M1404,Product_Dim!A:A,Product_Dim!C:C)</f>
        <v>Clothing</v>
      </c>
      <c r="O1404" s="4" t="str">
        <f t="array" ref="O1404">XLOOKUP(M1404,Product_Dim!A:A,Product_Dim!D:D)</f>
        <v>Footwear</v>
      </c>
      <c r="P1404" s="4" t="s">
        <v>1858</v>
      </c>
      <c r="Q1404" s="4" t="s">
        <v>1948</v>
      </c>
      <c r="R1404" s="4" t="str">
        <f t="array" ref="R1404">XLOOKUP(Q1404,Store_Dim!A:A,Store_Dim!B:B)</f>
        <v>Mann-Austin</v>
      </c>
      <c r="S1404" s="4" t="str">
        <f t="array" ref="S1404">XLOOKUP(Q1404,Store_Dim!A:A,Store_Dim!E:E)</f>
        <v>Online</v>
      </c>
      <c r="T1404" s="4">
        <v>2.0</v>
      </c>
      <c r="U1404" s="13">
        <v>600.03</v>
      </c>
      <c r="V1404" s="14">
        <v>0.26</v>
      </c>
      <c r="W1404" s="15">
        <v>496.0</v>
      </c>
      <c r="X1404" s="4" t="s">
        <v>1961</v>
      </c>
      <c r="Y1404" s="16">
        <v>888.0444</v>
      </c>
      <c r="Z1404" s="4" t="str">
        <f t="array" ref="Z1404">XLOOKUP(M1404,Product_Dim!A:A,Product_Dim!B:B)</f>
        <v>Women's High Heels</v>
      </c>
    </row>
    <row r="1405" ht="14.25" customHeight="1">
      <c r="A1405" s="4" t="s">
        <v>3364</v>
      </c>
      <c r="B1405" s="5">
        <v>45638.0</v>
      </c>
      <c r="C1405" s="12" t="s">
        <v>3969</v>
      </c>
      <c r="D1405" s="4">
        <f t="shared" si="1"/>
        <v>2024</v>
      </c>
      <c r="E1405" s="4" t="s">
        <v>545</v>
      </c>
      <c r="F1405" s="4">
        <v>59.0</v>
      </c>
      <c r="G1405" s="4" t="str">
        <f t="shared" si="2"/>
        <v>56-65</v>
      </c>
      <c r="H1405" s="4" t="str">
        <f t="array" ref="H1405">XLOOKUP(E1405,Customer_Dim!A:A,Customer_Dim!D:D)</f>
        <v>Male</v>
      </c>
      <c r="I1405" s="4" t="str">
        <f t="array" ref="I1405">XLOOKUP(E1405,Customer_Dim!A:A,Customer_Dim!H:H)</f>
        <v>Platinum</v>
      </c>
      <c r="J1405" s="4" t="str">
        <f t="array" ref="J1405">XLOOKUP(E1405,Customer_Dim!A:A,Customer_Dim!E:E)</f>
        <v>North Larryfurt</v>
      </c>
      <c r="K1405" s="4" t="str">
        <f t="array" ref="K1405">XLOOKUP(E1405,Customer_Dim!A:A,Customer_Dim!F:F)</f>
        <v>North Dakota</v>
      </c>
      <c r="L1405" s="4" t="str">
        <f t="array" ref="L1405">XLOOKUP(Q1405,Store_Dim!A:A,Store_Dim!C:C)</f>
        <v>North</v>
      </c>
      <c r="M1405" s="4" t="s">
        <v>1744</v>
      </c>
      <c r="N1405" s="4" t="str">
        <f t="array" ref="N1405">XLOOKUP(M1405,Product_Dim!A:A,Product_Dim!C:C)</f>
        <v>Sports</v>
      </c>
      <c r="O1405" s="4" t="str">
        <f t="array" ref="O1405">XLOOKUP(M1405,Product_Dim!A:A,Product_Dim!D:D)</f>
        <v>Accessories</v>
      </c>
      <c r="P1405" s="4" t="s">
        <v>1746</v>
      </c>
      <c r="Q1405" s="4" t="s">
        <v>1908</v>
      </c>
      <c r="R1405" s="4" t="str">
        <f t="array" ref="R1405">XLOOKUP(Q1405,Store_Dim!A:A,Store_Dim!B:B)</f>
        <v>Gray Ltd</v>
      </c>
      <c r="S1405" s="4" t="str">
        <f t="array" ref="S1405">XLOOKUP(Q1405,Store_Dim!A:A,Store_Dim!E:E)</f>
        <v>Outlet</v>
      </c>
      <c r="T1405" s="4">
        <v>2.0</v>
      </c>
      <c r="U1405" s="13">
        <v>628.83</v>
      </c>
      <c r="V1405" s="14">
        <v>0.07</v>
      </c>
      <c r="W1405" s="15">
        <v>185.0</v>
      </c>
      <c r="X1405" s="4" t="s">
        <v>1961</v>
      </c>
      <c r="Y1405" s="16">
        <v>1169.6238</v>
      </c>
      <c r="Z1405" s="4" t="str">
        <f t="array" ref="Z1405">XLOOKUP(M1405,Product_Dim!A:A,Product_Dim!B:B)</f>
        <v>Sports Stopwatch Pro</v>
      </c>
    </row>
    <row r="1406" ht="14.25" customHeight="1">
      <c r="A1406" s="4" t="s">
        <v>3365</v>
      </c>
      <c r="B1406" s="5">
        <v>45277.0</v>
      </c>
      <c r="C1406" s="12" t="s">
        <v>3969</v>
      </c>
      <c r="D1406" s="4">
        <f t="shared" si="1"/>
        <v>2023</v>
      </c>
      <c r="E1406" s="4" t="s">
        <v>599</v>
      </c>
      <c r="F1406" s="4">
        <v>56.0</v>
      </c>
      <c r="G1406" s="4" t="str">
        <f t="shared" si="2"/>
        <v>56-65</v>
      </c>
      <c r="H1406" s="4" t="str">
        <f t="array" ref="H1406">XLOOKUP(E1406,Customer_Dim!A:A,Customer_Dim!D:D)</f>
        <v>Male</v>
      </c>
      <c r="I1406" s="4" t="str">
        <f t="array" ref="I1406">XLOOKUP(E1406,Customer_Dim!A:A,Customer_Dim!H:H)</f>
        <v>Platinum</v>
      </c>
      <c r="J1406" s="4" t="str">
        <f t="array" ref="J1406">XLOOKUP(E1406,Customer_Dim!A:A,Customer_Dim!E:E)</f>
        <v>East Jessicaborough</v>
      </c>
      <c r="K1406" s="4" t="str">
        <f t="array" ref="K1406">XLOOKUP(E1406,Customer_Dim!A:A,Customer_Dim!F:F)</f>
        <v>Hawaii</v>
      </c>
      <c r="L1406" s="4" t="str">
        <f t="array" ref="L1406">XLOOKUP(Q1406,Store_Dim!A:A,Store_Dim!C:C)</f>
        <v>South</v>
      </c>
      <c r="M1406" s="4" t="s">
        <v>1826</v>
      </c>
      <c r="N1406" s="4" t="str">
        <f t="array" ref="N1406">XLOOKUP(M1406,Product_Dim!A:A,Product_Dim!C:C)</f>
        <v>Sports</v>
      </c>
      <c r="O1406" s="4" t="str">
        <f t="array" ref="O1406">XLOOKUP(M1406,Product_Dim!A:A,Product_Dim!D:D)</f>
        <v>Equipment</v>
      </c>
      <c r="P1406" s="4" t="s">
        <v>1828</v>
      </c>
      <c r="Q1406" s="4" t="s">
        <v>1921</v>
      </c>
      <c r="R1406" s="4" t="str">
        <f t="array" ref="R1406">XLOOKUP(Q1406,Store_Dim!A:A,Store_Dim!B:B)</f>
        <v>Moore, Padilla and Butler</v>
      </c>
      <c r="S1406" s="4" t="str">
        <f t="array" ref="S1406">XLOOKUP(Q1406,Store_Dim!A:A,Store_Dim!E:E)</f>
        <v>Flagship</v>
      </c>
      <c r="T1406" s="4">
        <v>3.0</v>
      </c>
      <c r="U1406" s="13">
        <v>113.87</v>
      </c>
      <c r="V1406" s="14">
        <v>0.21</v>
      </c>
      <c r="W1406" s="15">
        <v>358.0</v>
      </c>
      <c r="X1406" s="4" t="s">
        <v>1964</v>
      </c>
      <c r="Y1406" s="16">
        <v>269.8719</v>
      </c>
      <c r="Z1406" s="4" t="str">
        <f t="array" ref="Z1406">XLOOKUP(M1406,Product_Dim!A:A,Product_Dim!B:B)</f>
        <v>Badminton Racket Set</v>
      </c>
    </row>
    <row r="1407" ht="14.25" customHeight="1">
      <c r="A1407" s="4" t="s">
        <v>3366</v>
      </c>
      <c r="B1407" s="5">
        <v>45351.0</v>
      </c>
      <c r="C1407" s="12" t="s">
        <v>3974</v>
      </c>
      <c r="D1407" s="4">
        <f t="shared" si="1"/>
        <v>2024</v>
      </c>
      <c r="E1407" s="4" t="s">
        <v>1322</v>
      </c>
      <c r="F1407" s="4">
        <v>60.0</v>
      </c>
      <c r="G1407" s="4" t="str">
        <f t="shared" si="2"/>
        <v>56-65</v>
      </c>
      <c r="H1407" s="4" t="str">
        <f t="array" ref="H1407">XLOOKUP(E1407,Customer_Dim!A:A,Customer_Dim!D:D)</f>
        <v>Female</v>
      </c>
      <c r="I1407" s="4" t="str">
        <f t="array" ref="I1407">XLOOKUP(E1407,Customer_Dim!A:A,Customer_Dim!H:H)</f>
        <v>Silver</v>
      </c>
      <c r="J1407" s="4" t="str">
        <f t="array" ref="J1407">XLOOKUP(E1407,Customer_Dim!A:A,Customer_Dim!E:E)</f>
        <v>West Mario</v>
      </c>
      <c r="K1407" s="4" t="str">
        <f t="array" ref="K1407">XLOOKUP(E1407,Customer_Dim!A:A,Customer_Dim!F:F)</f>
        <v>New Hampshire</v>
      </c>
      <c r="L1407" s="4" t="str">
        <f t="array" ref="L1407">XLOOKUP(Q1407,Store_Dim!A:A,Store_Dim!C:C)</f>
        <v>South</v>
      </c>
      <c r="M1407" s="4" t="s">
        <v>1799</v>
      </c>
      <c r="N1407" s="4" t="str">
        <f t="array" ref="N1407">XLOOKUP(M1407,Product_Dim!A:A,Product_Dim!C:C)</f>
        <v>Sports</v>
      </c>
      <c r="O1407" s="4" t="str">
        <f t="array" ref="O1407">XLOOKUP(M1407,Product_Dim!A:A,Product_Dim!D:D)</f>
        <v>Fitness</v>
      </c>
      <c r="P1407" s="4" t="s">
        <v>1801</v>
      </c>
      <c r="Q1407" s="4" t="s">
        <v>1914</v>
      </c>
      <c r="R1407" s="4" t="str">
        <f t="array" ref="R1407">XLOOKUP(Q1407,Store_Dim!A:A,Store_Dim!B:B)</f>
        <v>Martinez-Mullins</v>
      </c>
      <c r="S1407" s="4" t="str">
        <f t="array" ref="S1407">XLOOKUP(Q1407,Store_Dim!A:A,Store_Dim!E:E)</f>
        <v>Online</v>
      </c>
      <c r="T1407" s="4">
        <v>4.0</v>
      </c>
      <c r="U1407" s="13">
        <v>282.07</v>
      </c>
      <c r="V1407" s="14">
        <v>0.18</v>
      </c>
      <c r="W1407" s="15">
        <v>300.0</v>
      </c>
      <c r="X1407" s="4" t="s">
        <v>1961</v>
      </c>
      <c r="Y1407" s="16">
        <v>925.1896</v>
      </c>
      <c r="Z1407" s="4" t="str">
        <f t="array" ref="Z1407">XLOOKUP(M1407,Product_Dim!A:A,Product_Dim!B:B)</f>
        <v>Professional Jump Rope</v>
      </c>
    </row>
    <row r="1408" ht="14.25" customHeight="1">
      <c r="A1408" s="4" t="s">
        <v>3367</v>
      </c>
      <c r="B1408" s="5">
        <v>45290.0</v>
      </c>
      <c r="C1408" s="12" t="s">
        <v>3969</v>
      </c>
      <c r="D1408" s="4">
        <f t="shared" si="1"/>
        <v>2023</v>
      </c>
      <c r="E1408" s="4" t="s">
        <v>542</v>
      </c>
      <c r="F1408" s="4">
        <v>46.0</v>
      </c>
      <c r="G1408" s="4" t="str">
        <f t="shared" si="2"/>
        <v>46-55</v>
      </c>
      <c r="H1408" s="4" t="str">
        <f t="array" ref="H1408">XLOOKUP(E1408,Customer_Dim!A:A,Customer_Dim!D:D)</f>
        <v>Male</v>
      </c>
      <c r="I1408" s="4" t="str">
        <f t="array" ref="I1408">XLOOKUP(E1408,Customer_Dim!A:A,Customer_Dim!H:H)</f>
        <v>Bronze</v>
      </c>
      <c r="J1408" s="4" t="str">
        <f t="array" ref="J1408">XLOOKUP(E1408,Customer_Dim!A:A,Customer_Dim!E:E)</f>
        <v>East Peterbury</v>
      </c>
      <c r="K1408" s="4" t="str">
        <f t="array" ref="K1408">XLOOKUP(E1408,Customer_Dim!A:A,Customer_Dim!F:F)</f>
        <v>North Dakota</v>
      </c>
      <c r="L1408" s="4" t="str">
        <f t="array" ref="L1408">XLOOKUP(Q1408,Store_Dim!A:A,Store_Dim!C:C)</f>
        <v>East</v>
      </c>
      <c r="M1408" s="4" t="s">
        <v>1744</v>
      </c>
      <c r="N1408" s="4" t="str">
        <f t="array" ref="N1408">XLOOKUP(M1408,Product_Dim!A:A,Product_Dim!C:C)</f>
        <v>Sports</v>
      </c>
      <c r="O1408" s="4" t="str">
        <f t="array" ref="O1408">XLOOKUP(M1408,Product_Dim!A:A,Product_Dim!D:D)</f>
        <v>Accessories</v>
      </c>
      <c r="P1408" s="4" t="s">
        <v>1746</v>
      </c>
      <c r="Q1408" s="4" t="s">
        <v>1911</v>
      </c>
      <c r="R1408" s="4" t="str">
        <f t="array" ref="R1408">XLOOKUP(Q1408,Store_Dim!A:A,Store_Dim!B:B)</f>
        <v>Benson-Elliott</v>
      </c>
      <c r="S1408" s="4" t="str">
        <f t="array" ref="S1408">XLOOKUP(Q1408,Store_Dim!A:A,Store_Dim!E:E)</f>
        <v>Online</v>
      </c>
      <c r="T1408" s="4">
        <v>3.0</v>
      </c>
      <c r="U1408" s="13">
        <v>676.77</v>
      </c>
      <c r="V1408" s="14">
        <v>0.17</v>
      </c>
      <c r="W1408" s="15">
        <v>185.0</v>
      </c>
      <c r="X1408" s="4" t="s">
        <v>1961</v>
      </c>
      <c r="Y1408" s="16">
        <v>1685.1573</v>
      </c>
      <c r="Z1408" s="4" t="str">
        <f t="array" ref="Z1408">XLOOKUP(M1408,Product_Dim!A:A,Product_Dim!B:B)</f>
        <v>Sports Stopwatch Pro</v>
      </c>
    </row>
    <row r="1409" ht="14.25" customHeight="1">
      <c r="A1409" s="4" t="s">
        <v>3368</v>
      </c>
      <c r="B1409" s="5">
        <v>45638.0</v>
      </c>
      <c r="C1409" s="12" t="s">
        <v>3969</v>
      </c>
      <c r="D1409" s="4">
        <f t="shared" si="1"/>
        <v>2024</v>
      </c>
      <c r="E1409" s="4" t="s">
        <v>734</v>
      </c>
      <c r="F1409" s="4">
        <v>50.0</v>
      </c>
      <c r="G1409" s="4" t="str">
        <f t="shared" si="2"/>
        <v>46-55</v>
      </c>
      <c r="H1409" s="4" t="str">
        <f t="array" ref="H1409">XLOOKUP(E1409,Customer_Dim!A:A,Customer_Dim!D:D)</f>
        <v>Female</v>
      </c>
      <c r="I1409" s="4" t="str">
        <f t="array" ref="I1409">XLOOKUP(E1409,Customer_Dim!A:A,Customer_Dim!H:H)</f>
        <v>Bronze</v>
      </c>
      <c r="J1409" s="4" t="str">
        <f t="array" ref="J1409">XLOOKUP(E1409,Customer_Dim!A:A,Customer_Dim!E:E)</f>
        <v>    lake lisa</v>
      </c>
      <c r="K1409" s="4" t="str">
        <f t="array" ref="K1409">XLOOKUP(E1409,Customer_Dim!A:A,Customer_Dim!F:F)</f>
        <v>Massachusetts</v>
      </c>
      <c r="L1409" s="4" t="str">
        <f t="array" ref="L1409">XLOOKUP(Q1409,Store_Dim!A:A,Store_Dim!C:C)</f>
        <v>West</v>
      </c>
      <c r="M1409" s="4" t="s">
        <v>1585</v>
      </c>
      <c r="N1409" s="4" t="str">
        <f t="array" ref="N1409">XLOOKUP(M1409,Product_Dim!A:A,Product_Dim!C:C)</f>
        <v>Home</v>
      </c>
      <c r="O1409" s="4" t="str">
        <f t="array" ref="O1409">XLOOKUP(M1409,Product_Dim!A:A,Product_Dim!D:D)</f>
        <v>Lighting</v>
      </c>
      <c r="P1409" s="4" t="s">
        <v>1589</v>
      </c>
      <c r="Q1409" s="4" t="s">
        <v>1939</v>
      </c>
      <c r="R1409" s="4" t="str">
        <f t="array" ref="R1409">XLOOKUP(Q1409,Store_Dim!A:A,Store_Dim!B:B)</f>
        <v>Frederick-Wright</v>
      </c>
      <c r="S1409" s="4" t="str">
        <f t="array" ref="S1409">XLOOKUP(Q1409,Store_Dim!A:A,Store_Dim!E:E)</f>
        <v>Flagship</v>
      </c>
      <c r="T1409" s="4">
        <v>2.0</v>
      </c>
      <c r="U1409" s="13">
        <v>362.7</v>
      </c>
      <c r="V1409" s="14">
        <v>0.09</v>
      </c>
      <c r="W1409" s="15">
        <v>170.0</v>
      </c>
      <c r="X1409" s="4" t="s">
        <v>1959</v>
      </c>
      <c r="Y1409" s="16">
        <v>660.114</v>
      </c>
      <c r="Z1409" s="4" t="str">
        <f t="array" ref="Z1409">XLOOKUP(M1409,Product_Dim!A:A,Product_Dim!B:B)</f>
        <v>LED Table Lamp</v>
      </c>
    </row>
    <row r="1410" ht="14.25" customHeight="1">
      <c r="A1410" s="4" t="s">
        <v>3369</v>
      </c>
      <c r="B1410" s="5">
        <v>45679.0</v>
      </c>
      <c r="C1410" s="12" t="s">
        <v>3972</v>
      </c>
      <c r="D1410" s="4">
        <f t="shared" si="1"/>
        <v>2025</v>
      </c>
      <c r="E1410" s="4" t="s">
        <v>480</v>
      </c>
      <c r="F1410" s="4">
        <v>33.0</v>
      </c>
      <c r="G1410" s="4" t="str">
        <f t="shared" si="2"/>
        <v>26-35</v>
      </c>
      <c r="H1410" s="4" t="str">
        <f t="array" ref="H1410">XLOOKUP(E1410,Customer_Dim!A:A,Customer_Dim!D:D)</f>
        <v>Female</v>
      </c>
      <c r="I1410" s="4" t="str">
        <f t="array" ref="I1410">XLOOKUP(E1410,Customer_Dim!A:A,Customer_Dim!H:H)</f>
        <v>Platinum</v>
      </c>
      <c r="J1410" s="4" t="str">
        <f t="array" ref="J1410">XLOOKUP(E1410,Customer_Dim!A:A,Customer_Dim!E:E)</f>
        <v>Gonzalezbury</v>
      </c>
      <c r="K1410" s="4" t="str">
        <f t="array" ref="K1410">XLOOKUP(E1410,Customer_Dim!A:A,Customer_Dim!F:F)</f>
        <v>Michigan</v>
      </c>
      <c r="L1410" s="4" t="str">
        <f t="array" ref="L1410">XLOOKUP(Q1410,Store_Dim!A:A,Store_Dim!C:C)</f>
        <v>South</v>
      </c>
      <c r="M1410" s="4" t="s">
        <v>1610</v>
      </c>
      <c r="N1410" s="4" t="str">
        <f t="array" ref="N1410">XLOOKUP(M1410,Product_Dim!A:A,Product_Dim!C:C)</f>
        <v>Electronics</v>
      </c>
      <c r="O1410" s="4" t="str">
        <f t="array" ref="O1410">XLOOKUP(M1410,Product_Dim!A:A,Product_Dim!D:D)</f>
        <v>Accessories</v>
      </c>
      <c r="P1410" s="4" t="s">
        <v>1612</v>
      </c>
      <c r="Q1410" s="4" t="s">
        <v>1896</v>
      </c>
      <c r="R1410" s="4" t="str">
        <f t="array" ref="R1410">XLOOKUP(Q1410,Store_Dim!A:A,Store_Dim!B:B)</f>
        <v>Black-Horn</v>
      </c>
      <c r="S1410" s="4" t="str">
        <f t="array" ref="S1410">XLOOKUP(Q1410,Store_Dim!A:A,Store_Dim!E:E)</f>
        <v>Outlet</v>
      </c>
      <c r="T1410" s="4">
        <v>1.0</v>
      </c>
      <c r="U1410" s="13">
        <v>908.5</v>
      </c>
      <c r="V1410" s="14">
        <v>0.2</v>
      </c>
      <c r="W1410" s="15">
        <v>453.0</v>
      </c>
      <c r="X1410" s="4" t="s">
        <v>1964</v>
      </c>
      <c r="Y1410" s="16">
        <v>726.8000000000001</v>
      </c>
      <c r="Z1410" s="4" t="str">
        <f t="array" ref="Z1410">XLOOKUP(M1410,Product_Dim!A:A,Product_Dim!B:B)</f>
        <v>USB-C Fast Charger</v>
      </c>
    </row>
    <row r="1411" ht="14.25" customHeight="1">
      <c r="A1411" s="4" t="s">
        <v>3370</v>
      </c>
      <c r="B1411" s="5">
        <v>45296.0</v>
      </c>
      <c r="C1411" s="12" t="s">
        <v>3972</v>
      </c>
      <c r="D1411" s="4">
        <f t="shared" si="1"/>
        <v>2024</v>
      </c>
      <c r="E1411" s="4" t="s">
        <v>263</v>
      </c>
      <c r="F1411" s="4">
        <v>58.0</v>
      </c>
      <c r="G1411" s="4" t="str">
        <f t="shared" si="2"/>
        <v>56-65</v>
      </c>
      <c r="H1411" s="4" t="str">
        <f t="array" ref="H1411">XLOOKUP(E1411,Customer_Dim!A:A,Customer_Dim!D:D)</f>
        <v>Male</v>
      </c>
      <c r="I1411" s="4" t="str">
        <f t="array" ref="I1411">XLOOKUP(E1411,Customer_Dim!A:A,Customer_Dim!H:H)</f>
        <v>Silver</v>
      </c>
      <c r="J1411" s="4" t="str">
        <f t="array" ref="J1411">XLOOKUP(E1411,Customer_Dim!A:A,Customer_Dim!E:E)</f>
        <v>Brendaburgh</v>
      </c>
      <c r="K1411" s="4" t="str">
        <f t="array" ref="K1411">XLOOKUP(E1411,Customer_Dim!A:A,Customer_Dim!F:F)</f>
        <v>Florida</v>
      </c>
      <c r="L1411" s="4" t="str">
        <f t="array" ref="L1411">XLOOKUP(Q1411,Store_Dim!A:A,Store_Dim!C:C)</f>
        <v>North</v>
      </c>
      <c r="M1411" s="4" t="s">
        <v>1652</v>
      </c>
      <c r="N1411" s="4" t="str">
        <f t="array" ref="N1411">XLOOKUP(M1411,Product_Dim!A:A,Product_Dim!C:C)</f>
        <v>Clothing</v>
      </c>
      <c r="O1411" s="4" t="str">
        <f t="array" ref="O1411">XLOOKUP(M1411,Product_Dim!A:A,Product_Dim!D:D)</f>
        <v>Accessories</v>
      </c>
      <c r="P1411" s="4" t="s">
        <v>1654</v>
      </c>
      <c r="Q1411" s="4" t="s">
        <v>1936</v>
      </c>
      <c r="R1411" s="4" t="str">
        <f t="array" ref="R1411">XLOOKUP(Q1411,Store_Dim!A:A,Store_Dim!B:B)</f>
        <v>Shelton PLC</v>
      </c>
      <c r="S1411" s="4" t="str">
        <f t="array" ref="S1411">XLOOKUP(Q1411,Store_Dim!A:A,Store_Dim!E:E)</f>
        <v>Flagship</v>
      </c>
      <c r="T1411" s="4">
        <v>2.0</v>
      </c>
      <c r="U1411" s="13">
        <v>795.37</v>
      </c>
      <c r="V1411" s="14">
        <v>0.2</v>
      </c>
      <c r="W1411" s="15">
        <v>268.0</v>
      </c>
      <c r="X1411" s="4" t="s">
        <v>1964</v>
      </c>
      <c r="Y1411" s="16">
        <v>1272.592</v>
      </c>
      <c r="Z1411" s="4" t="str">
        <f t="array" ref="Z1411">XLOOKUP(M1411,Product_Dim!A:A,Product_Dim!B:B)</f>
        <v>Women's Scarf Set</v>
      </c>
    </row>
    <row r="1412" ht="14.25" customHeight="1">
      <c r="A1412" s="4" t="s">
        <v>3371</v>
      </c>
      <c r="B1412" s="5">
        <v>45760.0</v>
      </c>
      <c r="C1412" s="12" t="s">
        <v>3978</v>
      </c>
      <c r="D1412" s="4">
        <f t="shared" si="1"/>
        <v>2025</v>
      </c>
      <c r="E1412" s="4" t="s">
        <v>506</v>
      </c>
      <c r="F1412" s="4">
        <v>62.0</v>
      </c>
      <c r="G1412" s="4" t="str">
        <f t="shared" si="2"/>
        <v>56-65</v>
      </c>
      <c r="H1412" s="4" t="str">
        <f t="array" ref="H1412">XLOOKUP(E1412,Customer_Dim!A:A,Customer_Dim!D:D)</f>
        <v>Female</v>
      </c>
      <c r="I1412" s="4" t="str">
        <f t="array" ref="I1412">XLOOKUP(E1412,Customer_Dim!A:A,Customer_Dim!H:H)</f>
        <v>Bronze</v>
      </c>
      <c r="J1412" s="4" t="str">
        <f t="array" ref="J1412">XLOOKUP(E1412,Customer_Dim!A:A,Customer_Dim!E:E)</f>
        <v>North Anthonychester</v>
      </c>
      <c r="K1412" s="4" t="str">
        <f t="array" ref="K1412">XLOOKUP(E1412,Customer_Dim!A:A,Customer_Dim!F:F)</f>
        <v>Nevada</v>
      </c>
      <c r="L1412" s="4" t="str">
        <f t="array" ref="L1412">XLOOKUP(Q1412,Store_Dim!A:A,Store_Dim!C:C)</f>
        <v>South</v>
      </c>
      <c r="M1412" s="4" t="s">
        <v>1683</v>
      </c>
      <c r="N1412" s="4" t="str">
        <f t="array" ref="N1412">XLOOKUP(M1412,Product_Dim!A:A,Product_Dim!C:C)</f>
        <v>Home</v>
      </c>
      <c r="O1412" s="4" t="str">
        <f t="array" ref="O1412">XLOOKUP(M1412,Product_Dim!A:A,Product_Dim!D:D)</f>
        <v>Lighting</v>
      </c>
      <c r="P1412" s="4" t="s">
        <v>1685</v>
      </c>
      <c r="Q1412" s="4" t="s">
        <v>1904</v>
      </c>
      <c r="R1412" s="4" t="str">
        <f t="array" ref="R1412">XLOOKUP(Q1412,Store_Dim!A:A,Store_Dim!B:B)</f>
        <v>Alexander Group</v>
      </c>
      <c r="S1412" s="4" t="str">
        <f t="array" ref="S1412">XLOOKUP(Q1412,Store_Dim!A:A,Store_Dim!E:E)</f>
        <v>Online</v>
      </c>
      <c r="T1412" s="4">
        <v>2.0</v>
      </c>
      <c r="U1412" s="13">
        <v>326.85</v>
      </c>
      <c r="V1412" s="14">
        <v>0.17</v>
      </c>
      <c r="W1412" s="15">
        <v>329.0</v>
      </c>
      <c r="X1412" s="4" t="s">
        <v>1964</v>
      </c>
      <c r="Y1412" s="16">
        <v>542.571</v>
      </c>
      <c r="Z1412" s="4" t="str">
        <f t="array" ref="Z1412">XLOOKUP(M1412,Product_Dim!A:A,Product_Dim!B:B)</f>
        <v>Bedroom Table Lamp</v>
      </c>
    </row>
    <row r="1413" ht="14.25" customHeight="1">
      <c r="A1413" s="4" t="s">
        <v>3372</v>
      </c>
      <c r="B1413" s="5">
        <v>45603.0</v>
      </c>
      <c r="C1413" s="12" t="s">
        <v>3971</v>
      </c>
      <c r="D1413" s="4">
        <f t="shared" si="1"/>
        <v>2024</v>
      </c>
      <c r="E1413" s="4" t="s">
        <v>1121</v>
      </c>
      <c r="F1413" s="4">
        <v>26.0</v>
      </c>
      <c r="G1413" s="4" t="str">
        <f t="shared" si="2"/>
        <v>26-35</v>
      </c>
      <c r="H1413" s="4" t="str">
        <f t="array" ref="H1413">XLOOKUP(E1413,Customer_Dim!A:A,Customer_Dim!D:D)</f>
        <v>Male</v>
      </c>
      <c r="I1413" s="4" t="str">
        <f t="array" ref="I1413">XLOOKUP(E1413,Customer_Dim!A:A,Customer_Dim!H:H)</f>
        <v>Silver</v>
      </c>
      <c r="J1413" s="4" t="str">
        <f t="array" ref="J1413">XLOOKUP(E1413,Customer_Dim!A:A,Customer_Dim!E:E)</f>
        <v>Lake Allisonborough</v>
      </c>
      <c r="K1413" s="4" t="str">
        <f t="array" ref="K1413">XLOOKUP(E1413,Customer_Dim!A:A,Customer_Dim!F:F)</f>
        <v>Iowa</v>
      </c>
      <c r="L1413" s="4" t="str">
        <f t="array" ref="L1413">XLOOKUP(Q1413,Store_Dim!A:A,Store_Dim!C:C)</f>
        <v>South</v>
      </c>
      <c r="M1413" s="4" t="s">
        <v>1750</v>
      </c>
      <c r="N1413" s="4" t="str">
        <f t="array" ref="N1413">XLOOKUP(M1413,Product_Dim!A:A,Product_Dim!C:C)</f>
        <v>Home</v>
      </c>
      <c r="O1413" s="4" t="str">
        <f t="array" ref="O1413">XLOOKUP(M1413,Product_Dim!A:A,Product_Dim!D:D)</f>
        <v>Decor</v>
      </c>
      <c r="P1413" s="4" t="s">
        <v>1752</v>
      </c>
      <c r="Q1413" s="4" t="s">
        <v>1934</v>
      </c>
      <c r="R1413" s="4" t="str">
        <f t="array" ref="R1413">XLOOKUP(Q1413,Store_Dim!A:A,Store_Dim!B:B)</f>
        <v>Mcdonald Inc</v>
      </c>
      <c r="S1413" s="4" t="str">
        <f t="array" ref="S1413">XLOOKUP(Q1413,Store_Dim!A:A,Store_Dim!E:E)</f>
        <v>Outlet</v>
      </c>
      <c r="T1413" s="4">
        <v>3.0</v>
      </c>
      <c r="U1413" s="13">
        <v>169.43</v>
      </c>
      <c r="V1413" s="14">
        <v>0.19</v>
      </c>
      <c r="W1413" s="15">
        <v>190.0</v>
      </c>
      <c r="X1413" s="4" t="s">
        <v>1959</v>
      </c>
      <c r="Y1413" s="16">
        <v>411.7149000000001</v>
      </c>
      <c r="Z1413" s="4" t="str">
        <f t="array" ref="Z1413">XLOOKUP(M1413,Product_Dim!A:A,Product_Dim!B:B)</f>
        <v>Premium Blanket Throw</v>
      </c>
    </row>
    <row r="1414" ht="14.25" customHeight="1">
      <c r="A1414" s="4" t="s">
        <v>3373</v>
      </c>
      <c r="B1414" s="5">
        <v>45413.0</v>
      </c>
      <c r="C1414" s="12" t="s">
        <v>3973</v>
      </c>
      <c r="D1414" s="4">
        <f t="shared" si="1"/>
        <v>2024</v>
      </c>
      <c r="E1414" s="4" t="s">
        <v>563</v>
      </c>
      <c r="F1414" s="4">
        <v>21.0</v>
      </c>
      <c r="G1414" s="4" t="str">
        <f t="shared" si="2"/>
        <v>18-25</v>
      </c>
      <c r="H1414" s="4" t="str">
        <f t="array" ref="H1414">XLOOKUP(E1414,Customer_Dim!A:A,Customer_Dim!D:D)</f>
        <v>Male</v>
      </c>
      <c r="I1414" s="4" t="str">
        <f t="array" ref="I1414">XLOOKUP(E1414,Customer_Dim!A:A,Customer_Dim!H:H)</f>
        <v>Bronze</v>
      </c>
      <c r="J1414" s="4" t="str">
        <f t="array" ref="J1414">XLOOKUP(E1414,Customer_Dim!A:A,Customer_Dim!E:E)</f>
        <v>North Matthew</v>
      </c>
      <c r="K1414" s="4" t="str">
        <f t="array" ref="K1414">XLOOKUP(E1414,Customer_Dim!A:A,Customer_Dim!F:F)</f>
        <v>Illinois</v>
      </c>
      <c r="L1414" s="4" t="str">
        <f t="array" ref="L1414">XLOOKUP(Q1414,Store_Dim!A:A,Store_Dim!C:C)</f>
        <v>East</v>
      </c>
      <c r="M1414" s="4" t="s">
        <v>1832</v>
      </c>
      <c r="N1414" s="4" t="str">
        <f t="array" ref="N1414">XLOOKUP(M1414,Product_Dim!A:A,Product_Dim!C:C)</f>
        <v>Beauty</v>
      </c>
      <c r="O1414" s="4" t="str">
        <f t="array" ref="O1414">XLOOKUP(M1414,Product_Dim!A:A,Product_Dim!D:D)</f>
        <v>Skincare</v>
      </c>
      <c r="P1414" s="4" t="s">
        <v>1834</v>
      </c>
      <c r="Q1414" s="4" t="s">
        <v>1911</v>
      </c>
      <c r="R1414" s="4" t="str">
        <f t="array" ref="R1414">XLOOKUP(Q1414,Store_Dim!A:A,Store_Dim!B:B)</f>
        <v>Benson-Elliott</v>
      </c>
      <c r="S1414" s="4" t="str">
        <f t="array" ref="S1414">XLOOKUP(Q1414,Store_Dim!A:A,Store_Dim!E:E)</f>
        <v>Online</v>
      </c>
      <c r="T1414" s="4">
        <v>1.0</v>
      </c>
      <c r="U1414" s="13">
        <v>254.47</v>
      </c>
      <c r="V1414" s="14">
        <v>0.1</v>
      </c>
      <c r="W1414" s="15">
        <v>159.0</v>
      </c>
      <c r="X1414" s="4" t="s">
        <v>1959</v>
      </c>
      <c r="Y1414" s="16">
        <v>229.023</v>
      </c>
      <c r="Z1414" s="4" t="str">
        <f t="array" ref="Z1414">XLOOKUP(M1414,Product_Dim!A:A,Product_Dim!B:B)</f>
        <v>Hydrating Face Cleanser</v>
      </c>
    </row>
    <row r="1415" ht="14.25" customHeight="1">
      <c r="A1415" s="4" t="s">
        <v>3374</v>
      </c>
      <c r="B1415" s="5">
        <v>45506.0</v>
      </c>
      <c r="C1415" s="12" t="s">
        <v>3975</v>
      </c>
      <c r="D1415" s="4">
        <f t="shared" si="1"/>
        <v>2024</v>
      </c>
      <c r="E1415" s="4" t="s">
        <v>1322</v>
      </c>
      <c r="F1415" s="4">
        <v>60.0</v>
      </c>
      <c r="G1415" s="4" t="str">
        <f t="shared" si="2"/>
        <v>56-65</v>
      </c>
      <c r="H1415" s="4" t="str">
        <f t="array" ref="H1415">XLOOKUP(E1415,Customer_Dim!A:A,Customer_Dim!D:D)</f>
        <v>Female</v>
      </c>
      <c r="I1415" s="4" t="str">
        <f t="array" ref="I1415">XLOOKUP(E1415,Customer_Dim!A:A,Customer_Dim!H:H)</f>
        <v>Silver</v>
      </c>
      <c r="J1415" s="4" t="str">
        <f t="array" ref="J1415">XLOOKUP(E1415,Customer_Dim!A:A,Customer_Dim!E:E)</f>
        <v>West Mario</v>
      </c>
      <c r="K1415" s="4" t="str">
        <f t="array" ref="K1415">XLOOKUP(E1415,Customer_Dim!A:A,Customer_Dim!F:F)</f>
        <v>New Hampshire</v>
      </c>
      <c r="L1415" s="4" t="str">
        <f t="array" ref="L1415">XLOOKUP(Q1415,Store_Dim!A:A,Store_Dim!C:C)</f>
        <v>West</v>
      </c>
      <c r="M1415" s="4" t="s">
        <v>1652</v>
      </c>
      <c r="N1415" s="4" t="str">
        <f t="array" ref="N1415">XLOOKUP(M1415,Product_Dim!A:A,Product_Dim!C:C)</f>
        <v>Clothing</v>
      </c>
      <c r="O1415" s="4" t="str">
        <f t="array" ref="O1415">XLOOKUP(M1415,Product_Dim!A:A,Product_Dim!D:D)</f>
        <v>Accessories</v>
      </c>
      <c r="P1415" s="4" t="s">
        <v>1654</v>
      </c>
      <c r="Q1415" s="4" t="s">
        <v>1939</v>
      </c>
      <c r="R1415" s="4" t="str">
        <f t="array" ref="R1415">XLOOKUP(Q1415,Store_Dim!A:A,Store_Dim!B:B)</f>
        <v>Frederick-Wright</v>
      </c>
      <c r="S1415" s="4" t="str">
        <f t="array" ref="S1415">XLOOKUP(Q1415,Store_Dim!A:A,Store_Dim!E:E)</f>
        <v>Flagship</v>
      </c>
      <c r="T1415" s="4">
        <v>4.0</v>
      </c>
      <c r="U1415" s="13">
        <v>627.73</v>
      </c>
      <c r="V1415" s="14">
        <v>0.11</v>
      </c>
      <c r="W1415" s="15">
        <v>268.0</v>
      </c>
      <c r="X1415" s="4" t="s">
        <v>1964</v>
      </c>
      <c r="Y1415" s="16">
        <v>2234.7188</v>
      </c>
      <c r="Z1415" s="4" t="str">
        <f t="array" ref="Z1415">XLOOKUP(M1415,Product_Dim!A:A,Product_Dim!B:B)</f>
        <v>Women's Scarf Set</v>
      </c>
    </row>
    <row r="1416" ht="14.25" customHeight="1">
      <c r="A1416" s="4" t="s">
        <v>3375</v>
      </c>
      <c r="B1416" s="5">
        <v>45394.0</v>
      </c>
      <c r="C1416" s="12" t="s">
        <v>3978</v>
      </c>
      <c r="D1416" s="4">
        <f t="shared" si="1"/>
        <v>2024</v>
      </c>
      <c r="E1416" s="4" t="s">
        <v>1184</v>
      </c>
      <c r="F1416" s="4">
        <v>21.0</v>
      </c>
      <c r="G1416" s="4" t="str">
        <f t="shared" si="2"/>
        <v>18-25</v>
      </c>
      <c r="H1416" s="4" t="str">
        <f t="array" ref="H1416">XLOOKUP(E1416,Customer_Dim!A:A,Customer_Dim!D:D)</f>
        <v>Female</v>
      </c>
      <c r="I1416" s="4" t="str">
        <f t="array" ref="I1416">XLOOKUP(E1416,Customer_Dim!A:A,Customer_Dim!H:H)</f>
        <v>Platinum</v>
      </c>
      <c r="J1416" s="4" t="str">
        <f t="array" ref="J1416">XLOOKUP(E1416,Customer_Dim!A:A,Customer_Dim!E:E)</f>
        <v>Port Crystal</v>
      </c>
      <c r="K1416" s="4" t="str">
        <f t="array" ref="K1416">XLOOKUP(E1416,Customer_Dim!A:A,Customer_Dim!F:F)</f>
        <v>New Hampshire</v>
      </c>
      <c r="L1416" s="4" t="str">
        <f t="array" ref="L1416">XLOOKUP(Q1416,Store_Dim!A:A,Store_Dim!C:C)</f>
        <v>East</v>
      </c>
      <c r="M1416" s="4" t="s">
        <v>1670</v>
      </c>
      <c r="N1416" s="4" t="str">
        <f t="array" ref="N1416">XLOOKUP(M1416,Product_Dim!A:A,Product_Dim!C:C)</f>
        <v>Sports</v>
      </c>
      <c r="O1416" s="4" t="str">
        <f t="array" ref="O1416">XLOOKUP(M1416,Product_Dim!A:A,Product_Dim!D:D)</f>
        <v>Team Sports</v>
      </c>
      <c r="P1416" s="4" t="s">
        <v>1673</v>
      </c>
      <c r="Q1416" s="4" t="s">
        <v>1948</v>
      </c>
      <c r="R1416" s="4" t="str">
        <f t="array" ref="R1416">XLOOKUP(Q1416,Store_Dim!A:A,Store_Dim!B:B)</f>
        <v>Mann-Austin</v>
      </c>
      <c r="S1416" s="4" t="str">
        <f t="array" ref="S1416">XLOOKUP(Q1416,Store_Dim!A:A,Store_Dim!E:E)</f>
        <v>Online</v>
      </c>
      <c r="T1416" s="4">
        <v>4.0</v>
      </c>
      <c r="U1416" s="13">
        <v>327.25</v>
      </c>
      <c r="V1416" s="14">
        <v>0.13</v>
      </c>
      <c r="W1416" s="15">
        <v>281.0</v>
      </c>
      <c r="X1416" s="4" t="s">
        <v>1964</v>
      </c>
      <c r="Y1416" s="16">
        <v>1138.83</v>
      </c>
      <c r="Z1416" s="4" t="str">
        <f t="array" ref="Z1416">XLOOKUP(M1416,Product_Dim!A:A,Product_Dim!B:B)</f>
        <v>Basketball</v>
      </c>
    </row>
    <row r="1417" ht="14.25" customHeight="1">
      <c r="A1417" s="4" t="s">
        <v>3376</v>
      </c>
      <c r="B1417" s="5">
        <v>45755.0</v>
      </c>
      <c r="C1417" s="12" t="s">
        <v>3978</v>
      </c>
      <c r="D1417" s="4">
        <f t="shared" si="1"/>
        <v>2025</v>
      </c>
      <c r="E1417" s="4" t="s">
        <v>509</v>
      </c>
      <c r="F1417" s="4">
        <v>46.0</v>
      </c>
      <c r="G1417" s="4" t="str">
        <f t="shared" si="2"/>
        <v>46-55</v>
      </c>
      <c r="H1417" s="4" t="str">
        <f t="array" ref="H1417">XLOOKUP(E1417,Customer_Dim!A:A,Customer_Dim!D:D)</f>
        <v>Male</v>
      </c>
      <c r="I1417" s="4" t="str">
        <f t="array" ref="I1417">XLOOKUP(E1417,Customer_Dim!A:A,Customer_Dim!H:H)</f>
        <v>Platinum</v>
      </c>
      <c r="J1417" s="4" t="str">
        <f t="array" ref="J1417">XLOOKUP(E1417,Customer_Dim!A:A,Customer_Dim!E:E)</f>
        <v>Michaelfort</v>
      </c>
      <c r="K1417" s="4" t="str">
        <f t="array" ref="K1417">XLOOKUP(E1417,Customer_Dim!A:A,Customer_Dim!F:F)</f>
        <v>Indiana</v>
      </c>
      <c r="L1417" s="4" t="str">
        <f t="array" ref="L1417">XLOOKUP(Q1417,Store_Dim!A:A,Store_Dim!C:C)</f>
        <v>South</v>
      </c>
      <c r="M1417" s="4" t="s">
        <v>1759</v>
      </c>
      <c r="N1417" s="4" t="str">
        <f t="array" ref="N1417">XLOOKUP(M1417,Product_Dim!A:A,Product_Dim!C:C)</f>
        <v>Beauty</v>
      </c>
      <c r="O1417" s="4" t="str">
        <f t="array" ref="O1417">XLOOKUP(M1417,Product_Dim!A:A,Product_Dim!D:D)</f>
        <v>Haircare</v>
      </c>
      <c r="P1417" s="4" t="s">
        <v>1761</v>
      </c>
      <c r="Q1417" s="4" t="s">
        <v>1927</v>
      </c>
      <c r="R1417" s="4" t="str">
        <f t="array" ref="R1417">XLOOKUP(Q1417,Store_Dim!A:A,Store_Dim!B:B)</f>
        <v>Aguirre-Keller</v>
      </c>
      <c r="S1417" s="4" t="str">
        <f t="array" ref="S1417">XLOOKUP(Q1417,Store_Dim!A:A,Store_Dim!E:E)</f>
        <v>Online</v>
      </c>
      <c r="T1417" s="4">
        <v>4.0</v>
      </c>
      <c r="U1417" s="13">
        <v>511.43</v>
      </c>
      <c r="V1417" s="14">
        <v>0.18</v>
      </c>
      <c r="W1417" s="15">
        <v>399.0</v>
      </c>
      <c r="X1417" s="4" t="s">
        <v>1964</v>
      </c>
      <c r="Y1417" s="16">
        <v>1677.4904</v>
      </c>
      <c r="Z1417" s="4" t="str">
        <f t="array" ref="Z1417">XLOOKUP(M1417,Product_Dim!A:A,Product_Dim!B:B)</f>
        <v>Men's Hair Styling Gel</v>
      </c>
    </row>
    <row r="1418" ht="14.25" customHeight="1">
      <c r="A1418" s="4" t="s">
        <v>3377</v>
      </c>
      <c r="B1418" s="5">
        <v>45473.0</v>
      </c>
      <c r="C1418" s="12" t="s">
        <v>3970</v>
      </c>
      <c r="D1418" s="4">
        <f t="shared" si="1"/>
        <v>2024</v>
      </c>
      <c r="E1418" s="4" t="s">
        <v>569</v>
      </c>
      <c r="F1418" s="4">
        <v>47.0</v>
      </c>
      <c r="G1418" s="4" t="str">
        <f t="shared" si="2"/>
        <v>46-55</v>
      </c>
      <c r="H1418" s="4" t="str">
        <f t="array" ref="H1418">XLOOKUP(E1418,Customer_Dim!A:A,Customer_Dim!D:D)</f>
        <v>Female</v>
      </c>
      <c r="I1418" s="4" t="str">
        <f t="array" ref="I1418">XLOOKUP(E1418,Customer_Dim!A:A,Customer_Dim!H:H)</f>
        <v>Platinum</v>
      </c>
      <c r="J1418" s="4" t="str">
        <f t="array" ref="J1418">XLOOKUP(E1418,Customer_Dim!A:A,Customer_Dim!E:E)</f>
        <v>Carolview</v>
      </c>
      <c r="K1418" s="4" t="str">
        <f t="array" ref="K1418">XLOOKUP(E1418,Customer_Dim!A:A,Customer_Dim!F:F)</f>
        <v>Illinois</v>
      </c>
      <c r="L1418" s="4" t="str">
        <f t="array" ref="L1418">XLOOKUP(Q1418,Store_Dim!A:A,Store_Dim!C:C)</f>
        <v>North</v>
      </c>
      <c r="M1418" s="4" t="s">
        <v>1771</v>
      </c>
      <c r="N1418" s="4" t="str">
        <f t="array" ref="N1418">XLOOKUP(M1418,Product_Dim!A:A,Product_Dim!C:C)</f>
        <v>Beauty</v>
      </c>
      <c r="O1418" s="4" t="str">
        <f t="array" ref="O1418">XLOOKUP(M1418,Product_Dim!A:A,Product_Dim!D:D)</f>
        <v>Skincare</v>
      </c>
      <c r="P1418" s="4" t="s">
        <v>1773</v>
      </c>
      <c r="Q1418" s="4" t="s">
        <v>1942</v>
      </c>
      <c r="R1418" s="4" t="str">
        <f t="array" ref="R1418">XLOOKUP(Q1418,Store_Dim!A:A,Store_Dim!B:B)</f>
        <v>Holloway Ltd</v>
      </c>
      <c r="S1418" s="4" t="str">
        <f t="array" ref="S1418">XLOOKUP(Q1418,Store_Dim!A:A,Store_Dim!E:E)</f>
        <v>Flagship</v>
      </c>
      <c r="T1418" s="4">
        <v>4.0</v>
      </c>
      <c r="U1418" s="13">
        <v>194.67</v>
      </c>
      <c r="V1418" s="14">
        <v>0.23</v>
      </c>
      <c r="W1418" s="15">
        <v>458.0</v>
      </c>
      <c r="X1418" s="4" t="s">
        <v>1961</v>
      </c>
      <c r="Y1418" s="16">
        <v>599.5835999999999</v>
      </c>
      <c r="Z1418" s="4" t="str">
        <f t="array" ref="Z1418">XLOOKUP(M1418,Product_Dim!A:A,Product_Dim!B:B)</f>
        <v>Organic Sunscreen Lotion</v>
      </c>
    </row>
    <row r="1419" ht="14.25" customHeight="1">
      <c r="A1419" s="4" t="s">
        <v>3378</v>
      </c>
      <c r="B1419" s="5">
        <v>45304.0</v>
      </c>
      <c r="C1419" s="12" t="s">
        <v>3972</v>
      </c>
      <c r="D1419" s="4">
        <f t="shared" si="1"/>
        <v>2024</v>
      </c>
      <c r="E1419" s="4" t="s">
        <v>237</v>
      </c>
      <c r="F1419" s="4">
        <v>53.0</v>
      </c>
      <c r="G1419" s="4" t="str">
        <f t="shared" si="2"/>
        <v>46-55</v>
      </c>
      <c r="H1419" s="4" t="str">
        <f t="array" ref="H1419">XLOOKUP(E1419,Customer_Dim!A:A,Customer_Dim!D:D)</f>
        <v>Male</v>
      </c>
      <c r="I1419" s="4" t="str">
        <f t="array" ref="I1419">XLOOKUP(E1419,Customer_Dim!A:A,Customer_Dim!H:H)</f>
        <v>Platinum</v>
      </c>
      <c r="J1419" s="4" t="str">
        <f t="array" ref="J1419">XLOOKUP(E1419,Customer_Dim!A:A,Customer_Dim!E:E)</f>
        <v>New Kathrynland</v>
      </c>
      <c r="K1419" s="4" t="str">
        <f t="array" ref="K1419">XLOOKUP(E1419,Customer_Dim!A:A,Customer_Dim!F:F)</f>
        <v>Montana</v>
      </c>
      <c r="L1419" s="4" t="str">
        <f t="array" ref="L1419">XLOOKUP(Q1419,Store_Dim!A:A,Store_Dim!C:C)</f>
        <v>North</v>
      </c>
      <c r="M1419" s="4" t="s">
        <v>1645</v>
      </c>
      <c r="N1419" s="4" t="str">
        <f t="array" ref="N1419">XLOOKUP(M1419,Product_Dim!A:A,Product_Dim!C:C)</f>
        <v>Clothing</v>
      </c>
      <c r="O1419" s="4" t="str">
        <f t="array" ref="O1419">XLOOKUP(M1419,Product_Dim!A:A,Product_Dim!D:D)</f>
        <v>Tops</v>
      </c>
      <c r="P1419" s="4" t="s">
        <v>1647</v>
      </c>
      <c r="Q1419" s="4" t="s">
        <v>1892</v>
      </c>
      <c r="R1419" s="4" t="str">
        <f t="array" ref="R1419">XLOOKUP(Q1419,Store_Dim!A:A,Store_Dim!B:B)</f>
        <v>Martinez, Adkins and Johnson</v>
      </c>
      <c r="S1419" s="4" t="str">
        <f t="array" ref="S1419">XLOOKUP(Q1419,Store_Dim!A:A,Store_Dim!E:E)</f>
        <v>Flagship</v>
      </c>
      <c r="T1419" s="4">
        <v>2.0</v>
      </c>
      <c r="U1419" s="13">
        <v>54.51</v>
      </c>
      <c r="V1419" s="14">
        <v>0.07</v>
      </c>
      <c r="W1419" s="15">
        <v>360.0</v>
      </c>
      <c r="X1419" s="4" t="s">
        <v>1959</v>
      </c>
      <c r="Y1419" s="16">
        <v>101.3886</v>
      </c>
      <c r="Z1419" s="4" t="str">
        <f t="array" ref="Z1419">XLOOKUP(M1419,Product_Dim!A:A,Product_Dim!B:B)</f>
        <v>Men's Formal Shirt</v>
      </c>
    </row>
    <row r="1420" ht="14.25" customHeight="1">
      <c r="A1420" s="4" t="s">
        <v>3379</v>
      </c>
      <c r="B1420" s="5">
        <v>45557.0</v>
      </c>
      <c r="C1420" s="12" t="s">
        <v>3976</v>
      </c>
      <c r="D1420" s="4">
        <f t="shared" si="1"/>
        <v>2024</v>
      </c>
      <c r="E1420" s="4" t="s">
        <v>294</v>
      </c>
      <c r="F1420" s="4">
        <v>37.0</v>
      </c>
      <c r="G1420" s="4" t="str">
        <f t="shared" si="2"/>
        <v>36-45</v>
      </c>
      <c r="H1420" s="4" t="str">
        <f t="array" ref="H1420">XLOOKUP(E1420,Customer_Dim!A:A,Customer_Dim!D:D)</f>
        <v>Male</v>
      </c>
      <c r="I1420" s="4" t="str">
        <f t="array" ref="I1420">XLOOKUP(E1420,Customer_Dim!A:A,Customer_Dim!H:H)</f>
        <v>Gold</v>
      </c>
      <c r="J1420" s="4" t="str">
        <f t="array" ref="J1420">XLOOKUP(E1420,Customer_Dim!A:A,Customer_Dim!E:E)</f>
        <v>Rodrigueztown</v>
      </c>
      <c r="K1420" s="4" t="str">
        <f t="array" ref="K1420">XLOOKUP(E1420,Customer_Dim!A:A,Customer_Dim!F:F)</f>
        <v>Oklahoma</v>
      </c>
      <c r="L1420" s="4" t="str">
        <f t="array" ref="L1420">XLOOKUP(Q1420,Store_Dim!A:A,Store_Dim!C:C)</f>
        <v>South</v>
      </c>
      <c r="M1420" s="4" t="s">
        <v>1768</v>
      </c>
      <c r="N1420" s="4" t="str">
        <f t="array" ref="N1420">XLOOKUP(M1420,Product_Dim!A:A,Product_Dim!C:C)</f>
        <v>Electronics</v>
      </c>
      <c r="O1420" s="4" t="str">
        <f t="array" ref="O1420">XLOOKUP(M1420,Product_Dim!A:A,Product_Dim!D:D)</f>
        <v>Computer</v>
      </c>
      <c r="P1420" s="4" t="s">
        <v>1770</v>
      </c>
      <c r="Q1420" s="4" t="s">
        <v>1927</v>
      </c>
      <c r="R1420" s="4" t="str">
        <f t="array" ref="R1420">XLOOKUP(Q1420,Store_Dim!A:A,Store_Dim!B:B)</f>
        <v>Aguirre-Keller</v>
      </c>
      <c r="S1420" s="4" t="str">
        <f t="array" ref="S1420">XLOOKUP(Q1420,Store_Dim!A:A,Store_Dim!E:E)</f>
        <v>Online</v>
      </c>
      <c r="T1420" s="4">
        <v>4.0</v>
      </c>
      <c r="U1420" s="13">
        <v>964.0</v>
      </c>
      <c r="V1420" s="14">
        <v>0.14</v>
      </c>
      <c r="W1420" s="15">
        <v>222.0</v>
      </c>
      <c r="X1420" s="4" t="s">
        <v>1961</v>
      </c>
      <c r="Y1420" s="16">
        <v>3316.16</v>
      </c>
      <c r="Z1420" s="4" t="str">
        <f t="array" ref="Z1420">XLOOKUP(M1420,Product_Dim!A:A,Product_Dim!B:B)</f>
        <v>Laptop Cooling Pad</v>
      </c>
    </row>
    <row r="1421" ht="14.25" customHeight="1">
      <c r="A1421" s="4" t="s">
        <v>3380</v>
      </c>
      <c r="B1421" s="5">
        <v>45527.0</v>
      </c>
      <c r="C1421" s="12" t="s">
        <v>3975</v>
      </c>
      <c r="D1421" s="4">
        <f t="shared" si="1"/>
        <v>2024</v>
      </c>
      <c r="E1421" s="4" t="s">
        <v>174</v>
      </c>
      <c r="F1421" s="4">
        <v>50.0</v>
      </c>
      <c r="G1421" s="4" t="str">
        <f t="shared" si="2"/>
        <v>46-55</v>
      </c>
      <c r="H1421" s="4" t="str">
        <f t="array" ref="H1421">XLOOKUP(E1421,Customer_Dim!A:A,Customer_Dim!D:D)</f>
        <v>Male</v>
      </c>
      <c r="I1421" s="4" t="str">
        <f t="array" ref="I1421">XLOOKUP(E1421,Customer_Dim!A:A,Customer_Dim!H:H)</f>
        <v>Gold</v>
      </c>
      <c r="J1421" s="4" t="str">
        <f t="array" ref="J1421">XLOOKUP(E1421,Customer_Dim!A:A,Customer_Dim!E:E)</f>
        <v>Williamsonland</v>
      </c>
      <c r="K1421" s="4" t="str">
        <f t="array" ref="K1421">XLOOKUP(E1421,Customer_Dim!A:A,Customer_Dim!F:F)</f>
        <v>Kansas</v>
      </c>
      <c r="L1421" s="4" t="str">
        <f t="array" ref="L1421">XLOOKUP(Q1421,Store_Dim!A:A,Store_Dim!C:C)</f>
        <v>South</v>
      </c>
      <c r="M1421" s="4" t="s">
        <v>1850</v>
      </c>
      <c r="N1421" s="4" t="str">
        <f t="array" ref="N1421">XLOOKUP(M1421,Product_Dim!A:A,Product_Dim!C:C)</f>
        <v>Beauty</v>
      </c>
      <c r="O1421" s="4" t="str">
        <f t="array" ref="O1421">XLOOKUP(M1421,Product_Dim!A:A,Product_Dim!D:D)</f>
        <v>Makeup</v>
      </c>
      <c r="P1421" s="4" t="s">
        <v>1852</v>
      </c>
      <c r="Q1421" s="4" t="s">
        <v>1904</v>
      </c>
      <c r="R1421" s="4" t="str">
        <f t="array" ref="R1421">XLOOKUP(Q1421,Store_Dim!A:A,Store_Dim!B:B)</f>
        <v>Alexander Group</v>
      </c>
      <c r="S1421" s="4" t="str">
        <f t="array" ref="S1421">XLOOKUP(Q1421,Store_Dim!A:A,Store_Dim!E:E)</f>
        <v>Online</v>
      </c>
      <c r="T1421" s="4">
        <v>1.0</v>
      </c>
      <c r="U1421" s="13">
        <v>170.12</v>
      </c>
      <c r="V1421" s="14">
        <v>0.26</v>
      </c>
      <c r="W1421" s="15">
        <v>457.0</v>
      </c>
      <c r="X1421" s="4" t="s">
        <v>1961</v>
      </c>
      <c r="Y1421" s="16">
        <v>125.8888</v>
      </c>
      <c r="Z1421" s="4" t="str">
        <f t="array" ref="Z1421">XLOOKUP(M1421,Product_Dim!A:A,Product_Dim!B:B)</f>
        <v>Face Foundation Kit</v>
      </c>
    </row>
    <row r="1422" ht="14.25" customHeight="1">
      <c r="A1422" s="4" t="s">
        <v>3381</v>
      </c>
      <c r="B1422" s="5">
        <v>45875.0</v>
      </c>
      <c r="C1422" s="12" t="s">
        <v>3975</v>
      </c>
      <c r="D1422" s="4">
        <f t="shared" si="1"/>
        <v>2025</v>
      </c>
      <c r="E1422" s="4" t="s">
        <v>530</v>
      </c>
      <c r="F1422" s="4">
        <v>41.0</v>
      </c>
      <c r="G1422" s="4" t="str">
        <f t="shared" si="2"/>
        <v>36-45</v>
      </c>
      <c r="H1422" s="4" t="str">
        <f t="array" ref="H1422">XLOOKUP(E1422,Customer_Dim!A:A,Customer_Dim!D:D)</f>
        <v>Female</v>
      </c>
      <c r="I1422" s="4" t="str">
        <f t="array" ref="I1422">XLOOKUP(E1422,Customer_Dim!A:A,Customer_Dim!H:H)</f>
        <v>Platinum</v>
      </c>
      <c r="J1422" s="4" t="str">
        <f t="array" ref="J1422">XLOOKUP(E1422,Customer_Dim!A:A,Customer_Dim!E:E)</f>
        <v>Jaredville</v>
      </c>
      <c r="K1422" s="4" t="str">
        <f t="array" ref="K1422">XLOOKUP(E1422,Customer_Dim!A:A,Customer_Dim!F:F)</f>
        <v>Missouri</v>
      </c>
      <c r="L1422" s="4" t="str">
        <f t="array" ref="L1422">XLOOKUP(Q1422,Store_Dim!A:A,Store_Dim!C:C)</f>
        <v>East</v>
      </c>
      <c r="M1422" s="4" t="s">
        <v>1741</v>
      </c>
      <c r="N1422" s="4" t="str">
        <f t="array" ref="N1422">XLOOKUP(M1422,Product_Dim!A:A,Product_Dim!C:C)</f>
        <v>Clothing</v>
      </c>
      <c r="O1422" s="4" t="str">
        <f t="array" ref="O1422">XLOOKUP(M1422,Product_Dim!A:A,Product_Dim!D:D)</f>
        <v>Bottoms</v>
      </c>
      <c r="P1422" s="4" t="s">
        <v>1743</v>
      </c>
      <c r="Q1422" s="4" t="s">
        <v>1948</v>
      </c>
      <c r="R1422" s="4" t="str">
        <f t="array" ref="R1422">XLOOKUP(Q1422,Store_Dim!A:A,Store_Dim!B:B)</f>
        <v>Mann-Austin</v>
      </c>
      <c r="S1422" s="4" t="str">
        <f t="array" ref="S1422">XLOOKUP(Q1422,Store_Dim!A:A,Store_Dim!E:E)</f>
        <v>Online</v>
      </c>
      <c r="T1422" s="4">
        <v>2.0</v>
      </c>
      <c r="U1422" s="13">
        <v>664.5</v>
      </c>
      <c r="V1422" s="14">
        <v>0.23</v>
      </c>
      <c r="W1422" s="15">
        <v>125.0</v>
      </c>
      <c r="X1422" s="4" t="s">
        <v>1959</v>
      </c>
      <c r="Y1422" s="16">
        <v>1023.33</v>
      </c>
      <c r="Z1422" s="4" t="str">
        <f t="array" ref="Z1422">XLOOKUP(M1422,Product_Dim!A:A,Product_Dim!B:B)</f>
        <v>Men's Track Pants</v>
      </c>
    </row>
    <row r="1423" ht="14.25" customHeight="1">
      <c r="A1423" s="4" t="s">
        <v>3382</v>
      </c>
      <c r="B1423" s="5">
        <v>45936.0</v>
      </c>
      <c r="C1423" s="12" t="s">
        <v>3979</v>
      </c>
      <c r="D1423" s="4">
        <f t="shared" si="1"/>
        <v>2025</v>
      </c>
      <c r="E1423" s="4" t="s">
        <v>1184</v>
      </c>
      <c r="F1423" s="4">
        <v>21.0</v>
      </c>
      <c r="G1423" s="4" t="str">
        <f t="shared" si="2"/>
        <v>18-25</v>
      </c>
      <c r="H1423" s="4" t="str">
        <f t="array" ref="H1423">XLOOKUP(E1423,Customer_Dim!A:A,Customer_Dim!D:D)</f>
        <v>Female</v>
      </c>
      <c r="I1423" s="4" t="str">
        <f t="array" ref="I1423">XLOOKUP(E1423,Customer_Dim!A:A,Customer_Dim!H:H)</f>
        <v>Platinum</v>
      </c>
      <c r="J1423" s="4" t="str">
        <f t="array" ref="J1423">XLOOKUP(E1423,Customer_Dim!A:A,Customer_Dim!E:E)</f>
        <v>Port Crystal</v>
      </c>
      <c r="K1423" s="4" t="str">
        <f t="array" ref="K1423">XLOOKUP(E1423,Customer_Dim!A:A,Customer_Dim!F:F)</f>
        <v>New Hampshire</v>
      </c>
      <c r="L1423" s="4" t="str">
        <f t="array" ref="L1423">XLOOKUP(Q1423,Store_Dim!A:A,Store_Dim!C:C)</f>
        <v>East</v>
      </c>
      <c r="M1423" s="4" t="s">
        <v>1715</v>
      </c>
      <c r="N1423" s="4" t="str">
        <f t="array" ref="N1423">XLOOKUP(M1423,Product_Dim!A:A,Product_Dim!C:C)</f>
        <v>Sports</v>
      </c>
      <c r="O1423" s="4" t="str">
        <f t="array" ref="O1423">XLOOKUP(M1423,Product_Dim!A:A,Product_Dim!D:D)</f>
        <v>Team Sports</v>
      </c>
      <c r="P1423" s="4" t="s">
        <v>1717</v>
      </c>
      <c r="Q1423" s="4" t="s">
        <v>1924</v>
      </c>
      <c r="R1423" s="4" t="str">
        <f t="array" ref="R1423">XLOOKUP(Q1423,Store_Dim!A:A,Store_Dim!B:B)</f>
        <v>Hill, Wagner and Ballard</v>
      </c>
      <c r="S1423" s="4" t="str">
        <f t="array" ref="S1423">XLOOKUP(Q1423,Store_Dim!A:A,Store_Dim!E:E)</f>
        <v>Online</v>
      </c>
      <c r="T1423" s="4">
        <v>4.0</v>
      </c>
      <c r="U1423" s="13">
        <v>557.51</v>
      </c>
      <c r="V1423" s="14">
        <v>0.11</v>
      </c>
      <c r="W1423" s="15">
        <v>114.0</v>
      </c>
      <c r="X1423" s="4" t="s">
        <v>1959</v>
      </c>
      <c r="Y1423" s="16">
        <v>1984.7356</v>
      </c>
      <c r="Z1423" s="4" t="str">
        <f t="array" ref="Z1423">XLOOKUP(M1423,Product_Dim!A:A,Product_Dim!B:B)</f>
        <v>High-Grip Football</v>
      </c>
    </row>
    <row r="1424" ht="14.25" customHeight="1">
      <c r="A1424" s="4" t="s">
        <v>3383</v>
      </c>
      <c r="B1424" s="5">
        <v>45807.0</v>
      </c>
      <c r="C1424" s="12" t="s">
        <v>3973</v>
      </c>
      <c r="D1424" s="4">
        <f t="shared" si="1"/>
        <v>2025</v>
      </c>
      <c r="E1424" s="4" t="s">
        <v>1262</v>
      </c>
      <c r="F1424" s="4">
        <v>62.0</v>
      </c>
      <c r="G1424" s="4" t="str">
        <f t="shared" si="2"/>
        <v>56-65</v>
      </c>
      <c r="H1424" s="4" t="str">
        <f t="array" ref="H1424">XLOOKUP(E1424,Customer_Dim!A:A,Customer_Dim!D:D)</f>
        <v>Female</v>
      </c>
      <c r="I1424" s="4" t="str">
        <f t="array" ref="I1424">XLOOKUP(E1424,Customer_Dim!A:A,Customer_Dim!H:H)</f>
        <v>Platinum</v>
      </c>
      <c r="J1424" s="4" t="str">
        <f t="array" ref="J1424">XLOOKUP(E1424,Customer_Dim!A:A,Customer_Dim!E:E)</f>
        <v>East Jennifer</v>
      </c>
      <c r="K1424" s="4" t="str">
        <f t="array" ref="K1424">XLOOKUP(E1424,Customer_Dim!A:A,Customer_Dim!F:F)</f>
        <v>Kansas</v>
      </c>
      <c r="L1424" s="4" t="str">
        <f t="array" ref="L1424">XLOOKUP(Q1424,Store_Dim!A:A,Store_Dim!C:C)</f>
        <v>North</v>
      </c>
      <c r="M1424" s="4" t="s">
        <v>1853</v>
      </c>
      <c r="N1424" s="4" t="str">
        <f t="array" ref="N1424">XLOOKUP(M1424,Product_Dim!A:A,Product_Dim!C:C)</f>
        <v>Electronics</v>
      </c>
      <c r="O1424" s="4" t="str">
        <f t="array" ref="O1424">XLOOKUP(M1424,Product_Dim!A:A,Product_Dim!D:D)</f>
        <v>Accessories</v>
      </c>
      <c r="P1424" s="4" t="s">
        <v>1855</v>
      </c>
      <c r="Q1424" s="4" t="s">
        <v>1892</v>
      </c>
      <c r="R1424" s="4" t="str">
        <f t="array" ref="R1424">XLOOKUP(Q1424,Store_Dim!A:A,Store_Dim!B:B)</f>
        <v>Martinez, Adkins and Johnson</v>
      </c>
      <c r="S1424" s="4" t="str">
        <f t="array" ref="S1424">XLOOKUP(Q1424,Store_Dim!A:A,Store_Dim!E:E)</f>
        <v>Flagship</v>
      </c>
      <c r="T1424" s="4">
        <v>2.0</v>
      </c>
      <c r="U1424" s="13">
        <v>410.0</v>
      </c>
      <c r="V1424" s="14">
        <v>0.13</v>
      </c>
      <c r="W1424" s="15">
        <v>361.0</v>
      </c>
      <c r="X1424" s="4" t="s">
        <v>1964</v>
      </c>
      <c r="Y1424" s="16">
        <v>713.4</v>
      </c>
      <c r="Z1424" s="4" t="str">
        <f t="array" ref="Z1424">XLOOKUP(M1424,Product_Dim!A:A,Product_Dim!B:B)</f>
        <v>Gaming Mouse Pad XL</v>
      </c>
    </row>
    <row r="1425" ht="14.25" customHeight="1">
      <c r="A1425" s="4" t="s">
        <v>3384</v>
      </c>
      <c r="B1425" s="5">
        <v>45473.0</v>
      </c>
      <c r="C1425" s="12" t="s">
        <v>3970</v>
      </c>
      <c r="D1425" s="4">
        <f t="shared" si="1"/>
        <v>2024</v>
      </c>
      <c r="E1425" s="4" t="s">
        <v>989</v>
      </c>
      <c r="F1425" s="4">
        <v>44.0</v>
      </c>
      <c r="G1425" s="4" t="str">
        <f t="shared" si="2"/>
        <v>36-45</v>
      </c>
      <c r="H1425" s="4" t="str">
        <f t="array" ref="H1425">XLOOKUP(E1425,Customer_Dim!A:A,Customer_Dim!D:D)</f>
        <v>Male</v>
      </c>
      <c r="I1425" s="4" t="str">
        <f t="array" ref="I1425">XLOOKUP(E1425,Customer_Dim!A:A,Customer_Dim!H:H)</f>
        <v>Platinum</v>
      </c>
      <c r="J1425" s="4" t="str">
        <f t="array" ref="J1425">XLOOKUP(E1425,Customer_Dim!A:A,Customer_Dim!E:E)</f>
        <v>New Nicholasstad</v>
      </c>
      <c r="K1425" s="4" t="str">
        <f t="array" ref="K1425">XLOOKUP(E1425,Customer_Dim!A:A,Customer_Dim!F:F)</f>
        <v>Tennessee</v>
      </c>
      <c r="L1425" s="4" t="str">
        <f t="array" ref="L1425">XLOOKUP(Q1425,Store_Dim!A:A,Store_Dim!C:C)</f>
        <v>North</v>
      </c>
      <c r="M1425" s="4" t="s">
        <v>1832</v>
      </c>
      <c r="N1425" s="4" t="str">
        <f t="array" ref="N1425">XLOOKUP(M1425,Product_Dim!A:A,Product_Dim!C:C)</f>
        <v>Beauty</v>
      </c>
      <c r="O1425" s="4" t="str">
        <f t="array" ref="O1425">XLOOKUP(M1425,Product_Dim!A:A,Product_Dim!D:D)</f>
        <v>Skincare</v>
      </c>
      <c r="P1425" s="4" t="s">
        <v>1834</v>
      </c>
      <c r="Q1425" s="4" t="s">
        <v>1908</v>
      </c>
      <c r="R1425" s="4" t="str">
        <f t="array" ref="R1425">XLOOKUP(Q1425,Store_Dim!A:A,Store_Dim!B:B)</f>
        <v>Gray Ltd</v>
      </c>
      <c r="S1425" s="4" t="str">
        <f t="array" ref="S1425">XLOOKUP(Q1425,Store_Dim!A:A,Store_Dim!E:E)</f>
        <v>Outlet</v>
      </c>
      <c r="T1425" s="4">
        <v>2.0</v>
      </c>
      <c r="U1425" s="13">
        <v>879.93</v>
      </c>
      <c r="V1425" s="14">
        <v>0.29</v>
      </c>
      <c r="W1425" s="15">
        <v>159.0</v>
      </c>
      <c r="X1425" s="4" t="s">
        <v>1964</v>
      </c>
      <c r="Y1425" s="16">
        <v>1249.5006</v>
      </c>
      <c r="Z1425" s="4" t="str">
        <f t="array" ref="Z1425">XLOOKUP(M1425,Product_Dim!A:A,Product_Dim!B:B)</f>
        <v>Hydrating Face Cleanser</v>
      </c>
    </row>
    <row r="1426" ht="14.25" customHeight="1">
      <c r="A1426" s="4" t="s">
        <v>3385</v>
      </c>
      <c r="B1426" s="5">
        <v>45664.0</v>
      </c>
      <c r="C1426" s="12" t="s">
        <v>3972</v>
      </c>
      <c r="D1426" s="4">
        <f t="shared" si="1"/>
        <v>2025</v>
      </c>
      <c r="E1426" s="4" t="s">
        <v>57</v>
      </c>
      <c r="F1426" s="4">
        <v>29.0</v>
      </c>
      <c r="G1426" s="4" t="str">
        <f t="shared" si="2"/>
        <v>26-35</v>
      </c>
      <c r="H1426" s="4" t="str">
        <f t="array" ref="H1426">XLOOKUP(E1426,Customer_Dim!A:A,Customer_Dim!D:D)</f>
        <v>Female</v>
      </c>
      <c r="I1426" s="4" t="str">
        <f t="array" ref="I1426">XLOOKUP(E1426,Customer_Dim!A:A,Customer_Dim!H:H)</f>
        <v>Bronze</v>
      </c>
      <c r="J1426" s="4" t="str">
        <f t="array" ref="J1426">XLOOKUP(E1426,Customer_Dim!A:A,Customer_Dim!E:E)</f>
        <v>West Pamelafurt</v>
      </c>
      <c r="K1426" s="4" t="str">
        <f t="array" ref="K1426">XLOOKUP(E1426,Customer_Dim!A:A,Customer_Dim!F:F)</f>
        <v>West Virginia</v>
      </c>
      <c r="L1426" s="4" t="str">
        <f t="array" ref="L1426">XLOOKUP(Q1426,Store_Dim!A:A,Store_Dim!C:C)</f>
        <v>East</v>
      </c>
      <c r="M1426" s="4" t="s">
        <v>1610</v>
      </c>
      <c r="N1426" s="4" t="str">
        <f t="array" ref="N1426">XLOOKUP(M1426,Product_Dim!A:A,Product_Dim!C:C)</f>
        <v>Electronics</v>
      </c>
      <c r="O1426" s="4" t="str">
        <f t="array" ref="O1426">XLOOKUP(M1426,Product_Dim!A:A,Product_Dim!D:D)</f>
        <v>Accessories</v>
      </c>
      <c r="P1426" s="4" t="s">
        <v>1612</v>
      </c>
      <c r="Q1426" s="4" t="s">
        <v>1945</v>
      </c>
      <c r="R1426" s="4" t="str">
        <f t="array" ref="R1426">XLOOKUP(Q1426,Store_Dim!A:A,Store_Dim!B:B)</f>
        <v>Guerrero-Schmitt</v>
      </c>
      <c r="S1426" s="4" t="str">
        <f t="array" ref="S1426">XLOOKUP(Q1426,Store_Dim!A:A,Store_Dim!E:E)</f>
        <v>Flagship</v>
      </c>
      <c r="T1426" s="4">
        <v>1.0</v>
      </c>
      <c r="U1426" s="13">
        <v>350.58</v>
      </c>
      <c r="V1426" s="14">
        <v>0.03</v>
      </c>
      <c r="W1426" s="15">
        <v>453.0</v>
      </c>
      <c r="X1426" s="4" t="s">
        <v>1964</v>
      </c>
      <c r="Y1426" s="16">
        <v>340.0626</v>
      </c>
      <c r="Z1426" s="4" t="str">
        <f t="array" ref="Z1426">XLOOKUP(M1426,Product_Dim!A:A,Product_Dim!B:B)</f>
        <v>USB-C Fast Charger</v>
      </c>
    </row>
    <row r="1427" ht="14.25" customHeight="1">
      <c r="A1427" s="4" t="s">
        <v>3386</v>
      </c>
      <c r="B1427" s="5">
        <v>45633.0</v>
      </c>
      <c r="C1427" s="12" t="s">
        <v>3969</v>
      </c>
      <c r="D1427" s="4">
        <f t="shared" si="1"/>
        <v>2024</v>
      </c>
      <c r="E1427" s="4" t="s">
        <v>1121</v>
      </c>
      <c r="F1427" s="4">
        <v>26.0</v>
      </c>
      <c r="G1427" s="4" t="str">
        <f t="shared" si="2"/>
        <v>26-35</v>
      </c>
      <c r="H1427" s="4" t="str">
        <f t="array" ref="H1427">XLOOKUP(E1427,Customer_Dim!A:A,Customer_Dim!D:D)</f>
        <v>Male</v>
      </c>
      <c r="I1427" s="4" t="str">
        <f t="array" ref="I1427">XLOOKUP(E1427,Customer_Dim!A:A,Customer_Dim!H:H)</f>
        <v>Silver</v>
      </c>
      <c r="J1427" s="4" t="str">
        <f t="array" ref="J1427">XLOOKUP(E1427,Customer_Dim!A:A,Customer_Dim!E:E)</f>
        <v>Lake Allisonborough</v>
      </c>
      <c r="K1427" s="4" t="str">
        <f t="array" ref="K1427">XLOOKUP(E1427,Customer_Dim!A:A,Customer_Dim!F:F)</f>
        <v>Iowa</v>
      </c>
      <c r="L1427" s="4" t="str">
        <f t="array" ref="L1427">XLOOKUP(Q1427,Store_Dim!A:A,Store_Dim!C:C)</f>
        <v>North</v>
      </c>
      <c r="M1427" s="4" t="s">
        <v>1756</v>
      </c>
      <c r="N1427" s="4" t="str">
        <f t="array" ref="N1427">XLOOKUP(M1427,Product_Dim!A:A,Product_Dim!C:C)</f>
        <v>Clothing</v>
      </c>
      <c r="O1427" s="4" t="str">
        <f t="array" ref="O1427">XLOOKUP(M1427,Product_Dim!A:A,Product_Dim!D:D)</f>
        <v>Accessories</v>
      </c>
      <c r="P1427" s="4" t="s">
        <v>1758</v>
      </c>
      <c r="Q1427" s="4" t="s">
        <v>1901</v>
      </c>
      <c r="R1427" s="4" t="str">
        <f t="array" ref="R1427">XLOOKUP(Q1427,Store_Dim!A:A,Store_Dim!B:B)</f>
        <v>Johnson-Wright</v>
      </c>
      <c r="S1427" s="4" t="str">
        <f t="array" ref="S1427">XLOOKUP(Q1427,Store_Dim!A:A,Store_Dim!E:E)</f>
        <v>Outlet</v>
      </c>
      <c r="T1427" s="4">
        <v>4.0</v>
      </c>
      <c r="U1427" s="13">
        <v>348.58</v>
      </c>
      <c r="V1427" s="14">
        <v>0.16</v>
      </c>
      <c r="W1427" s="15">
        <v>485.0</v>
      </c>
      <c r="X1427" s="4" t="s">
        <v>1959</v>
      </c>
      <c r="Y1427" s="16">
        <v>1171.2288</v>
      </c>
      <c r="Z1427" s="4" t="str">
        <f t="array" ref="Z1427">XLOOKUP(M1427,Product_Dim!A:A,Product_Dim!B:B)</f>
        <v>Womens Cotton Scarf</v>
      </c>
    </row>
    <row r="1428" ht="14.25" customHeight="1">
      <c r="A1428" s="4" t="s">
        <v>3387</v>
      </c>
      <c r="B1428" s="5">
        <v>45548.0</v>
      </c>
      <c r="C1428" s="12" t="s">
        <v>3976</v>
      </c>
      <c r="D1428" s="4">
        <f t="shared" si="1"/>
        <v>2024</v>
      </c>
      <c r="E1428" s="4" t="s">
        <v>1441</v>
      </c>
      <c r="F1428" s="4">
        <v>29.0</v>
      </c>
      <c r="G1428" s="4" t="str">
        <f t="shared" si="2"/>
        <v>26-35</v>
      </c>
      <c r="H1428" s="4" t="str">
        <f t="array" ref="H1428">XLOOKUP(E1428,Customer_Dim!A:A,Customer_Dim!D:D)</f>
        <v>Female</v>
      </c>
      <c r="I1428" s="4" t="str">
        <f t="array" ref="I1428">XLOOKUP(E1428,Customer_Dim!A:A,Customer_Dim!H:H)</f>
        <v>Gold</v>
      </c>
      <c r="J1428" s="4" t="str">
        <f t="array" ref="J1428">XLOOKUP(E1428,Customer_Dim!A:A,Customer_Dim!E:E)</f>
        <v>Brandontown</v>
      </c>
      <c r="K1428" s="4" t="str">
        <f t="array" ref="K1428">XLOOKUP(E1428,Customer_Dim!A:A,Customer_Dim!F:F)</f>
        <v>South Carolina</v>
      </c>
      <c r="L1428" s="4" t="str">
        <f t="array" ref="L1428">XLOOKUP(Q1428,Store_Dim!A:A,Store_Dim!C:C)</f>
        <v>North</v>
      </c>
      <c r="M1428" s="4" t="s">
        <v>1652</v>
      </c>
      <c r="N1428" s="4" t="str">
        <f t="array" ref="N1428">XLOOKUP(M1428,Product_Dim!A:A,Product_Dim!C:C)</f>
        <v>Clothing</v>
      </c>
      <c r="O1428" s="4" t="str">
        <f t="array" ref="O1428">XLOOKUP(M1428,Product_Dim!A:A,Product_Dim!D:D)</f>
        <v>Accessories</v>
      </c>
      <c r="P1428" s="4" t="s">
        <v>1654</v>
      </c>
      <c r="Q1428" s="4" t="s">
        <v>1901</v>
      </c>
      <c r="R1428" s="4" t="str">
        <f t="array" ref="R1428">XLOOKUP(Q1428,Store_Dim!A:A,Store_Dim!B:B)</f>
        <v>Johnson-Wright</v>
      </c>
      <c r="S1428" s="4" t="str">
        <f t="array" ref="S1428">XLOOKUP(Q1428,Store_Dim!A:A,Store_Dim!E:E)</f>
        <v>Outlet</v>
      </c>
      <c r="T1428" s="4">
        <v>3.0</v>
      </c>
      <c r="U1428" s="13">
        <v>247.66</v>
      </c>
      <c r="V1428" s="14">
        <v>0.02</v>
      </c>
      <c r="W1428" s="15">
        <v>268.0</v>
      </c>
      <c r="X1428" s="4" t="s">
        <v>1964</v>
      </c>
      <c r="Y1428" s="16">
        <v>728.1204</v>
      </c>
      <c r="Z1428" s="4" t="str">
        <f t="array" ref="Z1428">XLOOKUP(M1428,Product_Dim!A:A,Product_Dim!B:B)</f>
        <v>Women's Scarf Set</v>
      </c>
    </row>
    <row r="1429" ht="14.25" customHeight="1">
      <c r="A1429" s="4" t="s">
        <v>3388</v>
      </c>
      <c r="B1429" s="5">
        <v>45244.0</v>
      </c>
      <c r="C1429" s="12" t="s">
        <v>3971</v>
      </c>
      <c r="D1429" s="4">
        <f t="shared" si="1"/>
        <v>2023</v>
      </c>
      <c r="E1429" s="4" t="s">
        <v>1235</v>
      </c>
      <c r="F1429" s="4">
        <v>53.0</v>
      </c>
      <c r="G1429" s="4" t="str">
        <f t="shared" si="2"/>
        <v>46-55</v>
      </c>
      <c r="H1429" s="4" t="str">
        <f t="array" ref="H1429">XLOOKUP(E1429,Customer_Dim!A:A,Customer_Dim!D:D)</f>
        <v>Male</v>
      </c>
      <c r="I1429" s="4" t="str">
        <f t="array" ref="I1429">XLOOKUP(E1429,Customer_Dim!A:A,Customer_Dim!H:H)</f>
        <v>Platinum</v>
      </c>
      <c r="J1429" s="4" t="str">
        <f t="array" ref="J1429">XLOOKUP(E1429,Customer_Dim!A:A,Customer_Dim!E:E)</f>
        <v>Stevensshire</v>
      </c>
      <c r="K1429" s="4" t="str">
        <f t="array" ref="K1429">XLOOKUP(E1429,Customer_Dim!A:A,Customer_Dim!F:F)</f>
        <v>Missouri</v>
      </c>
      <c r="L1429" s="4" t="str">
        <f t="array" ref="L1429">XLOOKUP(Q1429,Store_Dim!A:A,Store_Dim!C:C)</f>
        <v>North</v>
      </c>
      <c r="M1429" s="4" t="s">
        <v>1696</v>
      </c>
      <c r="N1429" s="4" t="str">
        <f t="array" ref="N1429">XLOOKUP(M1429,Product_Dim!A:A,Product_Dim!C:C)</f>
        <v>Electronics</v>
      </c>
      <c r="O1429" s="4" t="str">
        <f t="array" ref="O1429">XLOOKUP(M1429,Product_Dim!A:A,Product_Dim!D:D)</f>
        <v>Mobile</v>
      </c>
      <c r="P1429" s="4" t="s">
        <v>1699</v>
      </c>
      <c r="Q1429" s="4" t="s">
        <v>1936</v>
      </c>
      <c r="R1429" s="4" t="str">
        <f t="array" ref="R1429">XLOOKUP(Q1429,Store_Dim!A:A,Store_Dim!B:B)</f>
        <v>Shelton PLC</v>
      </c>
      <c r="S1429" s="4" t="str">
        <f t="array" ref="S1429">XLOOKUP(Q1429,Store_Dim!A:A,Store_Dim!E:E)</f>
        <v>Flagship</v>
      </c>
      <c r="T1429" s="4">
        <v>3.0</v>
      </c>
      <c r="U1429" s="13">
        <v>836.27</v>
      </c>
      <c r="V1429" s="14">
        <v>0.16</v>
      </c>
      <c r="W1429" s="15">
        <v>301.0</v>
      </c>
      <c r="X1429" s="4" t="s">
        <v>1959</v>
      </c>
      <c r="Y1429" s="16">
        <v>2107.4004</v>
      </c>
      <c r="Z1429" s="4" t="str">
        <f t="array" ref="Z1429">XLOOKUP(M1429,Product_Dim!A:A,Product_Dim!B:B)</f>
        <v>Portable Power Bank</v>
      </c>
    </row>
    <row r="1430" ht="14.25" customHeight="1">
      <c r="A1430" s="4" t="s">
        <v>3389</v>
      </c>
      <c r="B1430" s="5">
        <v>45753.0</v>
      </c>
      <c r="C1430" s="12" t="s">
        <v>3978</v>
      </c>
      <c r="D1430" s="4">
        <f t="shared" si="1"/>
        <v>2025</v>
      </c>
      <c r="E1430" s="4" t="s">
        <v>660</v>
      </c>
      <c r="F1430" s="4">
        <v>60.0</v>
      </c>
      <c r="G1430" s="4" t="str">
        <f t="shared" si="2"/>
        <v>56-65</v>
      </c>
      <c r="H1430" s="4" t="str">
        <f t="array" ref="H1430">XLOOKUP(E1430,Customer_Dim!A:A,Customer_Dim!D:D)</f>
        <v>Male</v>
      </c>
      <c r="I1430" s="4" t="str">
        <f t="array" ref="I1430">XLOOKUP(E1430,Customer_Dim!A:A,Customer_Dim!H:H)</f>
        <v>Silver</v>
      </c>
      <c r="J1430" s="4" t="str">
        <f t="array" ref="J1430">XLOOKUP(E1430,Customer_Dim!A:A,Customer_Dim!E:E)</f>
        <v>Taraberg</v>
      </c>
      <c r="K1430" s="4" t="str">
        <f t="array" ref="K1430">XLOOKUP(E1430,Customer_Dim!A:A,Customer_Dim!F:F)</f>
        <v>Arizona</v>
      </c>
      <c r="L1430" s="4" t="str">
        <f t="array" ref="L1430">XLOOKUP(Q1430,Store_Dim!A:A,Store_Dim!C:C)</f>
        <v>East</v>
      </c>
      <c r="M1430" s="4" t="s">
        <v>1613</v>
      </c>
      <c r="N1430" s="4" t="str">
        <f t="array" ref="N1430">XLOOKUP(M1430,Product_Dim!A:A,Product_Dim!C:C)</f>
        <v>Home</v>
      </c>
      <c r="O1430" s="4" t="str">
        <f t="array" ref="O1430">XLOOKUP(M1430,Product_Dim!A:A,Product_Dim!D:D)</f>
        <v>Decor</v>
      </c>
      <c r="P1430" s="4" t="s">
        <v>1616</v>
      </c>
      <c r="Q1430" s="4" t="s">
        <v>1924</v>
      </c>
      <c r="R1430" s="4" t="str">
        <f t="array" ref="R1430">XLOOKUP(Q1430,Store_Dim!A:A,Store_Dim!B:B)</f>
        <v>Hill, Wagner and Ballard</v>
      </c>
      <c r="S1430" s="4" t="str">
        <f t="array" ref="S1430">XLOOKUP(Q1430,Store_Dim!A:A,Store_Dim!E:E)</f>
        <v>Online</v>
      </c>
      <c r="T1430" s="4">
        <v>3.0</v>
      </c>
      <c r="U1430" s="13">
        <v>696.74</v>
      </c>
      <c r="V1430" s="14">
        <v>0.13</v>
      </c>
      <c r="W1430" s="15">
        <v>439.0</v>
      </c>
      <c r="X1430" s="4" t="s">
        <v>1964</v>
      </c>
      <c r="Y1430" s="16">
        <v>1818.4914</v>
      </c>
      <c r="Z1430" s="4" t="str">
        <f t="array" ref="Z1430">XLOOKUP(M1430,Product_Dim!A:A,Product_Dim!B:B)</f>
        <v>Decorative Wall Mirror</v>
      </c>
    </row>
    <row r="1431" ht="14.25" customHeight="1">
      <c r="A1431" s="4" t="s">
        <v>3390</v>
      </c>
      <c r="B1431" s="5">
        <v>45804.0</v>
      </c>
      <c r="C1431" s="12" t="s">
        <v>3973</v>
      </c>
      <c r="D1431" s="4">
        <f t="shared" si="1"/>
        <v>2025</v>
      </c>
      <c r="E1431" s="4" t="s">
        <v>808</v>
      </c>
      <c r="F1431" s="4">
        <v>57.0</v>
      </c>
      <c r="G1431" s="4" t="str">
        <f t="shared" si="2"/>
        <v>56-65</v>
      </c>
      <c r="H1431" s="4" t="str">
        <f t="array" ref="H1431">XLOOKUP(E1431,Customer_Dim!A:A,Customer_Dim!D:D)</f>
        <v>Female</v>
      </c>
      <c r="I1431" s="4" t="str">
        <f t="array" ref="I1431">XLOOKUP(E1431,Customer_Dim!A:A,Customer_Dim!H:H)</f>
        <v>Platinum</v>
      </c>
      <c r="J1431" s="4" t="str">
        <f t="array" ref="J1431">XLOOKUP(E1431,Customer_Dim!A:A,Customer_Dim!E:E)</f>
        <v>Rodriguezton</v>
      </c>
      <c r="K1431" s="4" t="str">
        <f t="array" ref="K1431">XLOOKUP(E1431,Customer_Dim!A:A,Customer_Dim!F:F)</f>
        <v>Michigan</v>
      </c>
      <c r="L1431" s="4" t="str">
        <f t="array" ref="L1431">XLOOKUP(Q1431,Store_Dim!A:A,Store_Dim!C:C)</f>
        <v>East</v>
      </c>
      <c r="M1431" s="4" t="s">
        <v>1865</v>
      </c>
      <c r="N1431" s="4" t="str">
        <f t="array" ref="N1431">XLOOKUP(M1431,Product_Dim!A:A,Product_Dim!C:C)</f>
        <v>Beauty</v>
      </c>
      <c r="O1431" s="4" t="str">
        <f t="array" ref="O1431">XLOOKUP(M1431,Product_Dim!A:A,Product_Dim!D:D)</f>
        <v>Skincare</v>
      </c>
      <c r="P1431" s="4" t="s">
        <v>1867</v>
      </c>
      <c r="Q1431" s="4" t="s">
        <v>1932</v>
      </c>
      <c r="R1431" s="4" t="str">
        <f t="array" ref="R1431">XLOOKUP(Q1431,Store_Dim!A:A,Store_Dim!B:B)</f>
        <v>Gardner, Humphrey and Contreras</v>
      </c>
      <c r="S1431" s="4" t="str">
        <f t="array" ref="S1431">XLOOKUP(Q1431,Store_Dim!A:A,Store_Dim!E:E)</f>
        <v>Flagship</v>
      </c>
      <c r="T1431" s="4">
        <v>2.0</v>
      </c>
      <c r="U1431" s="13">
        <v>822.59</v>
      </c>
      <c r="V1431" s="14">
        <v>0.22</v>
      </c>
      <c r="W1431" s="15">
        <v>213.0</v>
      </c>
      <c r="X1431" s="4" t="s">
        <v>1961</v>
      </c>
      <c r="Y1431" s="16">
        <v>1283.2404</v>
      </c>
      <c r="Z1431" s="4" t="str">
        <f t="array" ref="Z1431">XLOOKUP(M1431,Product_Dim!A:A,Product_Dim!B:B)</f>
        <v>Vitamin E Body Lotion</v>
      </c>
    </row>
    <row r="1432" ht="14.25" customHeight="1">
      <c r="A1432" s="4" t="s">
        <v>3391</v>
      </c>
      <c r="B1432" s="5">
        <v>45263.0</v>
      </c>
      <c r="C1432" s="12" t="s">
        <v>3969</v>
      </c>
      <c r="D1432" s="4">
        <f t="shared" si="1"/>
        <v>2023</v>
      </c>
      <c r="E1432" s="4" t="s">
        <v>741</v>
      </c>
      <c r="F1432" s="4">
        <v>35.0</v>
      </c>
      <c r="G1432" s="4" t="str">
        <f t="shared" si="2"/>
        <v>26-35</v>
      </c>
      <c r="H1432" s="4" t="str">
        <f t="array" ref="H1432">XLOOKUP(E1432,Customer_Dim!A:A,Customer_Dim!D:D)</f>
        <v>Male</v>
      </c>
      <c r="I1432" s="4" t="str">
        <f t="array" ref="I1432">XLOOKUP(E1432,Customer_Dim!A:A,Customer_Dim!H:H)</f>
        <v>Platinum</v>
      </c>
      <c r="J1432" s="4" t="str">
        <f t="array" ref="J1432">XLOOKUP(E1432,Customer_Dim!A:A,Customer_Dim!E:E)</f>
        <v>East Crystalton</v>
      </c>
      <c r="K1432" s="4" t="str">
        <f t="array" ref="K1432">XLOOKUP(E1432,Customer_Dim!A:A,Customer_Dim!F:F)</f>
        <v>New Mexico</v>
      </c>
      <c r="L1432" s="4" t="str">
        <f t="array" ref="L1432">XLOOKUP(Q1432,Store_Dim!A:A,Store_Dim!C:C)</f>
        <v>South</v>
      </c>
      <c r="M1432" s="4" t="s">
        <v>1820</v>
      </c>
      <c r="N1432" s="4" t="str">
        <f t="array" ref="N1432">XLOOKUP(M1432,Product_Dim!A:A,Product_Dim!C:C)</f>
        <v>Home</v>
      </c>
      <c r="O1432" s="4" t="str">
        <f t="array" ref="O1432">XLOOKUP(M1432,Product_Dim!A:A,Product_Dim!D:D)</f>
        <v>Lighting</v>
      </c>
      <c r="P1432" s="4" t="s">
        <v>1822</v>
      </c>
      <c r="Q1432" s="4" t="s">
        <v>1896</v>
      </c>
      <c r="R1432" s="4" t="str">
        <f t="array" ref="R1432">XLOOKUP(Q1432,Store_Dim!A:A,Store_Dim!B:B)</f>
        <v>Black-Horn</v>
      </c>
      <c r="S1432" s="4" t="str">
        <f t="array" ref="S1432">XLOOKUP(Q1432,Store_Dim!A:A,Store_Dim!E:E)</f>
        <v>Outlet</v>
      </c>
      <c r="T1432" s="4">
        <v>1.0</v>
      </c>
      <c r="U1432" s="13">
        <v>462.23</v>
      </c>
      <c r="V1432" s="14">
        <v>0.3</v>
      </c>
      <c r="W1432" s="15">
        <v>469.0</v>
      </c>
      <c r="X1432" s="4" t="s">
        <v>1961</v>
      </c>
      <c r="Y1432" s="16">
        <v>323.561</v>
      </c>
      <c r="Z1432" s="4" t="str">
        <f t="array" ref="Z1432">XLOOKUP(M1432,Product_Dim!A:A,Product_Dim!B:B)</f>
        <v>Decorative Lamp Shade</v>
      </c>
    </row>
    <row r="1433" ht="14.25" customHeight="1">
      <c r="A1433" s="4" t="s">
        <v>3392</v>
      </c>
      <c r="B1433" s="5">
        <v>45906.0</v>
      </c>
      <c r="C1433" s="12" t="s">
        <v>3976</v>
      </c>
      <c r="D1433" s="4">
        <f t="shared" si="1"/>
        <v>2025</v>
      </c>
      <c r="E1433" s="4" t="s">
        <v>1407</v>
      </c>
      <c r="F1433" s="4">
        <v>45.0</v>
      </c>
      <c r="G1433" s="4" t="str">
        <f t="shared" si="2"/>
        <v>36-45</v>
      </c>
      <c r="H1433" s="4" t="str">
        <f t="array" ref="H1433">XLOOKUP(E1433,Customer_Dim!A:A,Customer_Dim!D:D)</f>
        <v>Male</v>
      </c>
      <c r="I1433" s="4" t="str">
        <f t="array" ref="I1433">XLOOKUP(E1433,Customer_Dim!A:A,Customer_Dim!H:H)</f>
        <v>Gold</v>
      </c>
      <c r="J1433" s="4" t="str">
        <f t="array" ref="J1433">XLOOKUP(E1433,Customer_Dim!A:A,Customer_Dim!E:E)</f>
        <v>Paulside</v>
      </c>
      <c r="K1433" s="4" t="str">
        <f t="array" ref="K1433">XLOOKUP(E1433,Customer_Dim!A:A,Customer_Dim!F:F)</f>
        <v>North Carolina</v>
      </c>
      <c r="L1433" s="4" t="str">
        <f t="array" ref="L1433">XLOOKUP(Q1433,Store_Dim!A:A,Store_Dim!C:C)</f>
        <v>North</v>
      </c>
      <c r="M1433" s="4" t="s">
        <v>1706</v>
      </c>
      <c r="N1433" s="4" t="str">
        <f t="array" ref="N1433">XLOOKUP(M1433,Product_Dim!A:A,Product_Dim!C:C)</f>
        <v>Electronics</v>
      </c>
      <c r="O1433" s="4" t="str">
        <f t="array" ref="O1433">XLOOKUP(M1433,Product_Dim!A:A,Product_Dim!D:D)</f>
        <v>Accessories</v>
      </c>
      <c r="P1433" s="4" t="s">
        <v>1708</v>
      </c>
      <c r="Q1433" s="4" t="s">
        <v>1942</v>
      </c>
      <c r="R1433" s="4" t="str">
        <f t="array" ref="R1433">XLOOKUP(Q1433,Store_Dim!A:A,Store_Dim!B:B)</f>
        <v>Holloway Ltd</v>
      </c>
      <c r="S1433" s="4" t="str">
        <f t="array" ref="S1433">XLOOKUP(Q1433,Store_Dim!A:A,Store_Dim!E:E)</f>
        <v>Flagship</v>
      </c>
      <c r="T1433" s="4">
        <v>1.0</v>
      </c>
      <c r="U1433" s="13">
        <v>361.09</v>
      </c>
      <c r="V1433" s="14">
        <v>0.06</v>
      </c>
      <c r="W1433" s="15">
        <v>389.0</v>
      </c>
      <c r="X1433" s="4" t="s">
        <v>1961</v>
      </c>
      <c r="Y1433" s="16">
        <v>339.4245999999999</v>
      </c>
      <c r="Z1433" s="4" t="str">
        <f t="array" ref="Z1433">XLOOKUP(M1433,Product_Dim!A:A,Product_Dim!B:B)</f>
        <v>Smart Home WiFi Camera</v>
      </c>
    </row>
    <row r="1434" ht="14.25" customHeight="1">
      <c r="A1434" s="4" t="s">
        <v>3393</v>
      </c>
      <c r="B1434" s="5">
        <v>45243.0</v>
      </c>
      <c r="C1434" s="12" t="s">
        <v>3971</v>
      </c>
      <c r="D1434" s="4">
        <f t="shared" si="1"/>
        <v>2023</v>
      </c>
      <c r="E1434" s="4" t="s">
        <v>1220</v>
      </c>
      <c r="F1434" s="4">
        <v>27.0</v>
      </c>
      <c r="G1434" s="4" t="str">
        <f t="shared" si="2"/>
        <v>26-35</v>
      </c>
      <c r="H1434" s="4" t="str">
        <f t="array" ref="H1434">XLOOKUP(E1434,Customer_Dim!A:A,Customer_Dim!D:D)</f>
        <v>Female</v>
      </c>
      <c r="I1434" s="4" t="str">
        <f t="array" ref="I1434">XLOOKUP(E1434,Customer_Dim!A:A,Customer_Dim!H:H)</f>
        <v>Silver</v>
      </c>
      <c r="J1434" s="4" t="str">
        <f t="array" ref="J1434">XLOOKUP(E1434,Customer_Dim!A:A,Customer_Dim!E:E)</f>
        <v>Jennifertown</v>
      </c>
      <c r="K1434" s="4" t="str">
        <f t="array" ref="K1434">XLOOKUP(E1434,Customer_Dim!A:A,Customer_Dim!F:F)</f>
        <v>South Carolina</v>
      </c>
      <c r="L1434" s="4" t="str">
        <f t="array" ref="L1434">XLOOKUP(Q1434,Store_Dim!A:A,Store_Dim!C:C)</f>
        <v>East</v>
      </c>
      <c r="M1434" s="4" t="s">
        <v>1802</v>
      </c>
      <c r="N1434" s="4" t="str">
        <f t="array" ref="N1434">XLOOKUP(M1434,Product_Dim!A:A,Product_Dim!C:C)</f>
        <v>Sports</v>
      </c>
      <c r="O1434" s="4" t="str">
        <f t="array" ref="O1434">XLOOKUP(M1434,Product_Dim!A:A,Product_Dim!D:D)</f>
        <v>Team Sports</v>
      </c>
      <c r="P1434" s="4" t="s">
        <v>1804</v>
      </c>
      <c r="Q1434" s="4" t="s">
        <v>1948</v>
      </c>
      <c r="R1434" s="4" t="str">
        <f t="array" ref="R1434">XLOOKUP(Q1434,Store_Dim!A:A,Store_Dim!B:B)</f>
        <v>Mann-Austin</v>
      </c>
      <c r="S1434" s="4" t="str">
        <f t="array" ref="S1434">XLOOKUP(Q1434,Store_Dim!A:A,Store_Dim!E:E)</f>
        <v>Online</v>
      </c>
      <c r="T1434" s="4">
        <v>3.0</v>
      </c>
      <c r="U1434" s="13">
        <v>59.37</v>
      </c>
      <c r="V1434" s="14">
        <v>0.03</v>
      </c>
      <c r="W1434" s="15">
        <v>359.0</v>
      </c>
      <c r="X1434" s="4" t="s">
        <v>1961</v>
      </c>
      <c r="Y1434" s="16">
        <v>172.7667</v>
      </c>
      <c r="Z1434" s="4" t="str">
        <f t="array" ref="Z1434">XLOOKUP(M1434,Product_Dim!A:A,Product_Dim!B:B)</f>
        <v>Shin Guards – Adult</v>
      </c>
    </row>
    <row r="1435" ht="14.25" customHeight="1">
      <c r="A1435" s="4" t="s">
        <v>3394</v>
      </c>
      <c r="B1435" s="5">
        <v>45686.0</v>
      </c>
      <c r="C1435" s="12" t="s">
        <v>3972</v>
      </c>
      <c r="D1435" s="4">
        <f t="shared" si="1"/>
        <v>2025</v>
      </c>
      <c r="E1435" s="4" t="s">
        <v>161</v>
      </c>
      <c r="F1435" s="4">
        <v>20.0</v>
      </c>
      <c r="G1435" s="4" t="str">
        <f t="shared" si="2"/>
        <v>18-25</v>
      </c>
      <c r="H1435" s="4" t="str">
        <f t="array" ref="H1435">XLOOKUP(E1435,Customer_Dim!A:A,Customer_Dim!D:D)</f>
        <v>Female</v>
      </c>
      <c r="I1435" s="4" t="str">
        <f t="array" ref="I1435">XLOOKUP(E1435,Customer_Dim!A:A,Customer_Dim!H:H)</f>
        <v>Gold</v>
      </c>
      <c r="J1435" s="4" t="str">
        <f t="array" ref="J1435">XLOOKUP(E1435,Customer_Dim!A:A,Customer_Dim!E:E)</f>
        <v>Luisfurt</v>
      </c>
      <c r="K1435" s="4" t="str">
        <f t="array" ref="K1435">XLOOKUP(E1435,Customer_Dim!A:A,Customer_Dim!F:F)</f>
        <v>Georgia</v>
      </c>
      <c r="L1435" s="4" t="str">
        <f t="array" ref="L1435">XLOOKUP(Q1435,Store_Dim!A:A,Store_Dim!C:C)</f>
        <v>North</v>
      </c>
      <c r="M1435" s="4" t="s">
        <v>1700</v>
      </c>
      <c r="N1435" s="4" t="str">
        <f t="array" ref="N1435">XLOOKUP(M1435,Product_Dim!A:A,Product_Dim!C:C)</f>
        <v>Electronics</v>
      </c>
      <c r="O1435" s="4" t="str">
        <f t="array" ref="O1435">XLOOKUP(M1435,Product_Dim!A:A,Product_Dim!D:D)</f>
        <v>Audio</v>
      </c>
      <c r="P1435" s="4" t="s">
        <v>1702</v>
      </c>
      <c r="Q1435" s="4" t="s">
        <v>1892</v>
      </c>
      <c r="R1435" s="4" t="str">
        <f t="array" ref="R1435">XLOOKUP(Q1435,Store_Dim!A:A,Store_Dim!B:B)</f>
        <v>Martinez, Adkins and Johnson</v>
      </c>
      <c r="S1435" s="4" t="str">
        <f t="array" ref="S1435">XLOOKUP(Q1435,Store_Dim!A:A,Store_Dim!E:E)</f>
        <v>Flagship</v>
      </c>
      <c r="T1435" s="4">
        <v>3.0</v>
      </c>
      <c r="U1435" s="13">
        <v>765.21</v>
      </c>
      <c r="V1435" s="14">
        <v>0.14</v>
      </c>
      <c r="W1435" s="15">
        <v>378.0</v>
      </c>
      <c r="X1435" s="4" t="s">
        <v>1964</v>
      </c>
      <c r="Y1435" s="16">
        <v>1974.2418</v>
      </c>
      <c r="Z1435" s="4" t="str">
        <f t="array" ref="Z1435">XLOOKUP(M1435,Product_Dim!A:A,Product_Dim!B:B)</f>
        <v>Noise-Canceling Headphones</v>
      </c>
    </row>
    <row r="1436" ht="14.25" customHeight="1">
      <c r="A1436" s="4" t="s">
        <v>3395</v>
      </c>
      <c r="B1436" s="5">
        <v>45472.0</v>
      </c>
      <c r="C1436" s="12" t="s">
        <v>3970</v>
      </c>
      <c r="D1436" s="4">
        <f t="shared" si="1"/>
        <v>2024</v>
      </c>
      <c r="E1436" s="4" t="s">
        <v>802</v>
      </c>
      <c r="F1436" s="4">
        <v>56.0</v>
      </c>
      <c r="G1436" s="4" t="str">
        <f t="shared" si="2"/>
        <v>56-65</v>
      </c>
      <c r="H1436" s="4" t="str">
        <f t="array" ref="H1436">XLOOKUP(E1436,Customer_Dim!A:A,Customer_Dim!D:D)</f>
        <v>Female</v>
      </c>
      <c r="I1436" s="4" t="str">
        <f t="array" ref="I1436">XLOOKUP(E1436,Customer_Dim!A:A,Customer_Dim!H:H)</f>
        <v>Gold</v>
      </c>
      <c r="J1436" s="4" t="str">
        <f t="array" ref="J1436">XLOOKUP(E1436,Customer_Dim!A:A,Customer_Dim!E:E)</f>
        <v>North Nicholas</v>
      </c>
      <c r="K1436" s="4" t="str">
        <f t="array" ref="K1436">XLOOKUP(E1436,Customer_Dim!A:A,Customer_Dim!F:F)</f>
        <v>Texas</v>
      </c>
      <c r="L1436" s="4" t="str">
        <f t="array" ref="L1436">XLOOKUP(Q1436,Store_Dim!A:A,Store_Dim!C:C)</f>
        <v>North</v>
      </c>
      <c r="M1436" s="4" t="s">
        <v>1674</v>
      </c>
      <c r="N1436" s="4" t="str">
        <f t="array" ref="N1436">XLOOKUP(M1436,Product_Dim!A:A,Product_Dim!C:C)</f>
        <v>Beauty</v>
      </c>
      <c r="O1436" s="4" t="str">
        <f t="array" ref="O1436">XLOOKUP(M1436,Product_Dim!A:A,Product_Dim!D:D)</f>
        <v>Skincare</v>
      </c>
      <c r="P1436" s="4" t="s">
        <v>1676</v>
      </c>
      <c r="Q1436" s="4" t="s">
        <v>1929</v>
      </c>
      <c r="R1436" s="4" t="str">
        <f t="array" ref="R1436">XLOOKUP(Q1436,Store_Dim!A:A,Store_Dim!B:B)</f>
        <v>Thomas, Bridges and Harris</v>
      </c>
      <c r="S1436" s="4" t="str">
        <f t="array" ref="S1436">XLOOKUP(Q1436,Store_Dim!A:A,Store_Dim!E:E)</f>
        <v>Online</v>
      </c>
      <c r="T1436" s="4">
        <v>4.0</v>
      </c>
      <c r="U1436" s="13">
        <v>303.56</v>
      </c>
      <c r="V1436" s="14">
        <v>0.2</v>
      </c>
      <c r="W1436" s="15">
        <v>244.0</v>
      </c>
      <c r="X1436" s="4" t="s">
        <v>1964</v>
      </c>
      <c r="Y1436" s="16">
        <v>971.392</v>
      </c>
      <c r="Z1436" s="4" t="str">
        <f t="array" ref="Z1436">XLOOKUP(M1436,Product_Dim!A:A,Product_Dim!B:B)</f>
        <v>Vitamin C Face Serum</v>
      </c>
    </row>
    <row r="1437" ht="14.25" customHeight="1">
      <c r="A1437" s="4" t="s">
        <v>3396</v>
      </c>
      <c r="B1437" s="5">
        <v>45779.0</v>
      </c>
      <c r="C1437" s="12" t="s">
        <v>3973</v>
      </c>
      <c r="D1437" s="4">
        <f t="shared" si="1"/>
        <v>2025</v>
      </c>
      <c r="E1437" s="4" t="s">
        <v>1395</v>
      </c>
      <c r="F1437" s="4">
        <v>51.0</v>
      </c>
      <c r="G1437" s="4" t="str">
        <f t="shared" si="2"/>
        <v>46-55</v>
      </c>
      <c r="H1437" s="4" t="str">
        <f t="array" ref="H1437">XLOOKUP(E1437,Customer_Dim!A:A,Customer_Dim!D:D)</f>
        <v>Male</v>
      </c>
      <c r="I1437" s="4" t="str">
        <f t="array" ref="I1437">XLOOKUP(E1437,Customer_Dim!A:A,Customer_Dim!H:H)</f>
        <v>Silver</v>
      </c>
      <c r="J1437" s="4" t="str">
        <f t="array" ref="J1437">XLOOKUP(E1437,Customer_Dim!A:A,Customer_Dim!E:E)</f>
        <v>New Donnabury</v>
      </c>
      <c r="K1437" s="4" t="str">
        <f t="array" ref="K1437">XLOOKUP(E1437,Customer_Dim!A:A,Customer_Dim!F:F)</f>
        <v>Texas</v>
      </c>
      <c r="L1437" s="4" t="str">
        <f t="array" ref="L1437">XLOOKUP(Q1437,Store_Dim!A:A,Store_Dim!C:C)</f>
        <v>East</v>
      </c>
      <c r="M1437" s="4" t="s">
        <v>1658</v>
      </c>
      <c r="N1437" s="4" t="str">
        <f t="array" ref="N1437">XLOOKUP(M1437,Product_Dim!A:A,Product_Dim!C:C)</f>
        <v>Home</v>
      </c>
      <c r="O1437" s="4" t="str">
        <f t="array" ref="O1437">XLOOKUP(M1437,Product_Dim!A:A,Product_Dim!D:D)</f>
        <v>Decor</v>
      </c>
      <c r="P1437" s="4" t="s">
        <v>1660</v>
      </c>
      <c r="Q1437" s="4" t="s">
        <v>1887</v>
      </c>
      <c r="R1437" s="4" t="str">
        <f t="array" ref="R1437">XLOOKUP(Q1437,Store_Dim!A:A,Store_Dim!B:B)</f>
        <v>Rivera-Warner</v>
      </c>
      <c r="S1437" s="4" t="str">
        <f t="array" ref="S1437">XLOOKUP(Q1437,Store_Dim!A:A,Store_Dim!E:E)</f>
        <v>Flagship</v>
      </c>
      <c r="T1437" s="4">
        <v>1.0</v>
      </c>
      <c r="U1437" s="13">
        <v>640.93</v>
      </c>
      <c r="V1437" s="14">
        <v>0.19</v>
      </c>
      <c r="W1437" s="15">
        <v>378.0</v>
      </c>
      <c r="X1437" s="4" t="s">
        <v>1961</v>
      </c>
      <c r="Y1437" s="16">
        <v>519.1533</v>
      </c>
      <c r="Z1437" s="4" t="str">
        <f t="array" ref="Z1437">XLOOKUP(M1437,Product_Dim!A:A,Product_Dim!B:B)</f>
        <v>Decorative Floor Vase</v>
      </c>
    </row>
    <row r="1438" ht="14.25" customHeight="1">
      <c r="A1438" s="4" t="s">
        <v>3397</v>
      </c>
      <c r="B1438" s="5">
        <v>45830.0</v>
      </c>
      <c r="C1438" s="12" t="s">
        <v>3970</v>
      </c>
      <c r="D1438" s="4">
        <f t="shared" si="1"/>
        <v>2025</v>
      </c>
      <c r="E1438" s="4" t="s">
        <v>596</v>
      </c>
      <c r="F1438" s="4">
        <v>26.0</v>
      </c>
      <c r="G1438" s="4" t="str">
        <f t="shared" si="2"/>
        <v>26-35</v>
      </c>
      <c r="H1438" s="4" t="str">
        <f t="array" ref="H1438">XLOOKUP(E1438,Customer_Dim!A:A,Customer_Dim!D:D)</f>
        <v>Female</v>
      </c>
      <c r="I1438" s="4" t="str">
        <f t="array" ref="I1438">XLOOKUP(E1438,Customer_Dim!A:A,Customer_Dim!H:H)</f>
        <v>Gold</v>
      </c>
      <c r="J1438" s="4" t="str">
        <f t="array" ref="J1438">XLOOKUP(E1438,Customer_Dim!A:A,Customer_Dim!E:E)</f>
        <v>Avilahaven</v>
      </c>
      <c r="K1438" s="4" t="str">
        <f t="array" ref="K1438">XLOOKUP(E1438,Customer_Dim!A:A,Customer_Dim!F:F)</f>
        <v>Vermont</v>
      </c>
      <c r="L1438" s="4" t="str">
        <f t="array" ref="L1438">XLOOKUP(Q1438,Store_Dim!A:A,Store_Dim!C:C)</f>
        <v>East</v>
      </c>
      <c r="M1438" s="4" t="s">
        <v>1841</v>
      </c>
      <c r="N1438" s="4" t="str">
        <f t="array" ref="N1438">XLOOKUP(M1438,Product_Dim!A:A,Product_Dim!C:C)</f>
        <v>Home</v>
      </c>
      <c r="O1438" s="4" t="str">
        <f t="array" ref="O1438">XLOOKUP(M1438,Product_Dim!A:A,Product_Dim!D:D)</f>
        <v>Kitchen</v>
      </c>
      <c r="P1438" s="4" t="s">
        <v>1843</v>
      </c>
      <c r="Q1438" s="4" t="s">
        <v>1924</v>
      </c>
      <c r="R1438" s="4" t="str">
        <f t="array" ref="R1438">XLOOKUP(Q1438,Store_Dim!A:A,Store_Dim!B:B)</f>
        <v>Hill, Wagner and Ballard</v>
      </c>
      <c r="S1438" s="4" t="str">
        <f t="array" ref="S1438">XLOOKUP(Q1438,Store_Dim!A:A,Store_Dim!E:E)</f>
        <v>Online</v>
      </c>
      <c r="T1438" s="4">
        <v>2.0</v>
      </c>
      <c r="U1438" s="13">
        <v>611.25</v>
      </c>
      <c r="V1438" s="14">
        <v>0.22</v>
      </c>
      <c r="W1438" s="15">
        <v>82.0</v>
      </c>
      <c r="X1438" s="4" t="s">
        <v>1959</v>
      </c>
      <c r="Y1438" s="16">
        <v>953.5500000000001</v>
      </c>
      <c r="Z1438" s="4" t="str">
        <f t="array" ref="Z1438">XLOOKUP(M1438,Product_Dim!A:A,Product_Dim!B:B)</f>
        <v>Kitchen Cutting Board</v>
      </c>
    </row>
    <row r="1439" ht="14.25" customHeight="1">
      <c r="A1439" s="4" t="s">
        <v>3398</v>
      </c>
      <c r="B1439" s="5">
        <v>45756.0</v>
      </c>
      <c r="C1439" s="12" t="s">
        <v>3978</v>
      </c>
      <c r="D1439" s="4">
        <f t="shared" si="1"/>
        <v>2025</v>
      </c>
      <c r="E1439" s="4" t="s">
        <v>1446</v>
      </c>
      <c r="F1439" s="4">
        <v>60.0</v>
      </c>
      <c r="G1439" s="4" t="str">
        <f t="shared" si="2"/>
        <v>56-65</v>
      </c>
      <c r="H1439" s="4" t="str">
        <f t="array" ref="H1439">XLOOKUP(E1439,Customer_Dim!A:A,Customer_Dim!D:D)</f>
        <v>Female</v>
      </c>
      <c r="I1439" s="4" t="str">
        <f t="array" ref="I1439">XLOOKUP(E1439,Customer_Dim!A:A,Customer_Dim!H:H)</f>
        <v>Silver</v>
      </c>
      <c r="J1439" s="4" t="str">
        <f t="array" ref="J1439">XLOOKUP(E1439,Customer_Dim!A:A,Customer_Dim!E:E)</f>
        <v>East Julie</v>
      </c>
      <c r="K1439" s="4" t="str">
        <f t="array" ref="K1439">XLOOKUP(E1439,Customer_Dim!A:A,Customer_Dim!F:F)</f>
        <v>Kansas</v>
      </c>
      <c r="L1439" s="4" t="str">
        <f t="array" ref="L1439">XLOOKUP(Q1439,Store_Dim!A:A,Store_Dim!C:C)</f>
        <v>North</v>
      </c>
      <c r="M1439" s="4" t="s">
        <v>1780</v>
      </c>
      <c r="N1439" s="4" t="str">
        <f t="array" ref="N1439">XLOOKUP(M1439,Product_Dim!A:A,Product_Dim!C:C)</f>
        <v>Beauty</v>
      </c>
      <c r="O1439" s="4" t="str">
        <f t="array" ref="O1439">XLOOKUP(M1439,Product_Dim!A:A,Product_Dim!D:D)</f>
        <v>Haircare</v>
      </c>
      <c r="P1439" s="4" t="s">
        <v>1782</v>
      </c>
      <c r="Q1439" s="4" t="s">
        <v>1892</v>
      </c>
      <c r="R1439" s="4" t="str">
        <f t="array" ref="R1439">XLOOKUP(Q1439,Store_Dim!A:A,Store_Dim!B:B)</f>
        <v>Martinez, Adkins and Johnson</v>
      </c>
      <c r="S1439" s="4" t="str">
        <f t="array" ref="S1439">XLOOKUP(Q1439,Store_Dim!A:A,Store_Dim!E:E)</f>
        <v>Flagship</v>
      </c>
      <c r="T1439" s="4">
        <v>1.0</v>
      </c>
      <c r="U1439" s="13">
        <v>209.93</v>
      </c>
      <c r="V1439" s="14">
        <v>0.21</v>
      </c>
      <c r="W1439" s="15">
        <v>177.0</v>
      </c>
      <c r="X1439" s="4" t="s">
        <v>1959</v>
      </c>
      <c r="Y1439" s="16">
        <v>165.8447</v>
      </c>
      <c r="Z1439" s="4" t="str">
        <f t="array" ref="Z1439">XLOOKUP(M1439,Product_Dim!A:A,Product_Dim!B:B)</f>
        <v>Women's Hair Dryer Brush</v>
      </c>
    </row>
    <row r="1440" ht="14.25" customHeight="1">
      <c r="A1440" s="4" t="s">
        <v>3399</v>
      </c>
      <c r="B1440" s="5">
        <v>45847.0</v>
      </c>
      <c r="C1440" s="12" t="s">
        <v>3968</v>
      </c>
      <c r="D1440" s="4">
        <f t="shared" si="1"/>
        <v>2025</v>
      </c>
      <c r="E1440" s="4" t="s">
        <v>403</v>
      </c>
      <c r="F1440" s="4">
        <v>40.0</v>
      </c>
      <c r="G1440" s="4" t="str">
        <f t="shared" si="2"/>
        <v>36-45</v>
      </c>
      <c r="H1440" s="4" t="str">
        <f t="array" ref="H1440">XLOOKUP(E1440,Customer_Dim!A:A,Customer_Dim!D:D)</f>
        <v>Female</v>
      </c>
      <c r="I1440" s="4" t="str">
        <f t="array" ref="I1440">XLOOKUP(E1440,Customer_Dim!A:A,Customer_Dim!H:H)</f>
        <v>Gold</v>
      </c>
      <c r="J1440" s="4" t="str">
        <f t="array" ref="J1440">XLOOKUP(E1440,Customer_Dim!A:A,Customer_Dim!E:E)</f>
        <v>New Dawnton</v>
      </c>
      <c r="K1440" s="4" t="str">
        <f t="array" ref="K1440">XLOOKUP(E1440,Customer_Dim!A:A,Customer_Dim!F:F)</f>
        <v>Maryland</v>
      </c>
      <c r="L1440" s="4" t="str">
        <f t="array" ref="L1440">XLOOKUP(Q1440,Store_Dim!A:A,Store_Dim!C:C)</f>
        <v>East</v>
      </c>
      <c r="M1440" s="4" t="s">
        <v>1880</v>
      </c>
      <c r="N1440" s="4" t="str">
        <f t="array" ref="N1440">XLOOKUP(M1440,Product_Dim!A:A,Product_Dim!C:C)</f>
        <v>Home</v>
      </c>
      <c r="O1440" s="4" t="str">
        <f t="array" ref="O1440">XLOOKUP(M1440,Product_Dim!A:A,Product_Dim!D:D)</f>
        <v>Kitchen</v>
      </c>
      <c r="P1440" s="4" t="s">
        <v>1882</v>
      </c>
      <c r="Q1440" s="4" t="s">
        <v>1924</v>
      </c>
      <c r="R1440" s="4" t="str">
        <f t="array" ref="R1440">XLOOKUP(Q1440,Store_Dim!A:A,Store_Dim!B:B)</f>
        <v>Hill, Wagner and Ballard</v>
      </c>
      <c r="S1440" s="4" t="str">
        <f t="array" ref="S1440">XLOOKUP(Q1440,Store_Dim!A:A,Store_Dim!E:E)</f>
        <v>Online</v>
      </c>
      <c r="T1440" s="4">
        <v>3.0</v>
      </c>
      <c r="U1440" s="13">
        <v>130.39</v>
      </c>
      <c r="V1440" s="14">
        <v>0.24</v>
      </c>
      <c r="W1440" s="15">
        <v>146.0</v>
      </c>
      <c r="X1440" s="4" t="s">
        <v>1961</v>
      </c>
      <c r="Y1440" s="16">
        <v>297.2892</v>
      </c>
      <c r="Z1440" s="4" t="str">
        <f t="array" ref="Z1440">XLOOKUP(M1440,Product_Dim!A:A,Product_Dim!B:B)</f>
        <v>Stainless Steel Cookware Set</v>
      </c>
    </row>
    <row r="1441" ht="14.25" customHeight="1">
      <c r="A1441" s="4" t="s">
        <v>3400</v>
      </c>
      <c r="B1441" s="5">
        <v>45322.0</v>
      </c>
      <c r="C1441" s="12" t="s">
        <v>3972</v>
      </c>
      <c r="D1441" s="4">
        <f t="shared" si="1"/>
        <v>2024</v>
      </c>
      <c r="E1441" s="4" t="s">
        <v>946</v>
      </c>
      <c r="F1441" s="4">
        <v>40.0</v>
      </c>
      <c r="G1441" s="4" t="str">
        <f t="shared" si="2"/>
        <v>36-45</v>
      </c>
      <c r="H1441" s="4" t="str">
        <f t="array" ref="H1441">XLOOKUP(E1441,Customer_Dim!A:A,Customer_Dim!D:D)</f>
        <v>Female</v>
      </c>
      <c r="I1441" s="4" t="str">
        <f t="array" ref="I1441">XLOOKUP(E1441,Customer_Dim!A:A,Customer_Dim!H:H)</f>
        <v>Bronze</v>
      </c>
      <c r="J1441" s="4" t="str">
        <f t="array" ref="J1441">XLOOKUP(E1441,Customer_Dim!A:A,Customer_Dim!E:E)</f>
        <v>West Beverlymouth</v>
      </c>
      <c r="K1441" s="4" t="str">
        <f t="array" ref="K1441">XLOOKUP(E1441,Customer_Dim!A:A,Customer_Dim!F:F)</f>
        <v>Missouri</v>
      </c>
      <c r="L1441" s="4" t="str">
        <f t="array" ref="L1441">XLOOKUP(Q1441,Store_Dim!A:A,Store_Dim!C:C)</f>
        <v>South</v>
      </c>
      <c r="M1441" s="4" t="s">
        <v>1862</v>
      </c>
      <c r="N1441" s="4" t="str">
        <f t="array" ref="N1441">XLOOKUP(M1441,Product_Dim!A:A,Product_Dim!C:C)</f>
        <v>Electronics</v>
      </c>
      <c r="O1441" s="4" t="str">
        <f t="array" ref="O1441">XLOOKUP(M1441,Product_Dim!A:A,Product_Dim!D:D)</f>
        <v>Computer</v>
      </c>
      <c r="P1441" s="4" t="s">
        <v>1864</v>
      </c>
      <c r="Q1441" s="4" t="s">
        <v>1914</v>
      </c>
      <c r="R1441" s="4" t="str">
        <f t="array" ref="R1441">XLOOKUP(Q1441,Store_Dim!A:A,Store_Dim!B:B)</f>
        <v>Martinez-Mullins</v>
      </c>
      <c r="S1441" s="4" t="str">
        <f t="array" ref="S1441">XLOOKUP(Q1441,Store_Dim!A:A,Store_Dim!E:E)</f>
        <v>Online</v>
      </c>
      <c r="T1441" s="4">
        <v>2.0</v>
      </c>
      <c r="U1441" s="13">
        <v>846.18</v>
      </c>
      <c r="V1441" s="14">
        <v>0.1</v>
      </c>
      <c r="W1441" s="15">
        <v>485.0</v>
      </c>
      <c r="X1441" s="4" t="s">
        <v>1964</v>
      </c>
      <c r="Y1441" s="16">
        <v>1523.124</v>
      </c>
      <c r="Z1441" s="4" t="str">
        <f t="array" ref="Z1441">XLOOKUP(M1441,Product_Dim!A:A,Product_Dim!B:B)</f>
        <v>USB-C Laptop Charger</v>
      </c>
    </row>
    <row r="1442" ht="14.25" customHeight="1">
      <c r="A1442" s="4" t="s">
        <v>3401</v>
      </c>
      <c r="B1442" s="5">
        <v>45829.0</v>
      </c>
      <c r="C1442" s="12" t="s">
        <v>3970</v>
      </c>
      <c r="D1442" s="4">
        <f t="shared" si="1"/>
        <v>2025</v>
      </c>
      <c r="E1442" s="4" t="s">
        <v>1133</v>
      </c>
      <c r="F1442" s="4">
        <v>38.0</v>
      </c>
      <c r="G1442" s="4" t="str">
        <f t="shared" si="2"/>
        <v>36-45</v>
      </c>
      <c r="H1442" s="4" t="str">
        <f t="array" ref="H1442">XLOOKUP(E1442,Customer_Dim!A:A,Customer_Dim!D:D)</f>
        <v>Male</v>
      </c>
      <c r="I1442" s="4" t="str">
        <f t="array" ref="I1442">XLOOKUP(E1442,Customer_Dim!A:A,Customer_Dim!H:H)</f>
        <v>Silver</v>
      </c>
      <c r="J1442" s="4" t="str">
        <f t="array" ref="J1442">XLOOKUP(E1442,Customer_Dim!A:A,Customer_Dim!E:E)</f>
        <v>Guerreroport</v>
      </c>
      <c r="K1442" s="4" t="str">
        <f t="array" ref="K1442">XLOOKUP(E1442,Customer_Dim!A:A,Customer_Dim!F:F)</f>
        <v>Connecticut</v>
      </c>
      <c r="L1442" s="4" t="str">
        <f t="array" ref="L1442">XLOOKUP(Q1442,Store_Dim!A:A,Store_Dim!C:C)</f>
        <v>South</v>
      </c>
      <c r="M1442" s="4" t="s">
        <v>1793</v>
      </c>
      <c r="N1442" s="4" t="str">
        <f t="array" ref="N1442">XLOOKUP(M1442,Product_Dim!A:A,Product_Dim!C:C)</f>
        <v>Home</v>
      </c>
      <c r="O1442" s="4" t="str">
        <f t="array" ref="O1442">XLOOKUP(M1442,Product_Dim!A:A,Product_Dim!D:D)</f>
        <v>Storage</v>
      </c>
      <c r="P1442" s="4" t="s">
        <v>1795</v>
      </c>
      <c r="Q1442" s="4" t="s">
        <v>1934</v>
      </c>
      <c r="R1442" s="4" t="str">
        <f t="array" ref="R1442">XLOOKUP(Q1442,Store_Dim!A:A,Store_Dim!B:B)</f>
        <v>Mcdonald Inc</v>
      </c>
      <c r="S1442" s="4" t="str">
        <f t="array" ref="S1442">XLOOKUP(Q1442,Store_Dim!A:A,Store_Dim!E:E)</f>
        <v>Outlet</v>
      </c>
      <c r="T1442" s="4">
        <v>2.0</v>
      </c>
      <c r="U1442" s="13">
        <v>424.53</v>
      </c>
      <c r="V1442" s="14">
        <v>0.14</v>
      </c>
      <c r="W1442" s="15">
        <v>89.0</v>
      </c>
      <c r="X1442" s="4" t="s">
        <v>1964</v>
      </c>
      <c r="Y1442" s="16">
        <v>730.1916</v>
      </c>
      <c r="Z1442" s="4" t="str">
        <f t="array" ref="Z1442">XLOOKUP(M1442,Product_Dim!A:A,Product_Dim!B:B)</f>
        <v>Kitchen Storage Rack</v>
      </c>
    </row>
    <row r="1443" ht="14.25" customHeight="1">
      <c r="A1443" s="4" t="s">
        <v>3402</v>
      </c>
      <c r="B1443" s="5">
        <v>45539.0</v>
      </c>
      <c r="C1443" s="12" t="s">
        <v>3976</v>
      </c>
      <c r="D1443" s="4">
        <f t="shared" si="1"/>
        <v>2024</v>
      </c>
      <c r="E1443" s="4" t="s">
        <v>847</v>
      </c>
      <c r="F1443" s="4">
        <v>24.0</v>
      </c>
      <c r="G1443" s="4" t="str">
        <f t="shared" si="2"/>
        <v>18-25</v>
      </c>
      <c r="H1443" s="4" t="str">
        <f t="array" ref="H1443">XLOOKUP(E1443,Customer_Dim!A:A,Customer_Dim!D:D)</f>
        <v>Female</v>
      </c>
      <c r="I1443" s="4" t="str">
        <f t="array" ref="I1443">XLOOKUP(E1443,Customer_Dim!A:A,Customer_Dim!H:H)</f>
        <v>Platinum</v>
      </c>
      <c r="J1443" s="4" t="str">
        <f t="array" ref="J1443">XLOOKUP(E1443,Customer_Dim!A:A,Customer_Dim!E:E)</f>
        <v>East Richard</v>
      </c>
      <c r="K1443" s="4" t="str">
        <f t="array" ref="K1443">XLOOKUP(E1443,Customer_Dim!A:A,Customer_Dim!F:F)</f>
        <v>Texas</v>
      </c>
      <c r="L1443" s="4" t="str">
        <f t="array" ref="L1443">XLOOKUP(Q1443,Store_Dim!A:A,Store_Dim!C:C)</f>
        <v>South</v>
      </c>
      <c r="M1443" s="4" t="s">
        <v>1847</v>
      </c>
      <c r="N1443" s="4" t="str">
        <f t="array" ref="N1443">XLOOKUP(M1443,Product_Dim!A:A,Product_Dim!C:C)</f>
        <v>Sports</v>
      </c>
      <c r="O1443" s="4" t="str">
        <f t="array" ref="O1443">XLOOKUP(M1443,Product_Dim!A:A,Product_Dim!D:D)</f>
        <v>Accessories</v>
      </c>
      <c r="P1443" s="4" t="s">
        <v>1849</v>
      </c>
      <c r="Q1443" s="4" t="s">
        <v>1934</v>
      </c>
      <c r="R1443" s="4" t="str">
        <f t="array" ref="R1443">XLOOKUP(Q1443,Store_Dim!A:A,Store_Dim!B:B)</f>
        <v>Mcdonald Inc</v>
      </c>
      <c r="S1443" s="4" t="str">
        <f t="array" ref="S1443">XLOOKUP(Q1443,Store_Dim!A:A,Store_Dim!E:E)</f>
        <v>Outlet</v>
      </c>
      <c r="T1443" s="4">
        <v>4.0</v>
      </c>
      <c r="U1443" s="13">
        <v>450.42</v>
      </c>
      <c r="V1443" s="14">
        <v>0.08</v>
      </c>
      <c r="W1443" s="15">
        <v>232.0</v>
      </c>
      <c r="X1443" s="4" t="s">
        <v>1964</v>
      </c>
      <c r="Y1443" s="16">
        <v>1657.5456</v>
      </c>
      <c r="Z1443" s="4" t="str">
        <f t="array" ref="Z1443">XLOOKUP(M1443,Product_Dim!A:A,Product_Dim!B:B)</f>
        <v>Sports Wrist Sweatbands</v>
      </c>
    </row>
    <row r="1444" ht="14.25" customHeight="1">
      <c r="A1444" s="4" t="s">
        <v>3403</v>
      </c>
      <c r="B1444" s="5">
        <v>45893.0</v>
      </c>
      <c r="C1444" s="12" t="s">
        <v>3975</v>
      </c>
      <c r="D1444" s="4">
        <f t="shared" si="1"/>
        <v>2025</v>
      </c>
      <c r="E1444" s="4" t="s">
        <v>542</v>
      </c>
      <c r="F1444" s="4">
        <v>46.0</v>
      </c>
      <c r="G1444" s="4" t="str">
        <f t="shared" si="2"/>
        <v>46-55</v>
      </c>
      <c r="H1444" s="4" t="str">
        <f t="array" ref="H1444">XLOOKUP(E1444,Customer_Dim!A:A,Customer_Dim!D:D)</f>
        <v>Male</v>
      </c>
      <c r="I1444" s="4" t="str">
        <f t="array" ref="I1444">XLOOKUP(E1444,Customer_Dim!A:A,Customer_Dim!H:H)</f>
        <v>Bronze</v>
      </c>
      <c r="J1444" s="4" t="str">
        <f t="array" ref="J1444">XLOOKUP(E1444,Customer_Dim!A:A,Customer_Dim!E:E)</f>
        <v>East Peterbury</v>
      </c>
      <c r="K1444" s="4" t="str">
        <f t="array" ref="K1444">XLOOKUP(E1444,Customer_Dim!A:A,Customer_Dim!F:F)</f>
        <v>North Dakota</v>
      </c>
      <c r="L1444" s="4" t="str">
        <f t="array" ref="L1444">XLOOKUP(Q1444,Store_Dim!A:A,Store_Dim!C:C)</f>
        <v>South</v>
      </c>
      <c r="M1444" s="4" t="s">
        <v>1655</v>
      </c>
      <c r="N1444" s="4" t="str">
        <f t="array" ref="N1444">XLOOKUP(M1444,Product_Dim!A:A,Product_Dim!C:C)</f>
        <v>Electronics</v>
      </c>
      <c r="O1444" s="4" t="str">
        <f t="array" ref="O1444">XLOOKUP(M1444,Product_Dim!A:A,Product_Dim!D:D)</f>
        <v>Audio</v>
      </c>
      <c r="P1444" s="4" t="s">
        <v>1657</v>
      </c>
      <c r="Q1444" s="4" t="s">
        <v>1921</v>
      </c>
      <c r="R1444" s="4" t="str">
        <f t="array" ref="R1444">XLOOKUP(Q1444,Store_Dim!A:A,Store_Dim!B:B)</f>
        <v>Moore, Padilla and Butler</v>
      </c>
      <c r="S1444" s="4" t="str">
        <f t="array" ref="S1444">XLOOKUP(Q1444,Store_Dim!A:A,Store_Dim!E:E)</f>
        <v>Flagship</v>
      </c>
      <c r="T1444" s="4">
        <v>4.0</v>
      </c>
      <c r="U1444" s="13">
        <v>896.91</v>
      </c>
      <c r="V1444" s="14">
        <v>0.1</v>
      </c>
      <c r="W1444" s="15">
        <v>213.0</v>
      </c>
      <c r="X1444" s="4" t="s">
        <v>1959</v>
      </c>
      <c r="Y1444" s="16">
        <v>3228.876</v>
      </c>
      <c r="Z1444" s="4" t="str">
        <f t="array" ref="Z1444">XLOOKUP(M1444,Product_Dim!A:A,Product_Dim!B:B)</f>
        <v>Wireless Bluetooth Speaker</v>
      </c>
    </row>
    <row r="1445" ht="14.25" customHeight="1">
      <c r="A1445" s="4" t="s">
        <v>3404</v>
      </c>
      <c r="B1445" s="5">
        <v>45814.0</v>
      </c>
      <c r="C1445" s="12" t="s">
        <v>3970</v>
      </c>
      <c r="D1445" s="4">
        <f t="shared" si="1"/>
        <v>2025</v>
      </c>
      <c r="E1445" s="4" t="s">
        <v>1513</v>
      </c>
      <c r="F1445" s="4">
        <v>46.0</v>
      </c>
      <c r="G1445" s="4" t="str">
        <f t="shared" si="2"/>
        <v>46-55</v>
      </c>
      <c r="H1445" s="4" t="str">
        <f t="array" ref="H1445">XLOOKUP(E1445,Customer_Dim!A:A,Customer_Dim!D:D)</f>
        <v>Female</v>
      </c>
      <c r="I1445" s="4" t="str">
        <f t="array" ref="I1445">XLOOKUP(E1445,Customer_Dim!A:A,Customer_Dim!H:H)</f>
        <v>Bronze</v>
      </c>
      <c r="J1445" s="4" t="str">
        <f t="array" ref="J1445">XLOOKUP(E1445,Customer_Dim!A:A,Customer_Dim!E:E)</f>
        <v>East Dillonview</v>
      </c>
      <c r="K1445" s="4" t="str">
        <f t="array" ref="K1445">XLOOKUP(E1445,Customer_Dim!A:A,Customer_Dim!F:F)</f>
        <v>Virginia</v>
      </c>
      <c r="L1445" s="4" t="str">
        <f t="array" ref="L1445">XLOOKUP(Q1445,Store_Dim!A:A,Store_Dim!C:C)</f>
        <v>East</v>
      </c>
      <c r="M1445" s="4" t="s">
        <v>1874</v>
      </c>
      <c r="N1445" s="4" t="str">
        <f t="array" ref="N1445">XLOOKUP(M1445,Product_Dim!A:A,Product_Dim!C:C)</f>
        <v>Sports</v>
      </c>
      <c r="O1445" s="4" t="str">
        <f t="array" ref="O1445">XLOOKUP(M1445,Product_Dim!A:A,Product_Dim!D:D)</f>
        <v>Team Sports</v>
      </c>
      <c r="P1445" s="4" t="s">
        <v>1876</v>
      </c>
      <c r="Q1445" s="4" t="s">
        <v>1924</v>
      </c>
      <c r="R1445" s="4" t="str">
        <f t="array" ref="R1445">XLOOKUP(Q1445,Store_Dim!A:A,Store_Dim!B:B)</f>
        <v>Hill, Wagner and Ballard</v>
      </c>
      <c r="S1445" s="4" t="str">
        <f t="array" ref="S1445">XLOOKUP(Q1445,Store_Dim!A:A,Store_Dim!E:E)</f>
        <v>Online</v>
      </c>
      <c r="T1445" s="4">
        <v>3.0</v>
      </c>
      <c r="U1445" s="13">
        <v>679.38</v>
      </c>
      <c r="V1445" s="14">
        <v>0.3</v>
      </c>
      <c r="W1445" s="15">
        <v>471.0</v>
      </c>
      <c r="X1445" s="4" t="s">
        <v>1964</v>
      </c>
      <c r="Y1445" s="16">
        <v>1426.698</v>
      </c>
      <c r="Z1445" s="4" t="str">
        <f t="array" ref="Z1445">XLOOKUP(M1445,Product_Dim!A:A,Product_Dim!B:B)</f>
        <v>Cricket Bat</v>
      </c>
    </row>
    <row r="1446" ht="14.25" customHeight="1">
      <c r="A1446" s="4" t="s">
        <v>3405</v>
      </c>
      <c r="B1446" s="5">
        <v>45571.0</v>
      </c>
      <c r="C1446" s="12" t="s">
        <v>3979</v>
      </c>
      <c r="D1446" s="4">
        <f t="shared" si="1"/>
        <v>2024</v>
      </c>
      <c r="E1446" s="4" t="s">
        <v>91</v>
      </c>
      <c r="F1446" s="4">
        <v>24.0</v>
      </c>
      <c r="G1446" s="4" t="str">
        <f t="shared" si="2"/>
        <v>18-25</v>
      </c>
      <c r="H1446" s="4" t="str">
        <f t="array" ref="H1446">XLOOKUP(E1446,Customer_Dim!A:A,Customer_Dim!D:D)</f>
        <v>Female</v>
      </c>
      <c r="I1446" s="4" t="str">
        <f t="array" ref="I1446">XLOOKUP(E1446,Customer_Dim!A:A,Customer_Dim!H:H)</f>
        <v>Bronze</v>
      </c>
      <c r="J1446" s="4" t="str">
        <f t="array" ref="J1446">XLOOKUP(E1446,Customer_Dim!A:A,Customer_Dim!E:E)</f>
        <v>South Christopher</v>
      </c>
      <c r="K1446" s="4" t="str">
        <f t="array" ref="K1446">XLOOKUP(E1446,Customer_Dim!A:A,Customer_Dim!F:F)</f>
        <v>Pennsylvania</v>
      </c>
      <c r="L1446" s="4" t="str">
        <f t="array" ref="L1446">XLOOKUP(Q1446,Store_Dim!A:A,Store_Dim!C:C)</f>
        <v>West</v>
      </c>
      <c r="M1446" s="4" t="s">
        <v>1823</v>
      </c>
      <c r="N1446" s="4" t="str">
        <f t="array" ref="N1446">XLOOKUP(M1446,Product_Dim!A:A,Product_Dim!C:C)</f>
        <v>Home</v>
      </c>
      <c r="O1446" s="4" t="str">
        <f t="array" ref="O1446">XLOOKUP(M1446,Product_Dim!A:A,Product_Dim!D:D)</f>
        <v>Kitchen</v>
      </c>
      <c r="P1446" s="4" t="s">
        <v>1825</v>
      </c>
      <c r="Q1446" s="4" t="s">
        <v>1939</v>
      </c>
      <c r="R1446" s="4" t="str">
        <f t="array" ref="R1446">XLOOKUP(Q1446,Store_Dim!A:A,Store_Dim!B:B)</f>
        <v>Frederick-Wright</v>
      </c>
      <c r="S1446" s="4" t="str">
        <f t="array" ref="S1446">XLOOKUP(Q1446,Store_Dim!A:A,Store_Dim!E:E)</f>
        <v>Flagship</v>
      </c>
      <c r="T1446" s="4">
        <v>3.0</v>
      </c>
      <c r="U1446" s="13">
        <v>483.63</v>
      </c>
      <c r="V1446" s="14">
        <v>0.0</v>
      </c>
      <c r="W1446" s="15">
        <v>58.0</v>
      </c>
      <c r="X1446" s="4" t="s">
        <v>1959</v>
      </c>
      <c r="Y1446" s="16">
        <v>1450.89</v>
      </c>
      <c r="Z1446" s="4" t="str">
        <f t="array" ref="Z1446">XLOOKUP(M1446,Product_Dim!A:A,Product_Dim!B:B)</f>
        <v>Wall-Mounted Spice Rack</v>
      </c>
    </row>
    <row r="1447" ht="14.25" customHeight="1">
      <c r="A1447" s="4" t="s">
        <v>3406</v>
      </c>
      <c r="B1447" s="5">
        <v>45542.0</v>
      </c>
      <c r="C1447" s="12" t="s">
        <v>3976</v>
      </c>
      <c r="D1447" s="4">
        <f t="shared" si="1"/>
        <v>2024</v>
      </c>
      <c r="E1447" s="4" t="s">
        <v>141</v>
      </c>
      <c r="F1447" s="4">
        <v>64.0</v>
      </c>
      <c r="G1447" s="4" t="str">
        <f t="shared" si="2"/>
        <v>56-65</v>
      </c>
      <c r="H1447" s="4" t="str">
        <f t="array" ref="H1447">XLOOKUP(E1447,Customer_Dim!A:A,Customer_Dim!D:D)</f>
        <v>Female</v>
      </c>
      <c r="I1447" s="4" t="str">
        <f t="array" ref="I1447">XLOOKUP(E1447,Customer_Dim!A:A,Customer_Dim!H:H)</f>
        <v>Bronze</v>
      </c>
      <c r="J1447" s="4" t="str">
        <f t="array" ref="J1447">XLOOKUP(E1447,Customer_Dim!A:A,Customer_Dim!E:E)</f>
        <v>Amybury</v>
      </c>
      <c r="K1447" s="4" t="str">
        <f t="array" ref="K1447">XLOOKUP(E1447,Customer_Dim!A:A,Customer_Dim!F:F)</f>
        <v>Pennsylvania</v>
      </c>
      <c r="L1447" s="4" t="str">
        <f t="array" ref="L1447">XLOOKUP(Q1447,Store_Dim!A:A,Store_Dim!C:C)</f>
        <v>East</v>
      </c>
      <c r="M1447" s="4" t="s">
        <v>1696</v>
      </c>
      <c r="N1447" s="4" t="str">
        <f t="array" ref="N1447">XLOOKUP(M1447,Product_Dim!A:A,Product_Dim!C:C)</f>
        <v>Electronics</v>
      </c>
      <c r="O1447" s="4" t="str">
        <f t="array" ref="O1447">XLOOKUP(M1447,Product_Dim!A:A,Product_Dim!D:D)</f>
        <v>Mobile</v>
      </c>
      <c r="P1447" s="4" t="s">
        <v>1699</v>
      </c>
      <c r="Q1447" s="4" t="s">
        <v>1887</v>
      </c>
      <c r="R1447" s="4" t="str">
        <f t="array" ref="R1447">XLOOKUP(Q1447,Store_Dim!A:A,Store_Dim!B:B)</f>
        <v>Rivera-Warner</v>
      </c>
      <c r="S1447" s="4" t="str">
        <f t="array" ref="S1447">XLOOKUP(Q1447,Store_Dim!A:A,Store_Dim!E:E)</f>
        <v>Flagship</v>
      </c>
      <c r="T1447" s="4">
        <v>3.0</v>
      </c>
      <c r="U1447" s="13">
        <v>158.27</v>
      </c>
      <c r="V1447" s="14">
        <v>0.24</v>
      </c>
      <c r="W1447" s="15">
        <v>301.0</v>
      </c>
      <c r="X1447" s="4" t="s">
        <v>1964</v>
      </c>
      <c r="Y1447" s="16">
        <v>360.8556</v>
      </c>
      <c r="Z1447" s="4" t="str">
        <f t="array" ref="Z1447">XLOOKUP(M1447,Product_Dim!A:A,Product_Dim!B:B)</f>
        <v>Portable Power Bank</v>
      </c>
    </row>
    <row r="1448" ht="14.25" customHeight="1">
      <c r="A1448" s="4" t="s">
        <v>3407</v>
      </c>
      <c r="B1448" s="5">
        <v>45758.0</v>
      </c>
      <c r="C1448" s="12" t="s">
        <v>3978</v>
      </c>
      <c r="D1448" s="4">
        <f t="shared" si="1"/>
        <v>2025</v>
      </c>
      <c r="E1448" s="4" t="s">
        <v>418</v>
      </c>
      <c r="F1448" s="4">
        <v>53.0</v>
      </c>
      <c r="G1448" s="4" t="str">
        <f t="shared" si="2"/>
        <v>46-55</v>
      </c>
      <c r="H1448" s="4" t="str">
        <f t="array" ref="H1448">XLOOKUP(E1448,Customer_Dim!A:A,Customer_Dim!D:D)</f>
        <v>Female</v>
      </c>
      <c r="I1448" s="4" t="str">
        <f t="array" ref="I1448">XLOOKUP(E1448,Customer_Dim!A:A,Customer_Dim!H:H)</f>
        <v>Platinum</v>
      </c>
      <c r="J1448" s="4" t="str">
        <f t="array" ref="J1448">XLOOKUP(E1448,Customer_Dim!A:A,Customer_Dim!E:E)</f>
        <v>North Curtischester</v>
      </c>
      <c r="K1448" s="4" t="str">
        <f t="array" ref="K1448">XLOOKUP(E1448,Customer_Dim!A:A,Customer_Dim!F:F)</f>
        <v>North Dakota</v>
      </c>
      <c r="L1448" s="4" t="str">
        <f t="array" ref="L1448">XLOOKUP(Q1448,Store_Dim!A:A,Store_Dim!C:C)</f>
        <v>North</v>
      </c>
      <c r="M1448" s="4" t="s">
        <v>1565</v>
      </c>
      <c r="N1448" s="4" t="str">
        <f t="array" ref="N1448">XLOOKUP(M1448,Product_Dim!A:A,Product_Dim!C:C)</f>
        <v>Clothing</v>
      </c>
      <c r="O1448" s="4" t="str">
        <f t="array" ref="O1448">XLOOKUP(M1448,Product_Dim!A:A,Product_Dim!D:D)</f>
        <v>Outerwear</v>
      </c>
      <c r="P1448" s="4" t="s">
        <v>1568</v>
      </c>
      <c r="Q1448" s="4" t="s">
        <v>1936</v>
      </c>
      <c r="R1448" s="4" t="str">
        <f t="array" ref="R1448">XLOOKUP(Q1448,Store_Dim!A:A,Store_Dim!B:B)</f>
        <v>Shelton PLC</v>
      </c>
      <c r="S1448" s="4" t="str">
        <f t="array" ref="S1448">XLOOKUP(Q1448,Store_Dim!A:A,Store_Dim!E:E)</f>
        <v>Flagship</v>
      </c>
      <c r="T1448" s="4">
        <v>4.0</v>
      </c>
      <c r="U1448" s="13">
        <v>601.5</v>
      </c>
      <c r="V1448" s="14">
        <v>0.18</v>
      </c>
      <c r="W1448" s="15">
        <v>352.0</v>
      </c>
      <c r="X1448" s="4" t="s">
        <v>1959</v>
      </c>
      <c r="Y1448" s="16">
        <v>1972.92</v>
      </c>
      <c r="Z1448" s="4" t="str">
        <f t="array" ref="Z1448">XLOOKUP(M1448,Product_Dim!A:A,Product_Dim!B:B)</f>
        <v>Women's Casual Hoodie</v>
      </c>
    </row>
    <row r="1449" ht="14.25" customHeight="1">
      <c r="A1449" s="4" t="s">
        <v>3408</v>
      </c>
      <c r="B1449" s="5">
        <v>45709.0</v>
      </c>
      <c r="C1449" s="12" t="s">
        <v>3974</v>
      </c>
      <c r="D1449" s="4">
        <f t="shared" si="1"/>
        <v>2025</v>
      </c>
      <c r="E1449" s="4" t="s">
        <v>271</v>
      </c>
      <c r="F1449" s="4">
        <v>24.0</v>
      </c>
      <c r="G1449" s="4" t="str">
        <f t="shared" si="2"/>
        <v>18-25</v>
      </c>
      <c r="H1449" s="4" t="str">
        <f t="array" ref="H1449">XLOOKUP(E1449,Customer_Dim!A:A,Customer_Dim!D:D)</f>
        <v>Female</v>
      </c>
      <c r="I1449" s="4" t="str">
        <f t="array" ref="I1449">XLOOKUP(E1449,Customer_Dim!A:A,Customer_Dim!H:H)</f>
        <v>Platinum</v>
      </c>
      <c r="J1449" s="4" t="str">
        <f t="array" ref="J1449">XLOOKUP(E1449,Customer_Dim!A:A,Customer_Dim!E:E)</f>
        <v>North Cynthiatown</v>
      </c>
      <c r="K1449" s="4" t="str">
        <f t="array" ref="K1449">XLOOKUP(E1449,Customer_Dim!A:A,Customer_Dim!F:F)</f>
        <v>New Jersey</v>
      </c>
      <c r="L1449" s="4" t="str">
        <f t="array" ref="L1449">XLOOKUP(Q1449,Store_Dim!A:A,Store_Dim!C:C)</f>
        <v>East</v>
      </c>
      <c r="M1449" s="4" t="s">
        <v>1670</v>
      </c>
      <c r="N1449" s="4" t="str">
        <f t="array" ref="N1449">XLOOKUP(M1449,Product_Dim!A:A,Product_Dim!C:C)</f>
        <v>Sports</v>
      </c>
      <c r="O1449" s="4" t="str">
        <f t="array" ref="O1449">XLOOKUP(M1449,Product_Dim!A:A,Product_Dim!D:D)</f>
        <v>Team Sports</v>
      </c>
      <c r="P1449" s="4" t="s">
        <v>1673</v>
      </c>
      <c r="Q1449" s="4" t="s">
        <v>1945</v>
      </c>
      <c r="R1449" s="4" t="str">
        <f t="array" ref="R1449">XLOOKUP(Q1449,Store_Dim!A:A,Store_Dim!B:B)</f>
        <v>Guerrero-Schmitt</v>
      </c>
      <c r="S1449" s="4" t="str">
        <f t="array" ref="S1449">XLOOKUP(Q1449,Store_Dim!A:A,Store_Dim!E:E)</f>
        <v>Flagship</v>
      </c>
      <c r="T1449" s="4">
        <v>2.0</v>
      </c>
      <c r="U1449" s="13">
        <v>46.39</v>
      </c>
      <c r="V1449" s="14">
        <v>0.07</v>
      </c>
      <c r="W1449" s="15">
        <v>281.0</v>
      </c>
      <c r="X1449" s="4" t="s">
        <v>1959</v>
      </c>
      <c r="Y1449" s="16">
        <v>86.2854</v>
      </c>
      <c r="Z1449" s="4" t="str">
        <f t="array" ref="Z1449">XLOOKUP(M1449,Product_Dim!A:A,Product_Dim!B:B)</f>
        <v>Basketball</v>
      </c>
    </row>
    <row r="1450" ht="14.25" customHeight="1">
      <c r="A1450" s="4" t="s">
        <v>3409</v>
      </c>
      <c r="B1450" s="5">
        <v>45587.0</v>
      </c>
      <c r="C1450" s="12" t="s">
        <v>3979</v>
      </c>
      <c r="D1450" s="4">
        <f t="shared" si="1"/>
        <v>2024</v>
      </c>
      <c r="E1450" s="4" t="s">
        <v>430</v>
      </c>
      <c r="F1450" s="4">
        <v>40.0</v>
      </c>
      <c r="G1450" s="4" t="str">
        <f t="shared" si="2"/>
        <v>36-45</v>
      </c>
      <c r="H1450" s="4" t="str">
        <f t="array" ref="H1450">XLOOKUP(E1450,Customer_Dim!A:A,Customer_Dim!D:D)</f>
        <v>Male</v>
      </c>
      <c r="I1450" s="4" t="str">
        <f t="array" ref="I1450">XLOOKUP(E1450,Customer_Dim!A:A,Customer_Dim!H:H)</f>
        <v>Bronze</v>
      </c>
      <c r="J1450" s="4" t="str">
        <f t="array" ref="J1450">XLOOKUP(E1450,Customer_Dim!A:A,Customer_Dim!E:E)</f>
        <v>North Edwardton</v>
      </c>
      <c r="K1450" s="4" t="str">
        <f t="array" ref="K1450">XLOOKUP(E1450,Customer_Dim!A:A,Customer_Dim!F:F)</f>
        <v>Tennessee</v>
      </c>
      <c r="L1450" s="4" t="str">
        <f t="array" ref="L1450">XLOOKUP(Q1450,Store_Dim!A:A,Store_Dim!C:C)</f>
        <v>West</v>
      </c>
      <c r="M1450" s="4" t="s">
        <v>1829</v>
      </c>
      <c r="N1450" s="4" t="str">
        <f t="array" ref="N1450">XLOOKUP(M1450,Product_Dim!A:A,Product_Dim!C:C)</f>
        <v>Sports</v>
      </c>
      <c r="O1450" s="4" t="str">
        <f t="array" ref="O1450">XLOOKUP(M1450,Product_Dim!A:A,Product_Dim!D:D)</f>
        <v>Fitness</v>
      </c>
      <c r="P1450" s="4" t="s">
        <v>1831</v>
      </c>
      <c r="Q1450" s="4" t="s">
        <v>1917</v>
      </c>
      <c r="R1450" s="4" t="str">
        <f t="array" ref="R1450">XLOOKUP(Q1450,Store_Dim!A:A,Store_Dim!B:B)</f>
        <v>Bean, Jones and Park</v>
      </c>
      <c r="S1450" s="4" t="str">
        <f t="array" ref="S1450">XLOOKUP(Q1450,Store_Dim!A:A,Store_Dim!E:E)</f>
        <v>Online</v>
      </c>
      <c r="T1450" s="4">
        <v>4.0</v>
      </c>
      <c r="U1450" s="13">
        <v>892.28</v>
      </c>
      <c r="V1450" s="14">
        <v>0.23</v>
      </c>
      <c r="W1450" s="15">
        <v>281.0</v>
      </c>
      <c r="X1450" s="4" t="s">
        <v>1959</v>
      </c>
      <c r="Y1450" s="16">
        <v>2748.2224</v>
      </c>
      <c r="Z1450" s="4" t="str">
        <f t="array" ref="Z1450">XLOOKUP(M1450,Product_Dim!A:A,Product_Dim!B:B)</f>
        <v>Fitness Resistance Bands</v>
      </c>
    </row>
    <row r="1451" ht="14.25" customHeight="1">
      <c r="A1451" s="4" t="s">
        <v>3410</v>
      </c>
      <c r="B1451" s="5">
        <v>45494.0</v>
      </c>
      <c r="C1451" s="12" t="s">
        <v>3968</v>
      </c>
      <c r="D1451" s="4">
        <f t="shared" si="1"/>
        <v>2024</v>
      </c>
      <c r="E1451" s="4" t="s">
        <v>738</v>
      </c>
      <c r="F1451" s="4">
        <v>38.0</v>
      </c>
      <c r="G1451" s="4" t="str">
        <f t="shared" si="2"/>
        <v>36-45</v>
      </c>
      <c r="H1451" s="4" t="str">
        <f t="array" ref="H1451">XLOOKUP(E1451,Customer_Dim!A:A,Customer_Dim!D:D)</f>
        <v>Male</v>
      </c>
      <c r="I1451" s="4" t="str">
        <f t="array" ref="I1451">XLOOKUP(E1451,Customer_Dim!A:A,Customer_Dim!H:H)</f>
        <v>Platinum</v>
      </c>
      <c r="J1451" s="4" t="str">
        <f t="array" ref="J1451">XLOOKUP(E1451,Customer_Dim!A:A,Customer_Dim!E:E)</f>
        <v>Maybury</v>
      </c>
      <c r="K1451" s="4" t="str">
        <f t="array" ref="K1451">XLOOKUP(E1451,Customer_Dim!A:A,Customer_Dim!F:F)</f>
        <v>Georgia</v>
      </c>
      <c r="L1451" s="4" t="str">
        <f t="array" ref="L1451">XLOOKUP(Q1451,Store_Dim!A:A,Store_Dim!C:C)</f>
        <v>South</v>
      </c>
      <c r="M1451" s="4" t="s">
        <v>1599</v>
      </c>
      <c r="N1451" s="4" t="str">
        <f t="array" ref="N1451">XLOOKUP(M1451,Product_Dim!A:A,Product_Dim!C:C)</f>
        <v>Home</v>
      </c>
      <c r="O1451" s="4" t="str">
        <f t="array" ref="O1451">XLOOKUP(M1451,Product_Dim!A:A,Product_Dim!D:D)</f>
        <v>Kitchen</v>
      </c>
      <c r="P1451" s="4" t="s">
        <v>1602</v>
      </c>
      <c r="Q1451" s="4" t="s">
        <v>1914</v>
      </c>
      <c r="R1451" s="4" t="str">
        <f t="array" ref="R1451">XLOOKUP(Q1451,Store_Dim!A:A,Store_Dim!B:B)</f>
        <v>Martinez-Mullins</v>
      </c>
      <c r="S1451" s="4" t="str">
        <f t="array" ref="S1451">XLOOKUP(Q1451,Store_Dim!A:A,Store_Dim!E:E)</f>
        <v>Online</v>
      </c>
      <c r="T1451" s="4">
        <v>2.0</v>
      </c>
      <c r="U1451" s="13">
        <v>164.23</v>
      </c>
      <c r="V1451" s="14">
        <v>0.17</v>
      </c>
      <c r="W1451" s="15">
        <v>308.0</v>
      </c>
      <c r="X1451" s="4" t="s">
        <v>1959</v>
      </c>
      <c r="Y1451" s="16">
        <v>272.6218</v>
      </c>
      <c r="Z1451" s="4" t="str">
        <f t="array" ref="Z1451">XLOOKUP(M1451,Product_Dim!A:A,Product_Dim!B:B)</f>
        <v>Ceramic Kitchen Bowl Set</v>
      </c>
    </row>
    <row r="1452" ht="14.25" customHeight="1">
      <c r="A1452" s="4" t="s">
        <v>3411</v>
      </c>
      <c r="B1452" s="5">
        <v>45305.0</v>
      </c>
      <c r="C1452" s="12" t="s">
        <v>3972</v>
      </c>
      <c r="D1452" s="4">
        <f t="shared" si="1"/>
        <v>2024</v>
      </c>
      <c r="E1452" s="4" t="s">
        <v>1421</v>
      </c>
      <c r="F1452" s="4">
        <v>60.0</v>
      </c>
      <c r="G1452" s="4" t="str">
        <f t="shared" si="2"/>
        <v>56-65</v>
      </c>
      <c r="H1452" s="4" t="str">
        <f t="array" ref="H1452">XLOOKUP(E1452,Customer_Dim!A:A,Customer_Dim!D:D)</f>
        <v>Female</v>
      </c>
      <c r="I1452" s="4" t="str">
        <f t="array" ref="I1452">XLOOKUP(E1452,Customer_Dim!A:A,Customer_Dim!H:H)</f>
        <v>Bronze</v>
      </c>
      <c r="J1452" s="4" t="str">
        <f t="array" ref="J1452">XLOOKUP(E1452,Customer_Dim!A:A,Customer_Dim!E:E)</f>
        <v>New Laura</v>
      </c>
      <c r="K1452" s="4" t="str">
        <f t="array" ref="K1452">XLOOKUP(E1452,Customer_Dim!A:A,Customer_Dim!F:F)</f>
        <v>Mississippi</v>
      </c>
      <c r="L1452" s="4" t="str">
        <f t="array" ref="L1452">XLOOKUP(Q1452,Store_Dim!A:A,Store_Dim!C:C)</f>
        <v>South</v>
      </c>
      <c r="M1452" s="4" t="s">
        <v>1594</v>
      </c>
      <c r="N1452" s="4" t="str">
        <f t="array" ref="N1452">XLOOKUP(M1452,Product_Dim!A:A,Product_Dim!C:C)</f>
        <v>Sports</v>
      </c>
      <c r="O1452" s="4" t="str">
        <f t="array" ref="O1452">XLOOKUP(M1452,Product_Dim!A:A,Product_Dim!D:D)</f>
        <v>Fitness</v>
      </c>
      <c r="P1452" s="4" t="s">
        <v>1598</v>
      </c>
      <c r="Q1452" s="4" t="s">
        <v>1914</v>
      </c>
      <c r="R1452" s="4" t="str">
        <f t="array" ref="R1452">XLOOKUP(Q1452,Store_Dim!A:A,Store_Dim!B:B)</f>
        <v>Martinez-Mullins</v>
      </c>
      <c r="S1452" s="4" t="str">
        <f t="array" ref="S1452">XLOOKUP(Q1452,Store_Dim!A:A,Store_Dim!E:E)</f>
        <v>Online</v>
      </c>
      <c r="T1452" s="4">
        <v>1.0</v>
      </c>
      <c r="U1452" s="13">
        <v>484.23</v>
      </c>
      <c r="V1452" s="14">
        <v>0.12</v>
      </c>
      <c r="W1452" s="15">
        <v>323.0</v>
      </c>
      <c r="X1452" s="4" t="s">
        <v>1964</v>
      </c>
      <c r="Y1452" s="16">
        <v>426.1224</v>
      </c>
      <c r="Z1452" s="4" t="str">
        <f t="array" ref="Z1452">XLOOKUP(M1452,Product_Dim!A:A,Product_Dim!B:B)</f>
        <v>Adjustable Dumbbell Set</v>
      </c>
    </row>
    <row r="1453" ht="14.25" customHeight="1">
      <c r="A1453" s="4" t="s">
        <v>3412</v>
      </c>
      <c r="B1453" s="5">
        <v>45383.0</v>
      </c>
      <c r="C1453" s="12" t="s">
        <v>3978</v>
      </c>
      <c r="D1453" s="4">
        <f t="shared" si="1"/>
        <v>2024</v>
      </c>
      <c r="E1453" s="4" t="s">
        <v>51</v>
      </c>
      <c r="F1453" s="4">
        <v>24.0</v>
      </c>
      <c r="G1453" s="4" t="str">
        <f t="shared" si="2"/>
        <v>18-25</v>
      </c>
      <c r="H1453" s="4" t="str">
        <f t="array" ref="H1453">XLOOKUP(E1453,Customer_Dim!A:A,Customer_Dim!D:D)</f>
        <v>Male</v>
      </c>
      <c r="I1453" s="4" t="str">
        <f t="array" ref="I1453">XLOOKUP(E1453,Customer_Dim!A:A,Customer_Dim!H:H)</f>
        <v>Bronze</v>
      </c>
      <c r="J1453" s="4" t="str">
        <f t="array" ref="J1453">XLOOKUP(E1453,Customer_Dim!A:A,Customer_Dim!E:E)</f>
        <v>East Amandamouth</v>
      </c>
      <c r="K1453" s="4" t="str">
        <f t="array" ref="K1453">XLOOKUP(E1453,Customer_Dim!A:A,Customer_Dim!F:F)</f>
        <v>Oregon</v>
      </c>
      <c r="L1453" s="4" t="str">
        <f t="array" ref="L1453">XLOOKUP(Q1453,Store_Dim!A:A,Store_Dim!C:C)</f>
        <v>East</v>
      </c>
      <c r="M1453" s="4" t="s">
        <v>1683</v>
      </c>
      <c r="N1453" s="4" t="str">
        <f t="array" ref="N1453">XLOOKUP(M1453,Product_Dim!A:A,Product_Dim!C:C)</f>
        <v>Home</v>
      </c>
      <c r="O1453" s="4" t="str">
        <f t="array" ref="O1453">XLOOKUP(M1453,Product_Dim!A:A,Product_Dim!D:D)</f>
        <v>Lighting</v>
      </c>
      <c r="P1453" s="4" t="s">
        <v>1685</v>
      </c>
      <c r="Q1453" s="4" t="s">
        <v>1945</v>
      </c>
      <c r="R1453" s="4" t="str">
        <f t="array" ref="R1453">XLOOKUP(Q1453,Store_Dim!A:A,Store_Dim!B:B)</f>
        <v>Guerrero-Schmitt</v>
      </c>
      <c r="S1453" s="4" t="str">
        <f t="array" ref="S1453">XLOOKUP(Q1453,Store_Dim!A:A,Store_Dim!E:E)</f>
        <v>Flagship</v>
      </c>
      <c r="T1453" s="4">
        <v>3.0</v>
      </c>
      <c r="U1453" s="13">
        <v>341.51</v>
      </c>
      <c r="V1453" s="14">
        <v>0.22</v>
      </c>
      <c r="W1453" s="15">
        <v>329.0</v>
      </c>
      <c r="X1453" s="4" t="s">
        <v>1964</v>
      </c>
      <c r="Y1453" s="16">
        <v>799.1334</v>
      </c>
      <c r="Z1453" s="4" t="str">
        <f t="array" ref="Z1453">XLOOKUP(M1453,Product_Dim!A:A,Product_Dim!B:B)</f>
        <v>Bedroom Table Lamp</v>
      </c>
    </row>
    <row r="1454" ht="14.25" customHeight="1">
      <c r="A1454" s="4" t="s">
        <v>3413</v>
      </c>
      <c r="B1454" s="5">
        <v>45788.0</v>
      </c>
      <c r="C1454" s="12" t="s">
        <v>3973</v>
      </c>
      <c r="D1454" s="4">
        <f t="shared" si="1"/>
        <v>2025</v>
      </c>
      <c r="E1454" s="4" t="s">
        <v>400</v>
      </c>
      <c r="F1454" s="4">
        <v>27.0</v>
      </c>
      <c r="G1454" s="4" t="str">
        <f t="shared" si="2"/>
        <v>26-35</v>
      </c>
      <c r="H1454" s="4" t="str">
        <f t="array" ref="H1454">XLOOKUP(E1454,Customer_Dim!A:A,Customer_Dim!D:D)</f>
        <v>Male</v>
      </c>
      <c r="I1454" s="4" t="str">
        <f t="array" ref="I1454">XLOOKUP(E1454,Customer_Dim!A:A,Customer_Dim!H:H)</f>
        <v>Silver</v>
      </c>
      <c r="J1454" s="4" t="str">
        <f t="array" ref="J1454">XLOOKUP(E1454,Customer_Dim!A:A,Customer_Dim!E:E)</f>
        <v>Smithland</v>
      </c>
      <c r="K1454" s="4" t="str">
        <f t="array" ref="K1454">XLOOKUP(E1454,Customer_Dim!A:A,Customer_Dim!F:F)</f>
        <v>West Virginia</v>
      </c>
      <c r="L1454" s="4" t="str">
        <f t="array" ref="L1454">XLOOKUP(Q1454,Store_Dim!A:A,Store_Dim!C:C)</f>
        <v>East</v>
      </c>
      <c r="M1454" s="4" t="s">
        <v>1877</v>
      </c>
      <c r="N1454" s="4" t="str">
        <f t="array" ref="N1454">XLOOKUP(M1454,Product_Dim!A:A,Product_Dim!C:C)</f>
        <v>Electronics</v>
      </c>
      <c r="O1454" s="4" t="str">
        <f t="array" ref="O1454">XLOOKUP(M1454,Product_Dim!A:A,Product_Dim!D:D)</f>
        <v>Audio</v>
      </c>
      <c r="P1454" s="4" t="s">
        <v>1879</v>
      </c>
      <c r="Q1454" s="4" t="s">
        <v>1932</v>
      </c>
      <c r="R1454" s="4" t="str">
        <f t="array" ref="R1454">XLOOKUP(Q1454,Store_Dim!A:A,Store_Dim!B:B)</f>
        <v>Gardner, Humphrey and Contreras</v>
      </c>
      <c r="S1454" s="4" t="str">
        <f t="array" ref="S1454">XLOOKUP(Q1454,Store_Dim!A:A,Store_Dim!E:E)</f>
        <v>Flagship</v>
      </c>
      <c r="T1454" s="4">
        <v>3.0</v>
      </c>
      <c r="U1454" s="13">
        <v>758.87</v>
      </c>
      <c r="V1454" s="14">
        <v>0.11</v>
      </c>
      <c r="W1454" s="15">
        <v>73.0</v>
      </c>
      <c r="X1454" s="4" t="s">
        <v>1961</v>
      </c>
      <c r="Y1454" s="16">
        <v>2026.1829</v>
      </c>
      <c r="Z1454" s="4" t="str">
        <f t="array" ref="Z1454">XLOOKUP(M1454,Product_Dim!A:A,Product_Dim!B:B)</f>
        <v>Portable Bluetooth Speaker</v>
      </c>
    </row>
    <row r="1455" ht="14.25" customHeight="1">
      <c r="A1455" s="4" t="s">
        <v>3414</v>
      </c>
      <c r="B1455" s="5">
        <v>45855.0</v>
      </c>
      <c r="C1455" s="12" t="s">
        <v>3968</v>
      </c>
      <c r="D1455" s="4">
        <f t="shared" si="1"/>
        <v>2025</v>
      </c>
      <c r="E1455" s="4" t="s">
        <v>1470</v>
      </c>
      <c r="F1455" s="4">
        <v>21.0</v>
      </c>
      <c r="G1455" s="4" t="str">
        <f t="shared" si="2"/>
        <v>18-25</v>
      </c>
      <c r="H1455" s="4" t="str">
        <f t="array" ref="H1455">XLOOKUP(E1455,Customer_Dim!A:A,Customer_Dim!D:D)</f>
        <v>Female</v>
      </c>
      <c r="I1455" s="4" t="str">
        <f t="array" ref="I1455">XLOOKUP(E1455,Customer_Dim!A:A,Customer_Dim!H:H)</f>
        <v>Gold</v>
      </c>
      <c r="J1455" s="4" t="str">
        <f t="array" ref="J1455">XLOOKUP(E1455,Customer_Dim!A:A,Customer_Dim!E:E)</f>
        <v>Kanebury</v>
      </c>
      <c r="K1455" s="4" t="str">
        <f t="array" ref="K1455">XLOOKUP(E1455,Customer_Dim!A:A,Customer_Dim!F:F)</f>
        <v>New Hampshire</v>
      </c>
      <c r="L1455" s="4" t="str">
        <f t="array" ref="L1455">XLOOKUP(Q1455,Store_Dim!A:A,Store_Dim!C:C)</f>
        <v>North</v>
      </c>
      <c r="M1455" s="4" t="s">
        <v>1750</v>
      </c>
      <c r="N1455" s="4" t="str">
        <f t="array" ref="N1455">XLOOKUP(M1455,Product_Dim!A:A,Product_Dim!C:C)</f>
        <v>Home</v>
      </c>
      <c r="O1455" s="4" t="str">
        <f t="array" ref="O1455">XLOOKUP(M1455,Product_Dim!A:A,Product_Dim!D:D)</f>
        <v>Decor</v>
      </c>
      <c r="P1455" s="4" t="s">
        <v>1752</v>
      </c>
      <c r="Q1455" s="4" t="s">
        <v>1929</v>
      </c>
      <c r="R1455" s="4" t="str">
        <f t="array" ref="R1455">XLOOKUP(Q1455,Store_Dim!A:A,Store_Dim!B:B)</f>
        <v>Thomas, Bridges and Harris</v>
      </c>
      <c r="S1455" s="4" t="str">
        <f t="array" ref="S1455">XLOOKUP(Q1455,Store_Dim!A:A,Store_Dim!E:E)</f>
        <v>Online</v>
      </c>
      <c r="T1455" s="4">
        <v>3.0</v>
      </c>
      <c r="U1455" s="13">
        <v>560.52</v>
      </c>
      <c r="V1455" s="14">
        <v>0.17</v>
      </c>
      <c r="W1455" s="15">
        <v>190.0</v>
      </c>
      <c r="X1455" s="4" t="s">
        <v>1959</v>
      </c>
      <c r="Y1455" s="16">
        <v>1395.6948</v>
      </c>
      <c r="Z1455" s="4" t="str">
        <f t="array" ref="Z1455">XLOOKUP(M1455,Product_Dim!A:A,Product_Dim!B:B)</f>
        <v>Premium Blanket Throw</v>
      </c>
    </row>
    <row r="1456" ht="14.25" customHeight="1">
      <c r="A1456" s="4" t="s">
        <v>3415</v>
      </c>
      <c r="B1456" s="5">
        <v>45533.0</v>
      </c>
      <c r="C1456" s="12" t="s">
        <v>3975</v>
      </c>
      <c r="D1456" s="4">
        <f t="shared" si="1"/>
        <v>2024</v>
      </c>
      <c r="E1456" s="4" t="s">
        <v>1124</v>
      </c>
      <c r="F1456" s="4">
        <v>25.0</v>
      </c>
      <c r="G1456" s="4" t="str">
        <f t="shared" si="2"/>
        <v>18-25</v>
      </c>
      <c r="H1456" s="4" t="str">
        <f t="array" ref="H1456">XLOOKUP(E1456,Customer_Dim!A:A,Customer_Dim!D:D)</f>
        <v>Female</v>
      </c>
      <c r="I1456" s="4" t="str">
        <f t="array" ref="I1456">XLOOKUP(E1456,Customer_Dim!A:A,Customer_Dim!H:H)</f>
        <v>Bronze</v>
      </c>
      <c r="J1456" s="4" t="str">
        <f t="array" ref="J1456">XLOOKUP(E1456,Customer_Dim!A:A,Customer_Dim!E:E)</f>
        <v>North Samuel</v>
      </c>
      <c r="K1456" s="4" t="str">
        <f t="array" ref="K1456">XLOOKUP(E1456,Customer_Dim!A:A,Customer_Dim!F:F)</f>
        <v>Nebraska</v>
      </c>
      <c r="L1456" s="4" t="str">
        <f t="array" ref="L1456">XLOOKUP(Q1456,Store_Dim!A:A,Store_Dim!C:C)</f>
        <v>North</v>
      </c>
      <c r="M1456" s="4" t="s">
        <v>1871</v>
      </c>
      <c r="N1456" s="4" t="str">
        <f t="array" ref="N1456">XLOOKUP(M1456,Product_Dim!A:A,Product_Dim!C:C)</f>
        <v>Clothing</v>
      </c>
      <c r="O1456" s="4" t="str">
        <f t="array" ref="O1456">XLOOKUP(M1456,Product_Dim!A:A,Product_Dim!D:D)</f>
        <v>Outerwear</v>
      </c>
      <c r="P1456" s="4" t="s">
        <v>1873</v>
      </c>
      <c r="Q1456" s="4" t="s">
        <v>1942</v>
      </c>
      <c r="R1456" s="4" t="str">
        <f t="array" ref="R1456">XLOOKUP(Q1456,Store_Dim!A:A,Store_Dim!B:B)</f>
        <v>Holloway Ltd</v>
      </c>
      <c r="S1456" s="4" t="str">
        <f t="array" ref="S1456">XLOOKUP(Q1456,Store_Dim!A:A,Store_Dim!E:E)</f>
        <v>Flagship</v>
      </c>
      <c r="T1456" s="4">
        <v>2.0</v>
      </c>
      <c r="U1456" s="13">
        <v>977.18</v>
      </c>
      <c r="V1456" s="14">
        <v>0.19</v>
      </c>
      <c r="W1456" s="15">
        <v>143.0</v>
      </c>
      <c r="X1456" s="4" t="s">
        <v>1959</v>
      </c>
      <c r="Y1456" s="16">
        <v>1583.0316</v>
      </c>
      <c r="Z1456" s="4" t="str">
        <f t="array" ref="Z1456">XLOOKUP(M1456,Product_Dim!A:A,Product_Dim!B:B)</f>
        <v>Women's Formal Blazer</v>
      </c>
    </row>
    <row r="1457" ht="14.25" customHeight="1">
      <c r="A1457" s="4" t="s">
        <v>3416</v>
      </c>
      <c r="B1457" s="5">
        <v>45763.0</v>
      </c>
      <c r="C1457" s="12" t="s">
        <v>3978</v>
      </c>
      <c r="D1457" s="4">
        <f t="shared" si="1"/>
        <v>2025</v>
      </c>
      <c r="E1457" s="4" t="s">
        <v>781</v>
      </c>
      <c r="F1457" s="4">
        <v>42.0</v>
      </c>
      <c r="G1457" s="4" t="str">
        <f t="shared" si="2"/>
        <v>36-45</v>
      </c>
      <c r="H1457" s="4" t="str">
        <f t="array" ref="H1457">XLOOKUP(E1457,Customer_Dim!A:A,Customer_Dim!D:D)</f>
        <v>Female</v>
      </c>
      <c r="I1457" s="4" t="str">
        <f t="array" ref="I1457">XLOOKUP(E1457,Customer_Dim!A:A,Customer_Dim!H:H)</f>
        <v>Bronze</v>
      </c>
      <c r="J1457" s="4" t="str">
        <f t="array" ref="J1457">XLOOKUP(E1457,Customer_Dim!A:A,Customer_Dim!E:E)</f>
        <v>North Larryport</v>
      </c>
      <c r="K1457" s="4" t="str">
        <f t="array" ref="K1457">XLOOKUP(E1457,Customer_Dim!A:A,Customer_Dim!F:F)</f>
        <v>Virginia</v>
      </c>
      <c r="L1457" s="4" t="str">
        <f t="array" ref="L1457">XLOOKUP(Q1457,Store_Dim!A:A,Store_Dim!C:C)</f>
        <v>South</v>
      </c>
      <c r="M1457" s="4" t="s">
        <v>1621</v>
      </c>
      <c r="N1457" s="4" t="str">
        <f t="array" ref="N1457">XLOOKUP(M1457,Product_Dim!A:A,Product_Dim!C:C)</f>
        <v>Beauty</v>
      </c>
      <c r="O1457" s="4" t="str">
        <f t="array" ref="O1457">XLOOKUP(M1457,Product_Dim!A:A,Product_Dim!D:D)</f>
        <v>Grooming</v>
      </c>
      <c r="P1457" s="4" t="s">
        <v>1624</v>
      </c>
      <c r="Q1457" s="4" t="s">
        <v>1934</v>
      </c>
      <c r="R1457" s="4" t="str">
        <f t="array" ref="R1457">XLOOKUP(Q1457,Store_Dim!A:A,Store_Dim!B:B)</f>
        <v>Mcdonald Inc</v>
      </c>
      <c r="S1457" s="4" t="str">
        <f t="array" ref="S1457">XLOOKUP(Q1457,Store_Dim!A:A,Store_Dim!E:E)</f>
        <v>Outlet</v>
      </c>
      <c r="T1457" s="4">
        <v>4.0</v>
      </c>
      <c r="U1457" s="13">
        <v>761.35</v>
      </c>
      <c r="V1457" s="14">
        <v>0.08</v>
      </c>
      <c r="W1457" s="15">
        <v>256.0</v>
      </c>
      <c r="X1457" s="4" t="s">
        <v>1959</v>
      </c>
      <c r="Y1457" s="16">
        <v>2801.768</v>
      </c>
      <c r="Z1457" s="4" t="str">
        <f t="array" ref="Z1457">XLOOKUP(M1457,Product_Dim!A:A,Product_Dim!B:B)</f>
        <v>Beard Grooming Kit</v>
      </c>
    </row>
    <row r="1458" ht="14.25" customHeight="1">
      <c r="A1458" s="4" t="s">
        <v>3417</v>
      </c>
      <c r="B1458" s="5">
        <v>45900.0</v>
      </c>
      <c r="C1458" s="12" t="s">
        <v>3975</v>
      </c>
      <c r="D1458" s="4">
        <f t="shared" si="1"/>
        <v>2025</v>
      </c>
      <c r="E1458" s="4" t="s">
        <v>612</v>
      </c>
      <c r="F1458" s="4">
        <v>43.0</v>
      </c>
      <c r="G1458" s="4" t="str">
        <f t="shared" si="2"/>
        <v>36-45</v>
      </c>
      <c r="H1458" s="4" t="str">
        <f t="array" ref="H1458">XLOOKUP(E1458,Customer_Dim!A:A,Customer_Dim!D:D)</f>
        <v>Female</v>
      </c>
      <c r="I1458" s="4" t="str">
        <f t="array" ref="I1458">XLOOKUP(E1458,Customer_Dim!A:A,Customer_Dim!H:H)</f>
        <v>Silver</v>
      </c>
      <c r="J1458" s="4" t="str">
        <f t="array" ref="J1458">XLOOKUP(E1458,Customer_Dim!A:A,Customer_Dim!E:E)</f>
        <v>Murphyfurt</v>
      </c>
      <c r="K1458" s="4" t="str">
        <f t="array" ref="K1458">XLOOKUP(E1458,Customer_Dim!A:A,Customer_Dim!F:F)</f>
        <v>Utah</v>
      </c>
      <c r="L1458" s="4" t="str">
        <f t="array" ref="L1458">XLOOKUP(Q1458,Store_Dim!A:A,Store_Dim!C:C)</f>
        <v>East</v>
      </c>
      <c r="M1458" s="4" t="s">
        <v>1783</v>
      </c>
      <c r="N1458" s="4" t="str">
        <f t="array" ref="N1458">XLOOKUP(M1458,Product_Dim!A:A,Product_Dim!C:C)</f>
        <v>Electronics</v>
      </c>
      <c r="O1458" s="4" t="str">
        <f t="array" ref="O1458">XLOOKUP(M1458,Product_Dim!A:A,Product_Dim!D:D)</f>
        <v>Accessories</v>
      </c>
      <c r="P1458" s="4" t="s">
        <v>1785</v>
      </c>
      <c r="Q1458" s="4" t="s">
        <v>1945</v>
      </c>
      <c r="R1458" s="4" t="str">
        <f t="array" ref="R1458">XLOOKUP(Q1458,Store_Dim!A:A,Store_Dim!B:B)</f>
        <v>Guerrero-Schmitt</v>
      </c>
      <c r="S1458" s="4" t="str">
        <f t="array" ref="S1458">XLOOKUP(Q1458,Store_Dim!A:A,Store_Dim!E:E)</f>
        <v>Flagship</v>
      </c>
      <c r="T1458" s="4">
        <v>2.0</v>
      </c>
      <c r="U1458" s="13">
        <v>947.56</v>
      </c>
      <c r="V1458" s="14">
        <v>0.02</v>
      </c>
      <c r="W1458" s="15">
        <v>476.0</v>
      </c>
      <c r="X1458" s="4" t="s">
        <v>1964</v>
      </c>
      <c r="Y1458" s="16">
        <v>1857.2176</v>
      </c>
      <c r="Z1458" s="4" t="str">
        <f t="array" ref="Z1458">XLOOKUP(M1458,Product_Dim!A:A,Product_Dim!B:B)</f>
        <v>Smart LED Light Strip</v>
      </c>
    </row>
    <row r="1459" ht="14.25" customHeight="1">
      <c r="A1459" s="4" t="s">
        <v>3418</v>
      </c>
      <c r="B1459" s="5">
        <v>45943.0</v>
      </c>
      <c r="C1459" s="12" t="s">
        <v>3979</v>
      </c>
      <c r="D1459" s="4">
        <f t="shared" si="1"/>
        <v>2025</v>
      </c>
      <c r="E1459" s="4" t="s">
        <v>787</v>
      </c>
      <c r="F1459" s="4">
        <v>40.0</v>
      </c>
      <c r="G1459" s="4" t="str">
        <f t="shared" si="2"/>
        <v>36-45</v>
      </c>
      <c r="H1459" s="4" t="str">
        <f t="array" ref="H1459">XLOOKUP(E1459,Customer_Dim!A:A,Customer_Dim!D:D)</f>
        <v>Male</v>
      </c>
      <c r="I1459" s="4" t="str">
        <f t="array" ref="I1459">XLOOKUP(E1459,Customer_Dim!A:A,Customer_Dim!H:H)</f>
        <v>Platinum</v>
      </c>
      <c r="J1459" s="4" t="str">
        <f t="array" ref="J1459">XLOOKUP(E1459,Customer_Dim!A:A,Customer_Dim!E:E)</f>
        <v>Port Krista</v>
      </c>
      <c r="K1459" s="4" t="str">
        <f t="array" ref="K1459">XLOOKUP(E1459,Customer_Dim!A:A,Customer_Dim!F:F)</f>
        <v>West Virginia</v>
      </c>
      <c r="L1459" s="4" t="str">
        <f t="array" ref="L1459">XLOOKUP(Q1459,Store_Dim!A:A,Store_Dim!C:C)</f>
        <v>East</v>
      </c>
      <c r="M1459" s="4" t="s">
        <v>1709</v>
      </c>
      <c r="N1459" s="4" t="str">
        <f t="array" ref="N1459">XLOOKUP(M1459,Product_Dim!A:A,Product_Dim!C:C)</f>
        <v>Electronics</v>
      </c>
      <c r="O1459" s="4" t="str">
        <f t="array" ref="O1459">XLOOKUP(M1459,Product_Dim!A:A,Product_Dim!D:D)</f>
        <v>Computer</v>
      </c>
      <c r="P1459" s="4" t="s">
        <v>1711</v>
      </c>
      <c r="Q1459" s="4" t="s">
        <v>1945</v>
      </c>
      <c r="R1459" s="4" t="str">
        <f t="array" ref="R1459">XLOOKUP(Q1459,Store_Dim!A:A,Store_Dim!B:B)</f>
        <v>Guerrero-Schmitt</v>
      </c>
      <c r="S1459" s="4" t="str">
        <f t="array" ref="S1459">XLOOKUP(Q1459,Store_Dim!A:A,Store_Dim!E:E)</f>
        <v>Flagship</v>
      </c>
      <c r="T1459" s="4">
        <v>4.0</v>
      </c>
      <c r="U1459" s="13">
        <v>975.47</v>
      </c>
      <c r="V1459" s="14">
        <v>0.04</v>
      </c>
      <c r="W1459" s="15">
        <v>266.0</v>
      </c>
      <c r="X1459" s="4" t="s">
        <v>1959</v>
      </c>
      <c r="Y1459" s="16">
        <v>3745.8048</v>
      </c>
      <c r="Z1459" s="4" t="str">
        <f t="array" ref="Z1459">XLOOKUP(M1459,Product_Dim!A:A,Product_Dim!B:B)</f>
        <v>USB External Hard Drive</v>
      </c>
    </row>
    <row r="1460" ht="14.25" customHeight="1">
      <c r="A1460" s="4" t="s">
        <v>3419</v>
      </c>
      <c r="B1460" s="5">
        <v>45448.0</v>
      </c>
      <c r="C1460" s="12" t="s">
        <v>3970</v>
      </c>
      <c r="D1460" s="4">
        <f t="shared" si="1"/>
        <v>2024</v>
      </c>
      <c r="E1460" s="4" t="s">
        <v>1490</v>
      </c>
      <c r="F1460" s="4">
        <v>41.0</v>
      </c>
      <c r="G1460" s="4" t="str">
        <f t="shared" si="2"/>
        <v>36-45</v>
      </c>
      <c r="H1460" s="4" t="str">
        <f t="array" ref="H1460">XLOOKUP(E1460,Customer_Dim!A:A,Customer_Dim!D:D)</f>
        <v>Female</v>
      </c>
      <c r="I1460" s="4" t="str">
        <f t="array" ref="I1460">XLOOKUP(E1460,Customer_Dim!A:A,Customer_Dim!H:H)</f>
        <v>Platinum</v>
      </c>
      <c r="J1460" s="4" t="str">
        <f t="array" ref="J1460">XLOOKUP(E1460,Customer_Dim!A:A,Customer_Dim!E:E)</f>
        <v>West Kelseyberg</v>
      </c>
      <c r="K1460" s="4" t="str">
        <f t="array" ref="K1460">XLOOKUP(E1460,Customer_Dim!A:A,Customer_Dim!F:F)</f>
        <v>Kansas</v>
      </c>
      <c r="L1460" s="4" t="str">
        <f t="array" ref="L1460">XLOOKUP(Q1460,Store_Dim!A:A,Store_Dim!C:C)</f>
        <v>South</v>
      </c>
      <c r="M1460" s="4" t="s">
        <v>1610</v>
      </c>
      <c r="N1460" s="4" t="str">
        <f t="array" ref="N1460">XLOOKUP(M1460,Product_Dim!A:A,Product_Dim!C:C)</f>
        <v>Electronics</v>
      </c>
      <c r="O1460" s="4" t="str">
        <f t="array" ref="O1460">XLOOKUP(M1460,Product_Dim!A:A,Product_Dim!D:D)</f>
        <v>Accessories</v>
      </c>
      <c r="P1460" s="4" t="s">
        <v>1612</v>
      </c>
      <c r="Q1460" s="4" t="s">
        <v>1921</v>
      </c>
      <c r="R1460" s="4" t="str">
        <f t="array" ref="R1460">XLOOKUP(Q1460,Store_Dim!A:A,Store_Dim!B:B)</f>
        <v>Moore, Padilla and Butler</v>
      </c>
      <c r="S1460" s="4" t="str">
        <f t="array" ref="S1460">XLOOKUP(Q1460,Store_Dim!A:A,Store_Dim!E:E)</f>
        <v>Flagship</v>
      </c>
      <c r="T1460" s="4">
        <v>3.0</v>
      </c>
      <c r="U1460" s="13">
        <v>769.06</v>
      </c>
      <c r="V1460" s="14">
        <v>0.23</v>
      </c>
      <c r="W1460" s="15">
        <v>453.0</v>
      </c>
      <c r="X1460" s="4" t="s">
        <v>1964</v>
      </c>
      <c r="Y1460" s="16">
        <v>1776.5286</v>
      </c>
      <c r="Z1460" s="4" t="str">
        <f t="array" ref="Z1460">XLOOKUP(M1460,Product_Dim!A:A,Product_Dim!B:B)</f>
        <v>USB-C Fast Charger</v>
      </c>
    </row>
    <row r="1461" ht="14.25" customHeight="1">
      <c r="A1461" s="4" t="s">
        <v>3420</v>
      </c>
      <c r="B1461" s="5">
        <v>45929.0</v>
      </c>
      <c r="C1461" s="12" t="s">
        <v>3976</v>
      </c>
      <c r="D1461" s="4">
        <f t="shared" si="1"/>
        <v>2025</v>
      </c>
      <c r="E1461" s="4" t="s">
        <v>15</v>
      </c>
      <c r="F1461" s="17">
        <v>41.57684529828109</v>
      </c>
      <c r="G1461" s="4" t="str">
        <f t="shared" si="2"/>
        <v>36-45</v>
      </c>
      <c r="H1461" s="4" t="str">
        <f t="array" ref="H1461">XLOOKUP(E1461,Customer_Dim!A:A,Customer_Dim!D:D)</f>
        <v>Female</v>
      </c>
      <c r="I1461" s="4" t="str">
        <f t="array" ref="I1461">XLOOKUP(E1461,Customer_Dim!A:A,Customer_Dim!H:H)</f>
        <v>Bronze</v>
      </c>
      <c r="J1461" s="4" t="str">
        <f t="array" ref="J1461">XLOOKUP(E1461,Customer_Dim!A:A,Customer_Dim!E:E)</f>
        <v>Lake April</v>
      </c>
      <c r="K1461" s="4" t="str">
        <f t="array" ref="K1461">XLOOKUP(E1461,Customer_Dim!A:A,Customer_Dim!F:F)</f>
        <v>Vermont</v>
      </c>
      <c r="L1461" s="4" t="str">
        <f t="array" ref="L1461">XLOOKUP(Q1461,Store_Dim!A:A,Store_Dim!C:C)</f>
        <v>South</v>
      </c>
      <c r="M1461" s="4" t="s">
        <v>1696</v>
      </c>
      <c r="N1461" s="4" t="str">
        <f t="array" ref="N1461">XLOOKUP(M1461,Product_Dim!A:A,Product_Dim!C:C)</f>
        <v>Electronics</v>
      </c>
      <c r="O1461" s="4" t="str">
        <f t="array" ref="O1461">XLOOKUP(M1461,Product_Dim!A:A,Product_Dim!D:D)</f>
        <v>Mobile</v>
      </c>
      <c r="P1461" s="4" t="s">
        <v>1699</v>
      </c>
      <c r="Q1461" s="4" t="s">
        <v>1896</v>
      </c>
      <c r="R1461" s="4" t="str">
        <f t="array" ref="R1461">XLOOKUP(Q1461,Store_Dim!A:A,Store_Dim!B:B)</f>
        <v>Black-Horn</v>
      </c>
      <c r="S1461" s="4" t="str">
        <f t="array" ref="S1461">XLOOKUP(Q1461,Store_Dim!A:A,Store_Dim!E:E)</f>
        <v>Outlet</v>
      </c>
      <c r="T1461" s="4">
        <v>3.0</v>
      </c>
      <c r="U1461" s="13">
        <v>824.75</v>
      </c>
      <c r="V1461" s="14">
        <v>0.23</v>
      </c>
      <c r="W1461" s="15">
        <v>301.0</v>
      </c>
      <c r="X1461" s="4" t="s">
        <v>1959</v>
      </c>
      <c r="Y1461" s="16">
        <v>1905.1725</v>
      </c>
      <c r="Z1461" s="4" t="str">
        <f t="array" ref="Z1461">XLOOKUP(M1461,Product_Dim!A:A,Product_Dim!B:B)</f>
        <v>Portable Power Bank</v>
      </c>
    </row>
    <row r="1462" ht="14.25" customHeight="1">
      <c r="A1462" s="4" t="s">
        <v>3421</v>
      </c>
      <c r="B1462" s="5">
        <v>45478.0</v>
      </c>
      <c r="C1462" s="12" t="s">
        <v>3968</v>
      </c>
      <c r="D1462" s="4">
        <f t="shared" si="1"/>
        <v>2024</v>
      </c>
      <c r="E1462" s="4" t="s">
        <v>1273</v>
      </c>
      <c r="F1462" s="4">
        <v>51.0</v>
      </c>
      <c r="G1462" s="4" t="str">
        <f t="shared" si="2"/>
        <v>46-55</v>
      </c>
      <c r="H1462" s="4" t="str">
        <f t="array" ref="H1462">XLOOKUP(E1462,Customer_Dim!A:A,Customer_Dim!D:D)</f>
        <v>Female</v>
      </c>
      <c r="I1462" s="4" t="str">
        <f t="array" ref="I1462">XLOOKUP(E1462,Customer_Dim!A:A,Customer_Dim!H:H)</f>
        <v>Platinum</v>
      </c>
      <c r="J1462" s="4" t="str">
        <f t="array" ref="J1462">XLOOKUP(E1462,Customer_Dim!A:A,Customer_Dim!E:E)</f>
        <v>Leahmouth</v>
      </c>
      <c r="K1462" s="4" t="str">
        <f t="array" ref="K1462">XLOOKUP(E1462,Customer_Dim!A:A,Customer_Dim!F:F)</f>
        <v>Nevada</v>
      </c>
      <c r="L1462" s="4" t="str">
        <f t="array" ref="L1462">XLOOKUP(Q1462,Store_Dim!A:A,Store_Dim!C:C)</f>
        <v>South</v>
      </c>
      <c r="M1462" s="4" t="s">
        <v>1786</v>
      </c>
      <c r="N1462" s="4" t="str">
        <f t="array" ref="N1462">XLOOKUP(M1462,Product_Dim!A:A,Product_Dim!C:C)</f>
        <v>Home</v>
      </c>
      <c r="O1462" s="4" t="str">
        <f t="array" ref="O1462">XLOOKUP(M1462,Product_Dim!A:A,Product_Dim!D:D)</f>
        <v>Furniture</v>
      </c>
      <c r="P1462" s="4" t="s">
        <v>1789</v>
      </c>
      <c r="Q1462" s="4" t="s">
        <v>1904</v>
      </c>
      <c r="R1462" s="4" t="str">
        <f t="array" ref="R1462">XLOOKUP(Q1462,Store_Dim!A:A,Store_Dim!B:B)</f>
        <v>Alexander Group</v>
      </c>
      <c r="S1462" s="4" t="str">
        <f t="array" ref="S1462">XLOOKUP(Q1462,Store_Dim!A:A,Store_Dim!E:E)</f>
        <v>Online</v>
      </c>
      <c r="T1462" s="4">
        <v>2.0</v>
      </c>
      <c r="U1462" s="13">
        <v>821.35</v>
      </c>
      <c r="V1462" s="14">
        <v>0.11</v>
      </c>
      <c r="W1462" s="15">
        <v>130.0</v>
      </c>
      <c r="X1462" s="4" t="s">
        <v>1961</v>
      </c>
      <c r="Y1462" s="16">
        <v>1462.003</v>
      </c>
      <c r="Z1462" s="4" t="str">
        <f t="array" ref="Z1462">XLOOKUP(M1462,Product_Dim!A:A,Product_Dim!B:B)</f>
        <v>Wooden Nightstand</v>
      </c>
    </row>
    <row r="1463" ht="14.25" customHeight="1">
      <c r="A1463" s="4" t="s">
        <v>3422</v>
      </c>
      <c r="B1463" s="5">
        <v>45723.0</v>
      </c>
      <c r="C1463" s="12" t="s">
        <v>3977</v>
      </c>
      <c r="D1463" s="4">
        <f t="shared" si="1"/>
        <v>2025</v>
      </c>
      <c r="E1463" s="4" t="s">
        <v>1284</v>
      </c>
      <c r="F1463" s="4">
        <v>18.0</v>
      </c>
      <c r="G1463" s="4" t="str">
        <f t="shared" si="2"/>
        <v>18-25</v>
      </c>
      <c r="H1463" s="4" t="str">
        <f t="array" ref="H1463">XLOOKUP(E1463,Customer_Dim!A:A,Customer_Dim!D:D)</f>
        <v>Female</v>
      </c>
      <c r="I1463" s="4" t="str">
        <f t="array" ref="I1463">XLOOKUP(E1463,Customer_Dim!A:A,Customer_Dim!H:H)</f>
        <v>Gold</v>
      </c>
      <c r="J1463" s="4" t="str">
        <f t="array" ref="J1463">XLOOKUP(E1463,Customer_Dim!A:A,Customer_Dim!E:E)</f>
        <v>Garciaview</v>
      </c>
      <c r="K1463" s="4" t="str">
        <f t="array" ref="K1463">XLOOKUP(E1463,Customer_Dim!A:A,Customer_Dim!F:F)</f>
        <v>Louisiana</v>
      </c>
      <c r="L1463" s="4" t="str">
        <f t="array" ref="L1463">XLOOKUP(Q1463,Store_Dim!A:A,Store_Dim!C:C)</f>
        <v>East</v>
      </c>
      <c r="M1463" s="4" t="s">
        <v>1610</v>
      </c>
      <c r="N1463" s="4" t="str">
        <f t="array" ref="N1463">XLOOKUP(M1463,Product_Dim!A:A,Product_Dim!C:C)</f>
        <v>Electronics</v>
      </c>
      <c r="O1463" s="4" t="str">
        <f t="array" ref="O1463">XLOOKUP(M1463,Product_Dim!A:A,Product_Dim!D:D)</f>
        <v>Accessories</v>
      </c>
      <c r="P1463" s="4" t="s">
        <v>1612</v>
      </c>
      <c r="Q1463" s="4" t="s">
        <v>1924</v>
      </c>
      <c r="R1463" s="4" t="str">
        <f t="array" ref="R1463">XLOOKUP(Q1463,Store_Dim!A:A,Store_Dim!B:B)</f>
        <v>Hill, Wagner and Ballard</v>
      </c>
      <c r="S1463" s="4" t="str">
        <f t="array" ref="S1463">XLOOKUP(Q1463,Store_Dim!A:A,Store_Dim!E:E)</f>
        <v>Online</v>
      </c>
      <c r="T1463" s="4">
        <v>1.0</v>
      </c>
      <c r="U1463" s="13">
        <v>120.57</v>
      </c>
      <c r="V1463" s="14">
        <v>0.06</v>
      </c>
      <c r="W1463" s="15">
        <v>453.0</v>
      </c>
      <c r="X1463" s="4" t="s">
        <v>1961</v>
      </c>
      <c r="Y1463" s="16">
        <v>113.3358</v>
      </c>
      <c r="Z1463" s="4" t="str">
        <f t="array" ref="Z1463">XLOOKUP(M1463,Product_Dim!A:A,Product_Dim!B:B)</f>
        <v>USB-C Fast Charger</v>
      </c>
    </row>
    <row r="1464" ht="14.25" customHeight="1">
      <c r="A1464" s="4" t="s">
        <v>3423</v>
      </c>
      <c r="B1464" s="5">
        <v>45240.0</v>
      </c>
      <c r="C1464" s="12" t="s">
        <v>3971</v>
      </c>
      <c r="D1464" s="4">
        <f t="shared" si="1"/>
        <v>2023</v>
      </c>
      <c r="E1464" s="4" t="s">
        <v>1076</v>
      </c>
      <c r="F1464" s="4">
        <v>37.0</v>
      </c>
      <c r="G1464" s="4" t="str">
        <f t="shared" si="2"/>
        <v>36-45</v>
      </c>
      <c r="H1464" s="4" t="str">
        <f t="array" ref="H1464">XLOOKUP(E1464,Customer_Dim!A:A,Customer_Dim!D:D)</f>
        <v>Male</v>
      </c>
      <c r="I1464" s="4" t="str">
        <f t="array" ref="I1464">XLOOKUP(E1464,Customer_Dim!A:A,Customer_Dim!H:H)</f>
        <v>Platinum</v>
      </c>
      <c r="J1464" s="4" t="str">
        <f t="array" ref="J1464">XLOOKUP(E1464,Customer_Dim!A:A,Customer_Dim!E:E)</f>
        <v>West Brendamouth</v>
      </c>
      <c r="K1464" s="4" t="str">
        <f t="array" ref="K1464">XLOOKUP(E1464,Customer_Dim!A:A,Customer_Dim!F:F)</f>
        <v>North Carolina</v>
      </c>
      <c r="L1464" s="4" t="str">
        <f t="array" ref="L1464">XLOOKUP(Q1464,Store_Dim!A:A,Store_Dim!C:C)</f>
        <v>North</v>
      </c>
      <c r="M1464" s="4" t="s">
        <v>1850</v>
      </c>
      <c r="N1464" s="4" t="str">
        <f t="array" ref="N1464">XLOOKUP(M1464,Product_Dim!A:A,Product_Dim!C:C)</f>
        <v>Beauty</v>
      </c>
      <c r="O1464" s="4" t="str">
        <f t="array" ref="O1464">XLOOKUP(M1464,Product_Dim!A:A,Product_Dim!D:D)</f>
        <v>Makeup</v>
      </c>
      <c r="P1464" s="4" t="s">
        <v>1852</v>
      </c>
      <c r="Q1464" s="4" t="s">
        <v>1892</v>
      </c>
      <c r="R1464" s="4" t="str">
        <f t="array" ref="R1464">XLOOKUP(Q1464,Store_Dim!A:A,Store_Dim!B:B)</f>
        <v>Martinez, Adkins and Johnson</v>
      </c>
      <c r="S1464" s="4" t="str">
        <f t="array" ref="S1464">XLOOKUP(Q1464,Store_Dim!A:A,Store_Dim!E:E)</f>
        <v>Flagship</v>
      </c>
      <c r="T1464" s="4">
        <v>1.0</v>
      </c>
      <c r="U1464" s="13">
        <v>122.27</v>
      </c>
      <c r="V1464" s="14">
        <v>0.26</v>
      </c>
      <c r="W1464" s="15">
        <v>457.0</v>
      </c>
      <c r="X1464" s="4" t="s">
        <v>1961</v>
      </c>
      <c r="Y1464" s="16">
        <v>90.4798</v>
      </c>
      <c r="Z1464" s="4" t="str">
        <f t="array" ref="Z1464">XLOOKUP(M1464,Product_Dim!A:A,Product_Dim!B:B)</f>
        <v>Face Foundation Kit</v>
      </c>
    </row>
    <row r="1465" ht="14.25" customHeight="1">
      <c r="A1465" s="4" t="s">
        <v>3424</v>
      </c>
      <c r="B1465" s="5">
        <v>45890.0</v>
      </c>
      <c r="C1465" s="12" t="s">
        <v>3975</v>
      </c>
      <c r="D1465" s="4">
        <f t="shared" si="1"/>
        <v>2025</v>
      </c>
      <c r="E1465" s="4" t="s">
        <v>584</v>
      </c>
      <c r="F1465" s="4">
        <v>18.0</v>
      </c>
      <c r="G1465" s="4" t="str">
        <f t="shared" si="2"/>
        <v>18-25</v>
      </c>
      <c r="H1465" s="4" t="str">
        <f t="array" ref="H1465">XLOOKUP(E1465,Customer_Dim!A:A,Customer_Dim!D:D)</f>
        <v>Male</v>
      </c>
      <c r="I1465" s="4" t="str">
        <f t="array" ref="I1465">XLOOKUP(E1465,Customer_Dim!A:A,Customer_Dim!H:H)</f>
        <v>Gold</v>
      </c>
      <c r="J1465" s="4" t="str">
        <f t="array" ref="J1465">XLOOKUP(E1465,Customer_Dim!A:A,Customer_Dim!E:E)</f>
        <v>New Joseph</v>
      </c>
      <c r="K1465" s="4" t="str">
        <f t="array" ref="K1465">XLOOKUP(E1465,Customer_Dim!A:A,Customer_Dim!F:F)</f>
        <v>Missouri</v>
      </c>
      <c r="L1465" s="4" t="str">
        <f t="array" ref="L1465">XLOOKUP(Q1465,Store_Dim!A:A,Store_Dim!C:C)</f>
        <v>South</v>
      </c>
      <c r="M1465" s="4" t="s">
        <v>1655</v>
      </c>
      <c r="N1465" s="4" t="str">
        <f t="array" ref="N1465">XLOOKUP(M1465,Product_Dim!A:A,Product_Dim!C:C)</f>
        <v>Electronics</v>
      </c>
      <c r="O1465" s="4" t="str">
        <f t="array" ref="O1465">XLOOKUP(M1465,Product_Dim!A:A,Product_Dim!D:D)</f>
        <v>Audio</v>
      </c>
      <c r="P1465" s="4" t="s">
        <v>1657</v>
      </c>
      <c r="Q1465" s="4" t="s">
        <v>1896</v>
      </c>
      <c r="R1465" s="4" t="str">
        <f t="array" ref="R1465">XLOOKUP(Q1465,Store_Dim!A:A,Store_Dim!B:B)</f>
        <v>Black-Horn</v>
      </c>
      <c r="S1465" s="4" t="str">
        <f t="array" ref="S1465">XLOOKUP(Q1465,Store_Dim!A:A,Store_Dim!E:E)</f>
        <v>Outlet</v>
      </c>
      <c r="T1465" s="4">
        <v>2.0</v>
      </c>
      <c r="U1465" s="13">
        <v>182.89</v>
      </c>
      <c r="V1465" s="14">
        <v>0.11</v>
      </c>
      <c r="W1465" s="15">
        <v>213.0</v>
      </c>
      <c r="X1465" s="4" t="s">
        <v>1959</v>
      </c>
      <c r="Y1465" s="16">
        <v>325.5442</v>
      </c>
      <c r="Z1465" s="4" t="str">
        <f t="array" ref="Z1465">XLOOKUP(M1465,Product_Dim!A:A,Product_Dim!B:B)</f>
        <v>Wireless Bluetooth Speaker</v>
      </c>
    </row>
    <row r="1466" ht="14.25" customHeight="1">
      <c r="A1466" s="4" t="s">
        <v>3425</v>
      </c>
      <c r="B1466" s="5">
        <v>45796.0</v>
      </c>
      <c r="C1466" s="12" t="s">
        <v>3973</v>
      </c>
      <c r="D1466" s="4">
        <f t="shared" si="1"/>
        <v>2025</v>
      </c>
      <c r="E1466" s="4" t="s">
        <v>1184</v>
      </c>
      <c r="F1466" s="4">
        <v>21.0</v>
      </c>
      <c r="G1466" s="4" t="str">
        <f t="shared" si="2"/>
        <v>18-25</v>
      </c>
      <c r="H1466" s="4" t="str">
        <f t="array" ref="H1466">XLOOKUP(E1466,Customer_Dim!A:A,Customer_Dim!D:D)</f>
        <v>Female</v>
      </c>
      <c r="I1466" s="4" t="str">
        <f t="array" ref="I1466">XLOOKUP(E1466,Customer_Dim!A:A,Customer_Dim!H:H)</f>
        <v>Platinum</v>
      </c>
      <c r="J1466" s="4" t="str">
        <f t="array" ref="J1466">XLOOKUP(E1466,Customer_Dim!A:A,Customer_Dim!E:E)</f>
        <v>Port Crystal</v>
      </c>
      <c r="K1466" s="4" t="str">
        <f t="array" ref="K1466">XLOOKUP(E1466,Customer_Dim!A:A,Customer_Dim!F:F)</f>
        <v>New Hampshire</v>
      </c>
      <c r="L1466" s="4" t="str">
        <f t="array" ref="L1466">XLOOKUP(Q1466,Store_Dim!A:A,Store_Dim!C:C)</f>
        <v>South</v>
      </c>
      <c r="M1466" s="4" t="s">
        <v>1718</v>
      </c>
      <c r="N1466" s="4" t="str">
        <f t="array" ref="N1466">XLOOKUP(M1466,Product_Dim!A:A,Product_Dim!C:C)</f>
        <v>Clothing</v>
      </c>
      <c r="O1466" s="4" t="str">
        <f t="array" ref="O1466">XLOOKUP(M1466,Product_Dim!A:A,Product_Dim!D:D)</f>
        <v>Outerwear</v>
      </c>
      <c r="P1466" s="4" t="s">
        <v>1720</v>
      </c>
      <c r="Q1466" s="4" t="s">
        <v>1904</v>
      </c>
      <c r="R1466" s="4" t="str">
        <f t="array" ref="R1466">XLOOKUP(Q1466,Store_Dim!A:A,Store_Dim!B:B)</f>
        <v>Alexander Group</v>
      </c>
      <c r="S1466" s="4" t="str">
        <f t="array" ref="S1466">XLOOKUP(Q1466,Store_Dim!A:A,Store_Dim!E:E)</f>
        <v>Online</v>
      </c>
      <c r="T1466" s="4">
        <v>1.0</v>
      </c>
      <c r="U1466" s="13">
        <v>695.26</v>
      </c>
      <c r="V1466" s="14">
        <v>0.23</v>
      </c>
      <c r="W1466" s="15">
        <v>296.0</v>
      </c>
      <c r="X1466" s="4" t="s">
        <v>1961</v>
      </c>
      <c r="Y1466" s="16">
        <v>535.3502</v>
      </c>
      <c r="Z1466" s="4" t="str">
        <f t="array" ref="Z1466">XLOOKUP(M1466,Product_Dim!A:A,Product_Dim!B:B)</f>
        <v>Men's Winter Jacket</v>
      </c>
    </row>
    <row r="1467" ht="14.25" customHeight="1">
      <c r="A1467" s="4" t="s">
        <v>3426</v>
      </c>
      <c r="B1467" s="5">
        <v>45895.0</v>
      </c>
      <c r="C1467" s="12" t="s">
        <v>3975</v>
      </c>
      <c r="D1467" s="4">
        <f t="shared" si="1"/>
        <v>2025</v>
      </c>
      <c r="E1467" s="4" t="s">
        <v>131</v>
      </c>
      <c r="F1467" s="4">
        <v>31.0</v>
      </c>
      <c r="G1467" s="4" t="str">
        <f t="shared" si="2"/>
        <v>26-35</v>
      </c>
      <c r="H1467" s="4" t="str">
        <f t="array" ref="H1467">XLOOKUP(E1467,Customer_Dim!A:A,Customer_Dim!D:D)</f>
        <v>Male</v>
      </c>
      <c r="I1467" s="3" t="s">
        <v>14</v>
      </c>
      <c r="J1467" s="4" t="str">
        <f t="array" ref="J1467">XLOOKUP(E1467,Customer_Dim!A:A,Customer_Dim!E:E)</f>
        <v>Mollyshire</v>
      </c>
      <c r="K1467" s="4" t="str">
        <f t="array" ref="K1467">XLOOKUP(E1467,Customer_Dim!A:A,Customer_Dim!F:F)</f>
        <v>Utah</v>
      </c>
      <c r="L1467" s="4" t="str">
        <f t="array" ref="L1467">XLOOKUP(Q1467,Store_Dim!A:A,Store_Dim!C:C)</f>
        <v>East</v>
      </c>
      <c r="M1467" s="4" t="s">
        <v>1664</v>
      </c>
      <c r="N1467" s="4" t="str">
        <f t="array" ref="N1467">XLOOKUP(M1467,Product_Dim!A:A,Product_Dim!C:C)</f>
        <v>Home</v>
      </c>
      <c r="O1467" s="4" t="str">
        <f t="array" ref="O1467">XLOOKUP(M1467,Product_Dim!A:A,Product_Dim!D:D)</f>
        <v>Decor</v>
      </c>
      <c r="P1467" s="4" t="s">
        <v>1666</v>
      </c>
      <c r="Q1467" s="4" t="s">
        <v>1911</v>
      </c>
      <c r="R1467" s="4" t="str">
        <f t="array" ref="R1467">XLOOKUP(Q1467,Store_Dim!A:A,Store_Dim!B:B)</f>
        <v>Benson-Elliott</v>
      </c>
      <c r="S1467" s="4" t="str">
        <f t="array" ref="S1467">XLOOKUP(Q1467,Store_Dim!A:A,Store_Dim!E:E)</f>
        <v>Online</v>
      </c>
      <c r="T1467" s="4">
        <v>2.0</v>
      </c>
      <c r="U1467" s="13">
        <v>408.8</v>
      </c>
      <c r="V1467" s="14">
        <v>0.17</v>
      </c>
      <c r="W1467" s="15">
        <v>276.0</v>
      </c>
      <c r="X1467" s="4" t="s">
        <v>1964</v>
      </c>
      <c r="Y1467" s="16">
        <v>678.608</v>
      </c>
      <c r="Z1467" s="4" t="str">
        <f t="array" ref="Z1467">XLOOKUP(M1467,Product_Dim!A:A,Product_Dim!B:B)</f>
        <v>Fabric Sofa Throw Blanket</v>
      </c>
    </row>
    <row r="1468" ht="14.25" customHeight="1">
      <c r="A1468" s="4" t="s">
        <v>3427</v>
      </c>
      <c r="B1468" s="5">
        <v>45676.0</v>
      </c>
      <c r="C1468" s="12" t="s">
        <v>3972</v>
      </c>
      <c r="D1468" s="4">
        <f t="shared" si="1"/>
        <v>2025</v>
      </c>
      <c r="E1468" s="4" t="s">
        <v>753</v>
      </c>
      <c r="F1468" s="4">
        <v>54.0</v>
      </c>
      <c r="G1468" s="4" t="str">
        <f t="shared" si="2"/>
        <v>46-55</v>
      </c>
      <c r="H1468" s="4" t="str">
        <f t="array" ref="H1468">XLOOKUP(E1468,Customer_Dim!A:A,Customer_Dim!D:D)</f>
        <v>Male</v>
      </c>
      <c r="I1468" s="4" t="str">
        <f t="array" ref="I1468">XLOOKUP(E1468,Customer_Dim!A:A,Customer_Dim!H:H)</f>
        <v>Gold</v>
      </c>
      <c r="J1468" s="4" t="str">
        <f t="array" ref="J1468">XLOOKUP(E1468,Customer_Dim!A:A,Customer_Dim!E:E)</f>
        <v>Morrisbury</v>
      </c>
      <c r="K1468" s="4" t="str">
        <f t="array" ref="K1468">XLOOKUP(E1468,Customer_Dim!A:A,Customer_Dim!F:F)</f>
        <v>Alaska</v>
      </c>
      <c r="L1468" s="4" t="str">
        <f t="array" ref="L1468">XLOOKUP(Q1468,Store_Dim!A:A,Store_Dim!C:C)</f>
        <v>West</v>
      </c>
      <c r="M1468" s="4" t="s">
        <v>1728</v>
      </c>
      <c r="N1468" s="4" t="str">
        <f t="array" ref="N1468">XLOOKUP(M1468,Product_Dim!A:A,Product_Dim!C:C)</f>
        <v>Beauty</v>
      </c>
      <c r="O1468" s="4" t="str">
        <f t="array" ref="O1468">XLOOKUP(M1468,Product_Dim!A:A,Product_Dim!D:D)</f>
        <v>Fragrance</v>
      </c>
      <c r="P1468" s="4" t="s">
        <v>1731</v>
      </c>
      <c r="Q1468" s="4" t="s">
        <v>1917</v>
      </c>
      <c r="R1468" s="4" t="str">
        <f t="array" ref="R1468">XLOOKUP(Q1468,Store_Dim!A:A,Store_Dim!B:B)</f>
        <v>Bean, Jones and Park</v>
      </c>
      <c r="S1468" s="4" t="str">
        <f t="array" ref="S1468">XLOOKUP(Q1468,Store_Dim!A:A,Store_Dim!E:E)</f>
        <v>Online</v>
      </c>
      <c r="T1468" s="4">
        <v>3.0</v>
      </c>
      <c r="U1468" s="13">
        <v>512.15</v>
      </c>
      <c r="V1468" s="14">
        <v>0.12</v>
      </c>
      <c r="W1468" s="15">
        <v>267.0</v>
      </c>
      <c r="X1468" s="4" t="s">
        <v>1959</v>
      </c>
      <c r="Y1468" s="16">
        <v>1352.076</v>
      </c>
      <c r="Z1468" s="4" t="str">
        <f t="array" ref="Z1468">XLOOKUP(M1468,Product_Dim!A:A,Product_Dim!B:B)</f>
        <v>Men's Roll-On Perfume</v>
      </c>
    </row>
    <row r="1469" ht="14.25" customHeight="1">
      <c r="A1469" s="4" t="s">
        <v>3428</v>
      </c>
      <c r="B1469" s="5">
        <v>45568.0</v>
      </c>
      <c r="C1469" s="12" t="s">
        <v>3979</v>
      </c>
      <c r="D1469" s="4">
        <f t="shared" si="1"/>
        <v>2024</v>
      </c>
      <c r="E1469" s="4" t="s">
        <v>1296</v>
      </c>
      <c r="F1469" s="4">
        <v>55.0</v>
      </c>
      <c r="G1469" s="4" t="str">
        <f t="shared" si="2"/>
        <v>46-55</v>
      </c>
      <c r="H1469" s="4" t="str">
        <f t="array" ref="H1469">XLOOKUP(E1469,Customer_Dim!A:A,Customer_Dim!D:D)</f>
        <v>Male</v>
      </c>
      <c r="I1469" s="4" t="str">
        <f t="array" ref="I1469">XLOOKUP(E1469,Customer_Dim!A:A,Customer_Dim!H:H)</f>
        <v>Gold</v>
      </c>
      <c r="J1469" s="4" t="str">
        <f t="array" ref="J1469">XLOOKUP(E1469,Customer_Dim!A:A,Customer_Dim!E:E)</f>
        <v>Kathleenport</v>
      </c>
      <c r="K1469" s="4" t="str">
        <f t="array" ref="K1469">XLOOKUP(E1469,Customer_Dim!A:A,Customer_Dim!F:F)</f>
        <v>Wyoming</v>
      </c>
      <c r="L1469" s="4" t="str">
        <f t="array" ref="L1469">XLOOKUP(Q1469,Store_Dim!A:A,Store_Dim!C:C)</f>
        <v>West</v>
      </c>
      <c r="M1469" s="4" t="s">
        <v>1594</v>
      </c>
      <c r="N1469" s="4" t="str">
        <f t="array" ref="N1469">XLOOKUP(M1469,Product_Dim!A:A,Product_Dim!C:C)</f>
        <v>Sports</v>
      </c>
      <c r="O1469" s="4" t="str">
        <f t="array" ref="O1469">XLOOKUP(M1469,Product_Dim!A:A,Product_Dim!D:D)</f>
        <v>Fitness</v>
      </c>
      <c r="P1469" s="4" t="s">
        <v>1598</v>
      </c>
      <c r="Q1469" s="4" t="s">
        <v>1917</v>
      </c>
      <c r="R1469" s="4" t="str">
        <f t="array" ref="R1469">XLOOKUP(Q1469,Store_Dim!A:A,Store_Dim!B:B)</f>
        <v>Bean, Jones and Park</v>
      </c>
      <c r="S1469" s="4" t="str">
        <f t="array" ref="S1469">XLOOKUP(Q1469,Store_Dim!A:A,Store_Dim!E:E)</f>
        <v>Online</v>
      </c>
      <c r="T1469" s="4">
        <v>3.0</v>
      </c>
      <c r="U1469" s="13">
        <v>136.4</v>
      </c>
      <c r="V1469" s="14">
        <v>0.15</v>
      </c>
      <c r="W1469" s="15">
        <v>323.0</v>
      </c>
      <c r="X1469" s="4" t="s">
        <v>1961</v>
      </c>
      <c r="Y1469" s="16">
        <v>347.8200000000001</v>
      </c>
      <c r="Z1469" s="4" t="str">
        <f t="array" ref="Z1469">XLOOKUP(M1469,Product_Dim!A:A,Product_Dim!B:B)</f>
        <v>Adjustable Dumbbell Set</v>
      </c>
    </row>
    <row r="1470" ht="14.25" customHeight="1">
      <c r="A1470" s="4" t="s">
        <v>3429</v>
      </c>
      <c r="B1470" s="5">
        <v>45272.0</v>
      </c>
      <c r="C1470" s="12" t="s">
        <v>3969</v>
      </c>
      <c r="D1470" s="4">
        <f t="shared" si="1"/>
        <v>2023</v>
      </c>
      <c r="E1470" s="4" t="s">
        <v>599</v>
      </c>
      <c r="F1470" s="4">
        <v>56.0</v>
      </c>
      <c r="G1470" s="4" t="str">
        <f t="shared" si="2"/>
        <v>56-65</v>
      </c>
      <c r="H1470" s="4" t="str">
        <f t="array" ref="H1470">XLOOKUP(E1470,Customer_Dim!A:A,Customer_Dim!D:D)</f>
        <v>Male</v>
      </c>
      <c r="I1470" s="4" t="str">
        <f t="array" ref="I1470">XLOOKUP(E1470,Customer_Dim!A:A,Customer_Dim!H:H)</f>
        <v>Platinum</v>
      </c>
      <c r="J1470" s="4" t="str">
        <f t="array" ref="J1470">XLOOKUP(E1470,Customer_Dim!A:A,Customer_Dim!E:E)</f>
        <v>East Jessicaborough</v>
      </c>
      <c r="K1470" s="4" t="str">
        <f t="array" ref="K1470">XLOOKUP(E1470,Customer_Dim!A:A,Customer_Dim!F:F)</f>
        <v>Hawaii</v>
      </c>
      <c r="L1470" s="4" t="str">
        <f t="array" ref="L1470">XLOOKUP(Q1470,Store_Dim!A:A,Store_Dim!C:C)</f>
        <v>North</v>
      </c>
      <c r="M1470" s="4" t="s">
        <v>1580</v>
      </c>
      <c r="N1470" s="4" t="str">
        <f t="array" ref="N1470">XLOOKUP(M1470,Product_Dim!A:A,Product_Dim!C:C)</f>
        <v>Beauty</v>
      </c>
      <c r="O1470" s="4" t="str">
        <f t="array" ref="O1470">XLOOKUP(M1470,Product_Dim!A:A,Product_Dim!D:D)</f>
        <v>Skincare</v>
      </c>
      <c r="P1470" s="4" t="s">
        <v>1584</v>
      </c>
      <c r="Q1470" s="4" t="s">
        <v>1901</v>
      </c>
      <c r="R1470" s="4" t="str">
        <f t="array" ref="R1470">XLOOKUP(Q1470,Store_Dim!A:A,Store_Dim!B:B)</f>
        <v>Johnson-Wright</v>
      </c>
      <c r="S1470" s="4" t="str">
        <f t="array" ref="S1470">XLOOKUP(Q1470,Store_Dim!A:A,Store_Dim!E:E)</f>
        <v>Outlet</v>
      </c>
      <c r="T1470" s="4">
        <v>2.0</v>
      </c>
      <c r="U1470" s="13">
        <v>42.51</v>
      </c>
      <c r="V1470" s="14">
        <v>0.04</v>
      </c>
      <c r="W1470" s="15">
        <v>350.0</v>
      </c>
      <c r="X1470" s="4" t="s">
        <v>1964</v>
      </c>
      <c r="Y1470" s="16">
        <v>81.61919999999999</v>
      </c>
      <c r="Z1470" s="4" t="str">
        <f t="array" ref="Z1470">XLOOKUP(M1470,Product_Dim!A:A,Product_Dim!B:B)</f>
        <v>Herbal Face Moisturizer</v>
      </c>
    </row>
    <row r="1471" ht="14.25" customHeight="1">
      <c r="A1471" s="4" t="s">
        <v>3430</v>
      </c>
      <c r="B1471" s="5">
        <v>45718.0</v>
      </c>
      <c r="C1471" s="12" t="s">
        <v>3977</v>
      </c>
      <c r="D1471" s="4">
        <f t="shared" si="1"/>
        <v>2025</v>
      </c>
      <c r="E1471" s="4" t="s">
        <v>1148</v>
      </c>
      <c r="F1471" s="4">
        <v>32.0</v>
      </c>
      <c r="G1471" s="4" t="str">
        <f t="shared" si="2"/>
        <v>26-35</v>
      </c>
      <c r="H1471" s="4" t="str">
        <f t="array" ref="H1471">XLOOKUP(E1471,Customer_Dim!A:A,Customer_Dim!D:D)</f>
        <v>Male</v>
      </c>
      <c r="I1471" s="4" t="str">
        <f t="array" ref="I1471">XLOOKUP(E1471,Customer_Dim!A:A,Customer_Dim!H:H)</f>
        <v>Silver</v>
      </c>
      <c r="J1471" s="4" t="str">
        <f t="array" ref="J1471">XLOOKUP(E1471,Customer_Dim!A:A,Customer_Dim!E:E)</f>
        <v>East Michaelton</v>
      </c>
      <c r="K1471" s="4" t="str">
        <f t="array" ref="K1471">XLOOKUP(E1471,Customer_Dim!A:A,Customer_Dim!F:F)</f>
        <v>Kansas</v>
      </c>
      <c r="L1471" s="4" t="str">
        <f t="array" ref="L1471">XLOOKUP(Q1471,Store_Dim!A:A,Store_Dim!C:C)</f>
        <v>South</v>
      </c>
      <c r="M1471" s="4" t="s">
        <v>1808</v>
      </c>
      <c r="N1471" s="4" t="str">
        <f t="array" ref="N1471">XLOOKUP(M1471,Product_Dim!A:A,Product_Dim!C:C)</f>
        <v>Clothing</v>
      </c>
      <c r="O1471" s="4" t="str">
        <f t="array" ref="O1471">XLOOKUP(M1471,Product_Dim!A:A,Product_Dim!D:D)</f>
        <v>Footwear</v>
      </c>
      <c r="P1471" s="4" t="s">
        <v>1810</v>
      </c>
      <c r="Q1471" s="4" t="s">
        <v>1914</v>
      </c>
      <c r="R1471" s="4" t="str">
        <f t="array" ref="R1471">XLOOKUP(Q1471,Store_Dim!A:A,Store_Dim!B:B)</f>
        <v>Martinez-Mullins</v>
      </c>
      <c r="S1471" s="4" t="str">
        <f t="array" ref="S1471">XLOOKUP(Q1471,Store_Dim!A:A,Store_Dim!E:E)</f>
        <v>Online</v>
      </c>
      <c r="T1471" s="4">
        <v>3.0</v>
      </c>
      <c r="U1471" s="13">
        <v>582.1</v>
      </c>
      <c r="V1471" s="14">
        <v>0.12</v>
      </c>
      <c r="W1471" s="15">
        <v>82.0</v>
      </c>
      <c r="X1471" s="4" t="s">
        <v>1961</v>
      </c>
      <c r="Y1471" s="16">
        <v>1536.744</v>
      </c>
      <c r="Z1471" s="4" t="str">
        <f t="array" ref="Z1471">XLOOKUP(M1471,Product_Dim!A:A,Product_Dim!B:B)</f>
        <v>Women's Ankle Boots</v>
      </c>
    </row>
    <row r="1472" ht="14.25" customHeight="1">
      <c r="A1472" s="4" t="s">
        <v>3431</v>
      </c>
      <c r="B1472" s="5">
        <v>45356.0</v>
      </c>
      <c r="C1472" s="12" t="s">
        <v>3977</v>
      </c>
      <c r="D1472" s="4">
        <f t="shared" si="1"/>
        <v>2024</v>
      </c>
      <c r="E1472" s="4" t="s">
        <v>731</v>
      </c>
      <c r="F1472" s="4">
        <v>47.0</v>
      </c>
      <c r="G1472" s="4" t="str">
        <f t="shared" si="2"/>
        <v>46-55</v>
      </c>
      <c r="H1472" s="4" t="str">
        <f t="array" ref="H1472">XLOOKUP(E1472,Customer_Dim!A:A,Customer_Dim!D:D)</f>
        <v>Female</v>
      </c>
      <c r="I1472" s="4" t="str">
        <f t="array" ref="I1472">XLOOKUP(E1472,Customer_Dim!A:A,Customer_Dim!H:H)</f>
        <v>Gold</v>
      </c>
      <c r="J1472" s="4" t="str">
        <f t="array" ref="J1472">XLOOKUP(E1472,Customer_Dim!A:A,Customer_Dim!E:E)</f>
        <v>Phillipschester   </v>
      </c>
      <c r="K1472" s="4" t="str">
        <f t="array" ref="K1472">XLOOKUP(E1472,Customer_Dim!A:A,Customer_Dim!F:F)</f>
        <v>New Jersey</v>
      </c>
      <c r="L1472" s="4" t="str">
        <f t="array" ref="L1472">XLOOKUP(Q1472,Store_Dim!A:A,Store_Dim!C:C)</f>
        <v>North</v>
      </c>
      <c r="M1472" s="4" t="s">
        <v>1829</v>
      </c>
      <c r="N1472" s="4" t="str">
        <f t="array" ref="N1472">XLOOKUP(M1472,Product_Dim!A:A,Product_Dim!C:C)</f>
        <v>Sports</v>
      </c>
      <c r="O1472" s="4" t="str">
        <f t="array" ref="O1472">XLOOKUP(M1472,Product_Dim!A:A,Product_Dim!D:D)</f>
        <v>Fitness</v>
      </c>
      <c r="P1472" s="4" t="s">
        <v>1831</v>
      </c>
      <c r="Q1472" s="4" t="s">
        <v>1942</v>
      </c>
      <c r="R1472" s="4" t="str">
        <f t="array" ref="R1472">XLOOKUP(Q1472,Store_Dim!A:A,Store_Dim!B:B)</f>
        <v>Holloway Ltd</v>
      </c>
      <c r="S1472" s="4" t="str">
        <f t="array" ref="S1472">XLOOKUP(Q1472,Store_Dim!A:A,Store_Dim!E:E)</f>
        <v>Flagship</v>
      </c>
      <c r="T1472" s="4">
        <v>4.0</v>
      </c>
      <c r="U1472" s="13">
        <v>461.52</v>
      </c>
      <c r="V1472" s="14">
        <v>0.0</v>
      </c>
      <c r="W1472" s="15">
        <v>281.0</v>
      </c>
      <c r="X1472" s="4" t="s">
        <v>1964</v>
      </c>
      <c r="Y1472" s="16">
        <v>1846.08</v>
      </c>
      <c r="Z1472" s="4" t="str">
        <f t="array" ref="Z1472">XLOOKUP(M1472,Product_Dim!A:A,Product_Dim!B:B)</f>
        <v>Fitness Resistance Bands</v>
      </c>
    </row>
    <row r="1473" ht="14.25" customHeight="1">
      <c r="A1473" s="4" t="s">
        <v>3432</v>
      </c>
      <c r="B1473" s="5">
        <v>45552.0</v>
      </c>
      <c r="C1473" s="12" t="s">
        <v>3976</v>
      </c>
      <c r="D1473" s="4">
        <f t="shared" si="1"/>
        <v>2024</v>
      </c>
      <c r="E1473" s="4" t="s">
        <v>1539</v>
      </c>
      <c r="F1473" s="4">
        <v>56.0</v>
      </c>
      <c r="G1473" s="4" t="str">
        <f t="shared" si="2"/>
        <v>56-65</v>
      </c>
      <c r="H1473" s="4" t="str">
        <f t="array" ref="H1473">XLOOKUP(E1473,Customer_Dim!A:A,Customer_Dim!D:D)</f>
        <v>Male</v>
      </c>
      <c r="I1473" s="4" t="str">
        <f t="array" ref="I1473">XLOOKUP(E1473,Customer_Dim!A:A,Customer_Dim!H:H)</f>
        <v>Bronze</v>
      </c>
      <c r="J1473" s="4" t="str">
        <f t="array" ref="J1473">XLOOKUP(E1473,Customer_Dim!A:A,Customer_Dim!E:E)</f>
        <v>North Seanfurt</v>
      </c>
      <c r="K1473" s="4" t="str">
        <f t="array" ref="K1473">XLOOKUP(E1473,Customer_Dim!A:A,Customer_Dim!F:F)</f>
        <v>Ohio</v>
      </c>
      <c r="L1473" s="4" t="str">
        <f t="array" ref="L1473">XLOOKUP(Q1473,Store_Dim!A:A,Store_Dim!C:C)</f>
        <v>South</v>
      </c>
      <c r="M1473" s="4" t="s">
        <v>1621</v>
      </c>
      <c r="N1473" s="4" t="str">
        <f t="array" ref="N1473">XLOOKUP(M1473,Product_Dim!A:A,Product_Dim!C:C)</f>
        <v>Beauty</v>
      </c>
      <c r="O1473" s="4" t="str">
        <f t="array" ref="O1473">XLOOKUP(M1473,Product_Dim!A:A,Product_Dim!D:D)</f>
        <v>Grooming</v>
      </c>
      <c r="P1473" s="4" t="s">
        <v>1624</v>
      </c>
      <c r="Q1473" s="4" t="s">
        <v>1927</v>
      </c>
      <c r="R1473" s="4" t="str">
        <f t="array" ref="R1473">XLOOKUP(Q1473,Store_Dim!A:A,Store_Dim!B:B)</f>
        <v>Aguirre-Keller</v>
      </c>
      <c r="S1473" s="4" t="str">
        <f t="array" ref="S1473">XLOOKUP(Q1473,Store_Dim!A:A,Store_Dim!E:E)</f>
        <v>Online</v>
      </c>
      <c r="T1473" s="4">
        <v>1.0</v>
      </c>
      <c r="U1473" s="13">
        <v>558.42</v>
      </c>
      <c r="V1473" s="14">
        <v>0.03</v>
      </c>
      <c r="W1473" s="15">
        <v>256.0</v>
      </c>
      <c r="X1473" s="4" t="s">
        <v>1959</v>
      </c>
      <c r="Y1473" s="16">
        <v>541.6673999999999</v>
      </c>
      <c r="Z1473" s="4" t="str">
        <f t="array" ref="Z1473">XLOOKUP(M1473,Product_Dim!A:A,Product_Dim!B:B)</f>
        <v>Beard Grooming Kit</v>
      </c>
    </row>
    <row r="1474" ht="14.25" customHeight="1">
      <c r="A1474" s="4" t="s">
        <v>3433</v>
      </c>
      <c r="B1474" s="5">
        <v>45288.0</v>
      </c>
      <c r="C1474" s="12" t="s">
        <v>3969</v>
      </c>
      <c r="D1474" s="4">
        <f t="shared" si="1"/>
        <v>2023</v>
      </c>
      <c r="E1474" s="4" t="s">
        <v>862</v>
      </c>
      <c r="F1474" s="4">
        <v>50.0</v>
      </c>
      <c r="G1474" s="4" t="str">
        <f t="shared" si="2"/>
        <v>46-55</v>
      </c>
      <c r="H1474" s="4" t="str">
        <f t="array" ref="H1474">XLOOKUP(E1474,Customer_Dim!A:A,Customer_Dim!D:D)</f>
        <v>Male</v>
      </c>
      <c r="I1474" s="4" t="str">
        <f t="array" ref="I1474">XLOOKUP(E1474,Customer_Dim!A:A,Customer_Dim!H:H)</f>
        <v>Bronze</v>
      </c>
      <c r="J1474" s="4" t="str">
        <f t="array" ref="J1474">XLOOKUP(E1474,Customer_Dim!A:A,Customer_Dim!E:E)</f>
        <v>Sallymouth</v>
      </c>
      <c r="K1474" s="4" t="str">
        <f t="array" ref="K1474">XLOOKUP(E1474,Customer_Dim!A:A,Customer_Dim!F:F)</f>
        <v>Louisiana</v>
      </c>
      <c r="L1474" s="4" t="str">
        <f t="array" ref="L1474">XLOOKUP(Q1474,Store_Dim!A:A,Store_Dim!C:C)</f>
        <v>East</v>
      </c>
      <c r="M1474" s="4" t="s">
        <v>1606</v>
      </c>
      <c r="N1474" s="4" t="str">
        <f t="array" ref="N1474">XLOOKUP(M1474,Product_Dim!A:A,Product_Dim!C:C)</f>
        <v>Beauty</v>
      </c>
      <c r="O1474" s="4" t="str">
        <f t="array" ref="O1474">XLOOKUP(M1474,Product_Dim!A:A,Product_Dim!D:D)</f>
        <v>Haircare</v>
      </c>
      <c r="P1474" s="4" t="s">
        <v>1609</v>
      </c>
      <c r="Q1474" s="4" t="s">
        <v>1945</v>
      </c>
      <c r="R1474" s="4" t="str">
        <f t="array" ref="R1474">XLOOKUP(Q1474,Store_Dim!A:A,Store_Dim!B:B)</f>
        <v>Guerrero-Schmitt</v>
      </c>
      <c r="S1474" s="4" t="str">
        <f t="array" ref="S1474">XLOOKUP(Q1474,Store_Dim!A:A,Store_Dim!E:E)</f>
        <v>Flagship</v>
      </c>
      <c r="T1474" s="4">
        <v>4.0</v>
      </c>
      <c r="U1474" s="13">
        <v>700.98</v>
      </c>
      <c r="V1474" s="14">
        <v>0.12</v>
      </c>
      <c r="W1474" s="15">
        <v>460.0</v>
      </c>
      <c r="X1474" s="4" t="s">
        <v>1961</v>
      </c>
      <c r="Y1474" s="16">
        <v>2467.4496</v>
      </c>
      <c r="Z1474" s="4" t="str">
        <f t="array" ref="Z1474">XLOOKUP(M1474,Product_Dim!A:A,Product_Dim!B:B)</f>
        <v>Hair Strengthening Shampoo</v>
      </c>
    </row>
    <row r="1475" ht="14.25" customHeight="1">
      <c r="A1475" s="4" t="s">
        <v>3434</v>
      </c>
      <c r="B1475" s="5">
        <v>45605.0</v>
      </c>
      <c r="C1475" s="12" t="s">
        <v>3971</v>
      </c>
      <c r="D1475" s="4">
        <f t="shared" si="1"/>
        <v>2024</v>
      </c>
      <c r="E1475" s="4" t="s">
        <v>1284</v>
      </c>
      <c r="F1475" s="4">
        <v>18.0</v>
      </c>
      <c r="G1475" s="4" t="str">
        <f t="shared" si="2"/>
        <v>18-25</v>
      </c>
      <c r="H1475" s="4" t="str">
        <f t="array" ref="H1475">XLOOKUP(E1475,Customer_Dim!A:A,Customer_Dim!D:D)</f>
        <v>Female</v>
      </c>
      <c r="I1475" s="4" t="str">
        <f t="array" ref="I1475">XLOOKUP(E1475,Customer_Dim!A:A,Customer_Dim!H:H)</f>
        <v>Gold</v>
      </c>
      <c r="J1475" s="4" t="str">
        <f t="array" ref="J1475">XLOOKUP(E1475,Customer_Dim!A:A,Customer_Dim!E:E)</f>
        <v>Garciaview</v>
      </c>
      <c r="K1475" s="4" t="str">
        <f t="array" ref="K1475">XLOOKUP(E1475,Customer_Dim!A:A,Customer_Dim!F:F)</f>
        <v>Louisiana</v>
      </c>
      <c r="L1475" s="4" t="str">
        <f t="array" ref="L1475">XLOOKUP(Q1475,Store_Dim!A:A,Store_Dim!C:C)</f>
        <v>East</v>
      </c>
      <c r="M1475" s="4" t="s">
        <v>1838</v>
      </c>
      <c r="N1475" s="4" t="str">
        <f t="array" ref="N1475">XLOOKUP(M1475,Product_Dim!A:A,Product_Dim!C:C)</f>
        <v>Clothing</v>
      </c>
      <c r="O1475" s="4" t="str">
        <f t="array" ref="O1475">XLOOKUP(M1475,Product_Dim!A:A,Product_Dim!D:D)</f>
        <v>Accessories</v>
      </c>
      <c r="P1475" s="4" t="s">
        <v>1840</v>
      </c>
      <c r="Q1475" s="4" t="s">
        <v>1945</v>
      </c>
      <c r="R1475" s="4" t="str">
        <f t="array" ref="R1475">XLOOKUP(Q1475,Store_Dim!A:A,Store_Dim!B:B)</f>
        <v>Guerrero-Schmitt</v>
      </c>
      <c r="S1475" s="4" t="str">
        <f t="array" ref="S1475">XLOOKUP(Q1475,Store_Dim!A:A,Store_Dim!E:E)</f>
        <v>Flagship</v>
      </c>
      <c r="T1475" s="4">
        <v>2.0</v>
      </c>
      <c r="U1475" s="13">
        <v>227.97</v>
      </c>
      <c r="V1475" s="14">
        <v>0.08</v>
      </c>
      <c r="W1475" s="15">
        <v>210.0</v>
      </c>
      <c r="X1475" s="4" t="s">
        <v>1964</v>
      </c>
      <c r="Y1475" s="16">
        <v>419.4648</v>
      </c>
      <c r="Z1475" s="4" t="str">
        <f t="array" ref="Z1475">XLOOKUP(M1475,Product_Dim!A:A,Product_Dim!B:B)</f>
        <v>Women's Beanie Hat</v>
      </c>
    </row>
    <row r="1476" ht="14.25" customHeight="1">
      <c r="A1476" s="4" t="s">
        <v>3435</v>
      </c>
      <c r="B1476" s="5">
        <v>45516.0</v>
      </c>
      <c r="C1476" s="12" t="s">
        <v>3975</v>
      </c>
      <c r="D1476" s="4">
        <f t="shared" si="1"/>
        <v>2024</v>
      </c>
      <c r="E1476" s="4" t="s">
        <v>1482</v>
      </c>
      <c r="F1476" s="4">
        <v>32.0</v>
      </c>
      <c r="G1476" s="4" t="str">
        <f t="shared" si="2"/>
        <v>26-35</v>
      </c>
      <c r="H1476" s="4" t="str">
        <f t="array" ref="H1476">XLOOKUP(E1476,Customer_Dim!A:A,Customer_Dim!D:D)</f>
        <v>Female</v>
      </c>
      <c r="I1476" s="4" t="str">
        <f t="array" ref="I1476">XLOOKUP(E1476,Customer_Dim!A:A,Customer_Dim!H:H)</f>
        <v>Platinum</v>
      </c>
      <c r="J1476" s="4" t="str">
        <f t="array" ref="J1476">XLOOKUP(E1476,Customer_Dim!A:A,Customer_Dim!E:E)</f>
        <v>East Christopherhaven</v>
      </c>
      <c r="K1476" s="4" t="str">
        <f t="array" ref="K1476">XLOOKUP(E1476,Customer_Dim!A:A,Customer_Dim!F:F)</f>
        <v>South Dakota</v>
      </c>
      <c r="L1476" s="4" t="str">
        <f t="array" ref="L1476">XLOOKUP(Q1476,Store_Dim!A:A,Store_Dim!C:C)</f>
        <v>South</v>
      </c>
      <c r="M1476" s="4" t="s">
        <v>1696</v>
      </c>
      <c r="N1476" s="4" t="str">
        <f t="array" ref="N1476">XLOOKUP(M1476,Product_Dim!A:A,Product_Dim!C:C)</f>
        <v>Electronics</v>
      </c>
      <c r="O1476" s="4" t="str">
        <f t="array" ref="O1476">XLOOKUP(M1476,Product_Dim!A:A,Product_Dim!D:D)</f>
        <v>Mobile</v>
      </c>
      <c r="P1476" s="4" t="s">
        <v>1699</v>
      </c>
      <c r="Q1476" s="4" t="s">
        <v>1927</v>
      </c>
      <c r="R1476" s="4" t="str">
        <f t="array" ref="R1476">XLOOKUP(Q1476,Store_Dim!A:A,Store_Dim!B:B)</f>
        <v>Aguirre-Keller</v>
      </c>
      <c r="S1476" s="4" t="str">
        <f t="array" ref="S1476">XLOOKUP(Q1476,Store_Dim!A:A,Store_Dim!E:E)</f>
        <v>Online</v>
      </c>
      <c r="T1476" s="4">
        <v>4.0</v>
      </c>
      <c r="U1476" s="13">
        <v>278.71</v>
      </c>
      <c r="V1476" s="14">
        <v>0.2</v>
      </c>
      <c r="W1476" s="15">
        <v>301.0</v>
      </c>
      <c r="X1476" s="4" t="s">
        <v>1961</v>
      </c>
      <c r="Y1476" s="16">
        <v>891.872</v>
      </c>
      <c r="Z1476" s="4" t="str">
        <f t="array" ref="Z1476">XLOOKUP(M1476,Product_Dim!A:A,Product_Dim!B:B)</f>
        <v>Portable Power Bank</v>
      </c>
    </row>
    <row r="1477" ht="14.25" customHeight="1">
      <c r="A1477" s="4" t="s">
        <v>3436</v>
      </c>
      <c r="B1477" s="5">
        <v>45379.0</v>
      </c>
      <c r="C1477" s="12" t="s">
        <v>3977</v>
      </c>
      <c r="D1477" s="4">
        <f t="shared" si="1"/>
        <v>2024</v>
      </c>
      <c r="E1477" s="4" t="s">
        <v>850</v>
      </c>
      <c r="F1477" s="4">
        <v>32.0</v>
      </c>
      <c r="G1477" s="4" t="str">
        <f t="shared" si="2"/>
        <v>26-35</v>
      </c>
      <c r="H1477" s="4" t="str">
        <f t="array" ref="H1477">XLOOKUP(E1477,Customer_Dim!A:A,Customer_Dim!D:D)</f>
        <v>Female</v>
      </c>
      <c r="I1477" s="4" t="str">
        <f t="array" ref="I1477">XLOOKUP(E1477,Customer_Dim!A:A,Customer_Dim!H:H)</f>
        <v>Silver</v>
      </c>
      <c r="J1477" s="4" t="str">
        <f t="array" ref="J1477">XLOOKUP(E1477,Customer_Dim!A:A,Customer_Dim!E:E)</f>
        <v>South Kathrynmouth</v>
      </c>
      <c r="K1477" s="4" t="str">
        <f t="array" ref="K1477">XLOOKUP(E1477,Customer_Dim!A:A,Customer_Dim!F:F)</f>
        <v>Oklahoma</v>
      </c>
      <c r="L1477" s="4" t="str">
        <f t="array" ref="L1477">XLOOKUP(Q1477,Store_Dim!A:A,Store_Dim!C:C)</f>
        <v>West</v>
      </c>
      <c r="M1477" s="4" t="s">
        <v>1880</v>
      </c>
      <c r="N1477" s="4" t="str">
        <f t="array" ref="N1477">XLOOKUP(M1477,Product_Dim!A:A,Product_Dim!C:C)</f>
        <v>Home</v>
      </c>
      <c r="O1477" s="4" t="str">
        <f t="array" ref="O1477">XLOOKUP(M1477,Product_Dim!A:A,Product_Dim!D:D)</f>
        <v>Kitchen</v>
      </c>
      <c r="P1477" s="4" t="s">
        <v>1882</v>
      </c>
      <c r="Q1477" s="4" t="s">
        <v>1917</v>
      </c>
      <c r="R1477" s="4" t="str">
        <f t="array" ref="R1477">XLOOKUP(Q1477,Store_Dim!A:A,Store_Dim!B:B)</f>
        <v>Bean, Jones and Park</v>
      </c>
      <c r="S1477" s="4" t="str">
        <f t="array" ref="S1477">XLOOKUP(Q1477,Store_Dim!A:A,Store_Dim!E:E)</f>
        <v>Online</v>
      </c>
      <c r="T1477" s="4">
        <v>2.0</v>
      </c>
      <c r="U1477" s="13">
        <v>916.12</v>
      </c>
      <c r="V1477" s="14">
        <v>0.05</v>
      </c>
      <c r="W1477" s="15">
        <v>146.0</v>
      </c>
      <c r="X1477" s="4" t="s">
        <v>1961</v>
      </c>
      <c r="Y1477" s="16">
        <v>1740.628</v>
      </c>
      <c r="Z1477" s="4" t="str">
        <f t="array" ref="Z1477">XLOOKUP(M1477,Product_Dim!A:A,Product_Dim!B:B)</f>
        <v>Stainless Steel Cookware Set</v>
      </c>
    </row>
    <row r="1478" ht="14.25" customHeight="1">
      <c r="A1478" s="4" t="s">
        <v>3437</v>
      </c>
      <c r="B1478" s="5">
        <v>45567.0</v>
      </c>
      <c r="C1478" s="12" t="s">
        <v>3979</v>
      </c>
      <c r="D1478" s="4">
        <f t="shared" si="1"/>
        <v>2024</v>
      </c>
      <c r="E1478" s="4" t="s">
        <v>474</v>
      </c>
      <c r="F1478" s="4">
        <v>62.0</v>
      </c>
      <c r="G1478" s="4" t="str">
        <f t="shared" si="2"/>
        <v>56-65</v>
      </c>
      <c r="H1478" s="4" t="str">
        <f t="array" ref="H1478">XLOOKUP(E1478,Customer_Dim!A:A,Customer_Dim!D:D)</f>
        <v>Female</v>
      </c>
      <c r="I1478" s="4" t="str">
        <f t="array" ref="I1478">XLOOKUP(E1478,Customer_Dim!A:A,Customer_Dim!H:H)</f>
        <v>Bronze</v>
      </c>
      <c r="J1478" s="4" t="str">
        <f t="array" ref="J1478">XLOOKUP(E1478,Customer_Dim!A:A,Customer_Dim!E:E)</f>
        <v>West Stephenville</v>
      </c>
      <c r="K1478" s="4" t="str">
        <f t="array" ref="K1478">XLOOKUP(E1478,Customer_Dim!A:A,Customer_Dim!F:F)</f>
        <v>Florida</v>
      </c>
      <c r="L1478" s="4" t="str">
        <f t="array" ref="L1478">XLOOKUP(Q1478,Store_Dim!A:A,Store_Dim!C:C)</f>
        <v>North</v>
      </c>
      <c r="M1478" s="4" t="s">
        <v>1599</v>
      </c>
      <c r="N1478" s="4" t="str">
        <f t="array" ref="N1478">XLOOKUP(M1478,Product_Dim!A:A,Product_Dim!C:C)</f>
        <v>Home</v>
      </c>
      <c r="O1478" s="4" t="str">
        <f t="array" ref="O1478">XLOOKUP(M1478,Product_Dim!A:A,Product_Dim!D:D)</f>
        <v>Kitchen</v>
      </c>
      <c r="P1478" s="4" t="s">
        <v>1602</v>
      </c>
      <c r="Q1478" s="4" t="s">
        <v>1929</v>
      </c>
      <c r="R1478" s="4" t="str">
        <f t="array" ref="R1478">XLOOKUP(Q1478,Store_Dim!A:A,Store_Dim!B:B)</f>
        <v>Thomas, Bridges and Harris</v>
      </c>
      <c r="S1478" s="4" t="str">
        <f t="array" ref="S1478">XLOOKUP(Q1478,Store_Dim!A:A,Store_Dim!E:E)</f>
        <v>Online</v>
      </c>
      <c r="T1478" s="4">
        <v>4.0</v>
      </c>
      <c r="U1478" s="13">
        <v>228.98</v>
      </c>
      <c r="V1478" s="14">
        <v>0.22</v>
      </c>
      <c r="W1478" s="15">
        <v>308.0</v>
      </c>
      <c r="X1478" s="4" t="s">
        <v>1961</v>
      </c>
      <c r="Y1478" s="16">
        <v>714.4176</v>
      </c>
      <c r="Z1478" s="4" t="str">
        <f t="array" ref="Z1478">XLOOKUP(M1478,Product_Dim!A:A,Product_Dim!B:B)</f>
        <v>Ceramic Kitchen Bowl Set</v>
      </c>
    </row>
    <row r="1479" ht="14.25" customHeight="1">
      <c r="A1479" s="4" t="s">
        <v>3438</v>
      </c>
      <c r="B1479" s="5">
        <v>45510.0</v>
      </c>
      <c r="C1479" s="12" t="s">
        <v>3975</v>
      </c>
      <c r="D1479" s="4">
        <f t="shared" si="1"/>
        <v>2024</v>
      </c>
      <c r="E1479" s="4" t="s">
        <v>775</v>
      </c>
      <c r="F1479" s="4">
        <v>43.0</v>
      </c>
      <c r="G1479" s="4" t="str">
        <f t="shared" si="2"/>
        <v>36-45</v>
      </c>
      <c r="H1479" s="4" t="str">
        <f t="array" ref="H1479">XLOOKUP(E1479,Customer_Dim!A:A,Customer_Dim!D:D)</f>
        <v>Female</v>
      </c>
      <c r="I1479" s="4" t="str">
        <f t="array" ref="I1479">XLOOKUP(E1479,Customer_Dim!A:A,Customer_Dim!H:H)</f>
        <v>Gold</v>
      </c>
      <c r="J1479" s="4" t="str">
        <f t="array" ref="J1479">XLOOKUP(E1479,Customer_Dim!A:A,Customer_Dim!E:E)</f>
        <v>Lake Mark</v>
      </c>
      <c r="K1479" s="4" t="str">
        <f t="array" ref="K1479">XLOOKUP(E1479,Customer_Dim!A:A,Customer_Dim!F:F)</f>
        <v>Kansas</v>
      </c>
      <c r="L1479" s="4" t="str">
        <f t="array" ref="L1479">XLOOKUP(Q1479,Store_Dim!A:A,Store_Dim!C:C)</f>
        <v>North</v>
      </c>
      <c r="M1479" s="4" t="s">
        <v>1850</v>
      </c>
      <c r="N1479" s="4" t="str">
        <f t="array" ref="N1479">XLOOKUP(M1479,Product_Dim!A:A,Product_Dim!C:C)</f>
        <v>Beauty</v>
      </c>
      <c r="O1479" s="4" t="str">
        <f t="array" ref="O1479">XLOOKUP(M1479,Product_Dim!A:A,Product_Dim!D:D)</f>
        <v>Makeup</v>
      </c>
      <c r="P1479" s="4" t="s">
        <v>1852</v>
      </c>
      <c r="Q1479" s="4" t="s">
        <v>1936</v>
      </c>
      <c r="R1479" s="4" t="str">
        <f t="array" ref="R1479">XLOOKUP(Q1479,Store_Dim!A:A,Store_Dim!B:B)</f>
        <v>Shelton PLC</v>
      </c>
      <c r="S1479" s="4" t="str">
        <f t="array" ref="S1479">XLOOKUP(Q1479,Store_Dim!A:A,Store_Dim!E:E)</f>
        <v>Flagship</v>
      </c>
      <c r="T1479" s="4">
        <v>4.0</v>
      </c>
      <c r="U1479" s="13">
        <v>904.82</v>
      </c>
      <c r="V1479" s="14">
        <v>0.09</v>
      </c>
      <c r="W1479" s="15">
        <v>457.0</v>
      </c>
      <c r="X1479" s="4" t="s">
        <v>1961</v>
      </c>
      <c r="Y1479" s="16">
        <v>3293.5448</v>
      </c>
      <c r="Z1479" s="4" t="str">
        <f t="array" ref="Z1479">XLOOKUP(M1479,Product_Dim!A:A,Product_Dim!B:B)</f>
        <v>Face Foundation Kit</v>
      </c>
    </row>
    <row r="1480" ht="14.25" customHeight="1">
      <c r="A1480" s="4" t="s">
        <v>3439</v>
      </c>
      <c r="B1480" s="5">
        <v>45806.0</v>
      </c>
      <c r="C1480" s="12" t="s">
        <v>3973</v>
      </c>
      <c r="D1480" s="4">
        <f t="shared" si="1"/>
        <v>2025</v>
      </c>
      <c r="E1480" s="4" t="s">
        <v>311</v>
      </c>
      <c r="F1480" s="4">
        <v>34.0</v>
      </c>
      <c r="G1480" s="4" t="str">
        <f t="shared" si="2"/>
        <v>26-35</v>
      </c>
      <c r="H1480" s="4" t="str">
        <f t="array" ref="H1480">XLOOKUP(E1480,Customer_Dim!A:A,Customer_Dim!D:D)</f>
        <v>Female</v>
      </c>
      <c r="I1480" s="4" t="str">
        <f t="array" ref="I1480">XLOOKUP(E1480,Customer_Dim!A:A,Customer_Dim!H:H)</f>
        <v>Platinum</v>
      </c>
      <c r="J1480" s="4" t="str">
        <f t="array" ref="J1480">XLOOKUP(E1480,Customer_Dim!A:A,Customer_Dim!E:E)</f>
        <v>South David</v>
      </c>
      <c r="K1480" s="4" t="str">
        <f t="array" ref="K1480">XLOOKUP(E1480,Customer_Dim!A:A,Customer_Dim!F:F)</f>
        <v>Arizona</v>
      </c>
      <c r="L1480" s="4" t="str">
        <f t="array" ref="L1480">XLOOKUP(Q1480,Store_Dim!A:A,Store_Dim!C:C)</f>
        <v>South</v>
      </c>
      <c r="M1480" s="4" t="s">
        <v>1645</v>
      </c>
      <c r="N1480" s="4" t="str">
        <f t="array" ref="N1480">XLOOKUP(M1480,Product_Dim!A:A,Product_Dim!C:C)</f>
        <v>Clothing</v>
      </c>
      <c r="O1480" s="4" t="str">
        <f t="array" ref="O1480">XLOOKUP(M1480,Product_Dim!A:A,Product_Dim!D:D)</f>
        <v>Tops</v>
      </c>
      <c r="P1480" s="4" t="s">
        <v>1647</v>
      </c>
      <c r="Q1480" s="4" t="s">
        <v>1927</v>
      </c>
      <c r="R1480" s="4" t="str">
        <f t="array" ref="R1480">XLOOKUP(Q1480,Store_Dim!A:A,Store_Dim!B:B)</f>
        <v>Aguirre-Keller</v>
      </c>
      <c r="S1480" s="4" t="str">
        <f t="array" ref="S1480">XLOOKUP(Q1480,Store_Dim!A:A,Store_Dim!E:E)</f>
        <v>Online</v>
      </c>
      <c r="T1480" s="4">
        <v>1.0</v>
      </c>
      <c r="U1480" s="13">
        <v>588.61</v>
      </c>
      <c r="V1480" s="14">
        <v>0.1</v>
      </c>
      <c r="W1480" s="15">
        <v>360.0</v>
      </c>
      <c r="X1480" s="4" t="s">
        <v>1961</v>
      </c>
      <c r="Y1480" s="16">
        <v>529.749</v>
      </c>
      <c r="Z1480" s="4" t="str">
        <f t="array" ref="Z1480">XLOOKUP(M1480,Product_Dim!A:A,Product_Dim!B:B)</f>
        <v>Men's Formal Shirt</v>
      </c>
    </row>
    <row r="1481" ht="14.25" customHeight="1">
      <c r="A1481" s="4" t="s">
        <v>3440</v>
      </c>
      <c r="B1481" s="5">
        <v>45240.0</v>
      </c>
      <c r="C1481" s="12" t="s">
        <v>3971</v>
      </c>
      <c r="D1481" s="4">
        <f t="shared" si="1"/>
        <v>2023</v>
      </c>
      <c r="E1481" s="4" t="s">
        <v>412</v>
      </c>
      <c r="F1481" s="4">
        <v>51.0</v>
      </c>
      <c r="G1481" s="4" t="str">
        <f t="shared" si="2"/>
        <v>46-55</v>
      </c>
      <c r="H1481" s="4" t="str">
        <f t="array" ref="H1481">XLOOKUP(E1481,Customer_Dim!A:A,Customer_Dim!D:D)</f>
        <v>Male</v>
      </c>
      <c r="I1481" s="4" t="str">
        <f t="array" ref="I1481">XLOOKUP(E1481,Customer_Dim!A:A,Customer_Dim!H:H)</f>
        <v>Gold</v>
      </c>
      <c r="J1481" s="4" t="str">
        <f t="array" ref="J1481">XLOOKUP(E1481,Customer_Dim!A:A,Customer_Dim!E:E)</f>
        <v>New William</v>
      </c>
      <c r="K1481" s="4" t="str">
        <f t="array" ref="K1481">XLOOKUP(E1481,Customer_Dim!A:A,Customer_Dim!F:F)</f>
        <v>New Mexico</v>
      </c>
      <c r="L1481" s="4" t="str">
        <f t="array" ref="L1481">XLOOKUP(Q1481,Store_Dim!A:A,Store_Dim!C:C)</f>
        <v>North</v>
      </c>
      <c r="M1481" s="4" t="s">
        <v>1677</v>
      </c>
      <c r="N1481" s="4" t="str">
        <f t="array" ref="N1481">XLOOKUP(M1481,Product_Dim!A:A,Product_Dim!C:C)</f>
        <v>Home</v>
      </c>
      <c r="O1481" s="4" t="str">
        <f t="array" ref="O1481">XLOOKUP(M1481,Product_Dim!A:A,Product_Dim!D:D)</f>
        <v>Decor</v>
      </c>
      <c r="P1481" s="4" t="s">
        <v>1679</v>
      </c>
      <c r="Q1481" s="4" t="s">
        <v>1901</v>
      </c>
      <c r="R1481" s="4" t="str">
        <f t="array" ref="R1481">XLOOKUP(Q1481,Store_Dim!A:A,Store_Dim!B:B)</f>
        <v>Johnson-Wright</v>
      </c>
      <c r="S1481" s="4" t="str">
        <f t="array" ref="S1481">XLOOKUP(Q1481,Store_Dim!A:A,Store_Dim!E:E)</f>
        <v>Outlet</v>
      </c>
      <c r="T1481" s="4">
        <v>4.0</v>
      </c>
      <c r="U1481" s="13">
        <v>695.97</v>
      </c>
      <c r="V1481" s="14">
        <v>0.02</v>
      </c>
      <c r="W1481" s="15">
        <v>305.0</v>
      </c>
      <c r="X1481" s="4" t="s">
        <v>1959</v>
      </c>
      <c r="Y1481" s="16">
        <v>2728.2024</v>
      </c>
      <c r="Z1481" s="4" t="str">
        <f t="array" ref="Z1481">XLOOKUP(M1481,Product_Dim!A:A,Product_Dim!B:B)</f>
        <v>Modern Wall Clock</v>
      </c>
    </row>
    <row r="1482" ht="14.25" customHeight="1">
      <c r="A1482" s="4" t="s">
        <v>3441</v>
      </c>
      <c r="B1482" s="5">
        <v>45309.0</v>
      </c>
      <c r="C1482" s="12" t="s">
        <v>3972</v>
      </c>
      <c r="D1482" s="4">
        <f t="shared" si="1"/>
        <v>2024</v>
      </c>
      <c r="E1482" s="4" t="s">
        <v>974</v>
      </c>
      <c r="F1482" s="4">
        <v>50.0</v>
      </c>
      <c r="G1482" s="4" t="str">
        <f t="shared" si="2"/>
        <v>46-55</v>
      </c>
      <c r="H1482" s="4" t="str">
        <f t="array" ref="H1482">XLOOKUP(E1482,Customer_Dim!A:A,Customer_Dim!D:D)</f>
        <v>Male</v>
      </c>
      <c r="I1482" s="4" t="str">
        <f t="array" ref="I1482">XLOOKUP(E1482,Customer_Dim!A:A,Customer_Dim!H:H)</f>
        <v>Gold</v>
      </c>
      <c r="J1482" s="4" t="str">
        <f t="array" ref="J1482">XLOOKUP(E1482,Customer_Dim!A:A,Customer_Dim!E:E)</f>
        <v>West Bruceburgh</v>
      </c>
      <c r="K1482" s="4" t="str">
        <f t="array" ref="K1482">XLOOKUP(E1482,Customer_Dim!A:A,Customer_Dim!F:F)</f>
        <v>Virginia</v>
      </c>
      <c r="L1482" s="4" t="str">
        <f t="array" ref="L1482">XLOOKUP(Q1482,Store_Dim!A:A,Store_Dim!C:C)</f>
        <v>South</v>
      </c>
      <c r="M1482" s="4" t="s">
        <v>1874</v>
      </c>
      <c r="N1482" s="4" t="str">
        <f t="array" ref="N1482">XLOOKUP(M1482,Product_Dim!A:A,Product_Dim!C:C)</f>
        <v>Sports</v>
      </c>
      <c r="O1482" s="4" t="str">
        <f t="array" ref="O1482">XLOOKUP(M1482,Product_Dim!A:A,Product_Dim!D:D)</f>
        <v>Team Sports</v>
      </c>
      <c r="P1482" s="4" t="s">
        <v>1876</v>
      </c>
      <c r="Q1482" s="4" t="s">
        <v>1927</v>
      </c>
      <c r="R1482" s="4" t="str">
        <f t="array" ref="R1482">XLOOKUP(Q1482,Store_Dim!A:A,Store_Dim!B:B)</f>
        <v>Aguirre-Keller</v>
      </c>
      <c r="S1482" s="4" t="str">
        <f t="array" ref="S1482">XLOOKUP(Q1482,Store_Dim!A:A,Store_Dim!E:E)</f>
        <v>Online</v>
      </c>
      <c r="T1482" s="4">
        <v>2.0</v>
      </c>
      <c r="U1482" s="13">
        <v>181.42</v>
      </c>
      <c r="V1482" s="14">
        <v>0.08</v>
      </c>
      <c r="W1482" s="15">
        <v>471.0</v>
      </c>
      <c r="X1482" s="4" t="s">
        <v>1961</v>
      </c>
      <c r="Y1482" s="16">
        <v>333.8128</v>
      </c>
      <c r="Z1482" s="4" t="str">
        <f t="array" ref="Z1482">XLOOKUP(M1482,Product_Dim!A:A,Product_Dim!B:B)</f>
        <v>Cricket Bat</v>
      </c>
    </row>
    <row r="1483" ht="14.25" customHeight="1">
      <c r="A1483" s="4" t="s">
        <v>3442</v>
      </c>
      <c r="B1483" s="5">
        <v>45375.0</v>
      </c>
      <c r="C1483" s="12" t="s">
        <v>3977</v>
      </c>
      <c r="D1483" s="4">
        <f t="shared" si="1"/>
        <v>2024</v>
      </c>
      <c r="E1483" s="4" t="s">
        <v>117</v>
      </c>
      <c r="F1483" s="4">
        <v>52.0</v>
      </c>
      <c r="G1483" s="4" t="str">
        <f t="shared" si="2"/>
        <v>46-55</v>
      </c>
      <c r="H1483" s="4" t="str">
        <f t="array" ref="H1483">XLOOKUP(E1483,Customer_Dim!A:A,Customer_Dim!D:D)</f>
        <v>Female</v>
      </c>
      <c r="I1483" s="4" t="str">
        <f t="array" ref="I1483">XLOOKUP(E1483,Customer_Dim!A:A,Customer_Dim!H:H)</f>
        <v>Silver</v>
      </c>
      <c r="J1483" s="4" t="str">
        <f t="array" ref="J1483">XLOOKUP(E1483,Customer_Dim!A:A,Customer_Dim!E:E)</f>
        <v>Molinabury</v>
      </c>
      <c r="K1483" s="4" t="str">
        <f t="array" ref="K1483">XLOOKUP(E1483,Customer_Dim!A:A,Customer_Dim!F:F)</f>
        <v>Oregon</v>
      </c>
      <c r="L1483" s="4" t="str">
        <f t="array" ref="L1483">XLOOKUP(Q1483,Store_Dim!A:A,Store_Dim!C:C)</f>
        <v>East</v>
      </c>
      <c r="M1483" s="4" t="s">
        <v>1874</v>
      </c>
      <c r="N1483" s="4" t="str">
        <f t="array" ref="N1483">XLOOKUP(M1483,Product_Dim!A:A,Product_Dim!C:C)</f>
        <v>Sports</v>
      </c>
      <c r="O1483" s="4" t="str">
        <f t="array" ref="O1483">XLOOKUP(M1483,Product_Dim!A:A,Product_Dim!D:D)</f>
        <v>Team Sports</v>
      </c>
      <c r="P1483" s="4" t="s">
        <v>1876</v>
      </c>
      <c r="Q1483" s="4" t="s">
        <v>1932</v>
      </c>
      <c r="R1483" s="4" t="str">
        <f t="array" ref="R1483">XLOOKUP(Q1483,Store_Dim!A:A,Store_Dim!B:B)</f>
        <v>Gardner, Humphrey and Contreras</v>
      </c>
      <c r="S1483" s="4" t="str">
        <f t="array" ref="S1483">XLOOKUP(Q1483,Store_Dim!A:A,Store_Dim!E:E)</f>
        <v>Flagship</v>
      </c>
      <c r="T1483" s="4">
        <v>1.0</v>
      </c>
      <c r="U1483" s="13">
        <v>439.55</v>
      </c>
      <c r="V1483" s="14">
        <v>0.29</v>
      </c>
      <c r="W1483" s="15">
        <v>471.0</v>
      </c>
      <c r="X1483" s="4" t="s">
        <v>1964</v>
      </c>
      <c r="Y1483" s="16">
        <v>312.0805</v>
      </c>
      <c r="Z1483" s="4" t="str">
        <f t="array" ref="Z1483">XLOOKUP(M1483,Product_Dim!A:A,Product_Dim!B:B)</f>
        <v>Cricket Bat</v>
      </c>
    </row>
    <row r="1484" ht="14.25" customHeight="1">
      <c r="A1484" s="4" t="s">
        <v>3443</v>
      </c>
      <c r="B1484" s="5">
        <v>45733.0</v>
      </c>
      <c r="C1484" s="12" t="s">
        <v>3977</v>
      </c>
      <c r="D1484" s="4">
        <f t="shared" si="1"/>
        <v>2025</v>
      </c>
      <c r="E1484" s="4" t="s">
        <v>415</v>
      </c>
      <c r="F1484" s="4">
        <v>30.0</v>
      </c>
      <c r="G1484" s="4" t="str">
        <f t="shared" si="2"/>
        <v>26-35</v>
      </c>
      <c r="H1484" s="4" t="str">
        <f t="array" ref="H1484">XLOOKUP(E1484,Customer_Dim!A:A,Customer_Dim!D:D)</f>
        <v>Male</v>
      </c>
      <c r="I1484" s="4" t="str">
        <f t="array" ref="I1484">XLOOKUP(E1484,Customer_Dim!A:A,Customer_Dim!H:H)</f>
        <v>Bronze</v>
      </c>
      <c r="J1484" s="4" t="str">
        <f t="array" ref="J1484">XLOOKUP(E1484,Customer_Dim!A:A,Customer_Dim!E:E)</f>
        <v>East Donna</v>
      </c>
      <c r="K1484" s="4" t="str">
        <f t="array" ref="K1484">XLOOKUP(E1484,Customer_Dim!A:A,Customer_Dim!F:F)</f>
        <v>Nevada</v>
      </c>
      <c r="L1484" s="4" t="str">
        <f t="array" ref="L1484">XLOOKUP(Q1484,Store_Dim!A:A,Store_Dim!C:C)</f>
        <v>East</v>
      </c>
      <c r="M1484" s="4" t="s">
        <v>1747</v>
      </c>
      <c r="N1484" s="4" t="str">
        <f t="array" ref="N1484">XLOOKUP(M1484,Product_Dim!A:A,Product_Dim!C:C)</f>
        <v>Home</v>
      </c>
      <c r="O1484" s="4" t="str">
        <f t="array" ref="O1484">XLOOKUP(M1484,Product_Dim!A:A,Product_Dim!D:D)</f>
        <v>Decor</v>
      </c>
      <c r="P1484" s="4" t="s">
        <v>1749</v>
      </c>
      <c r="Q1484" s="4" t="s">
        <v>1945</v>
      </c>
      <c r="R1484" s="4" t="str">
        <f t="array" ref="R1484">XLOOKUP(Q1484,Store_Dim!A:A,Store_Dim!B:B)</f>
        <v>Guerrero-Schmitt</v>
      </c>
      <c r="S1484" s="4" t="str">
        <f t="array" ref="S1484">XLOOKUP(Q1484,Store_Dim!A:A,Store_Dim!E:E)</f>
        <v>Flagship</v>
      </c>
      <c r="T1484" s="4">
        <v>3.0</v>
      </c>
      <c r="U1484" s="13">
        <v>471.27</v>
      </c>
      <c r="V1484" s="14">
        <v>0.27</v>
      </c>
      <c r="W1484" s="15">
        <v>273.86258363355637</v>
      </c>
      <c r="X1484" s="4" t="s">
        <v>1964</v>
      </c>
      <c r="Y1484" s="16">
        <v>1032.0813</v>
      </c>
      <c r="Z1484" s="4" t="str">
        <f t="array" ref="Z1484">XLOOKUP(M1484,Product_Dim!A:A,Product_Dim!B:B)</f>
        <v>Ceramic Plant Pot</v>
      </c>
    </row>
    <row r="1485" ht="14.25" customHeight="1">
      <c r="A1485" s="4" t="s">
        <v>3444</v>
      </c>
      <c r="B1485" s="5">
        <v>45435.0</v>
      </c>
      <c r="C1485" s="12" t="s">
        <v>3973</v>
      </c>
      <c r="D1485" s="4">
        <f t="shared" si="1"/>
        <v>2024</v>
      </c>
      <c r="E1485" s="4" t="s">
        <v>188</v>
      </c>
      <c r="F1485" s="4">
        <v>34.0</v>
      </c>
      <c r="G1485" s="4" t="str">
        <f t="shared" si="2"/>
        <v>26-35</v>
      </c>
      <c r="H1485" s="4" t="str">
        <f t="array" ref="H1485">XLOOKUP(E1485,Customer_Dim!A:A,Customer_Dim!D:D)</f>
        <v>Male</v>
      </c>
      <c r="I1485" s="4" t="str">
        <f t="array" ref="I1485">XLOOKUP(E1485,Customer_Dim!A:A,Customer_Dim!H:H)</f>
        <v>Bronze</v>
      </c>
      <c r="J1485" s="4" t="str">
        <f t="array" ref="J1485">XLOOKUP(E1485,Customer_Dim!A:A,Customer_Dim!E:E)</f>
        <v>Christianstad</v>
      </c>
      <c r="K1485" s="4" t="str">
        <f t="array" ref="K1485">XLOOKUP(E1485,Customer_Dim!A:A,Customer_Dim!F:F)</f>
        <v>Hawaii</v>
      </c>
      <c r="L1485" s="4" t="str">
        <f t="array" ref="L1485">XLOOKUP(Q1485,Store_Dim!A:A,Store_Dim!C:C)</f>
        <v>North</v>
      </c>
      <c r="M1485" s="4" t="s">
        <v>1759</v>
      </c>
      <c r="N1485" s="4" t="str">
        <f t="array" ref="N1485">XLOOKUP(M1485,Product_Dim!A:A,Product_Dim!C:C)</f>
        <v>Beauty</v>
      </c>
      <c r="O1485" s="4" t="str">
        <f t="array" ref="O1485">XLOOKUP(M1485,Product_Dim!A:A,Product_Dim!D:D)</f>
        <v>Haircare</v>
      </c>
      <c r="P1485" s="4" t="s">
        <v>1761</v>
      </c>
      <c r="Q1485" s="4" t="s">
        <v>1929</v>
      </c>
      <c r="R1485" s="4" t="str">
        <f t="array" ref="R1485">XLOOKUP(Q1485,Store_Dim!A:A,Store_Dim!B:B)</f>
        <v>Thomas, Bridges and Harris</v>
      </c>
      <c r="S1485" s="4" t="str">
        <f t="array" ref="S1485">XLOOKUP(Q1485,Store_Dim!A:A,Store_Dim!E:E)</f>
        <v>Online</v>
      </c>
      <c r="T1485" s="4">
        <v>1.0</v>
      </c>
      <c r="U1485" s="13">
        <v>758.89</v>
      </c>
      <c r="V1485" s="14">
        <v>0.1</v>
      </c>
      <c r="W1485" s="15">
        <v>399.0</v>
      </c>
      <c r="X1485" s="4" t="s">
        <v>1959</v>
      </c>
      <c r="Y1485" s="16">
        <v>683.001</v>
      </c>
      <c r="Z1485" s="4" t="str">
        <f t="array" ref="Z1485">XLOOKUP(M1485,Product_Dim!A:A,Product_Dim!B:B)</f>
        <v>Men's Hair Styling Gel</v>
      </c>
    </row>
    <row r="1486" ht="14.25" customHeight="1">
      <c r="A1486" s="4" t="s">
        <v>3445</v>
      </c>
      <c r="B1486" s="5">
        <v>45864.0</v>
      </c>
      <c r="C1486" s="12" t="s">
        <v>3968</v>
      </c>
      <c r="D1486" s="4">
        <f t="shared" si="1"/>
        <v>2025</v>
      </c>
      <c r="E1486" s="4" t="s">
        <v>1513</v>
      </c>
      <c r="F1486" s="4">
        <v>46.0</v>
      </c>
      <c r="G1486" s="4" t="str">
        <f t="shared" si="2"/>
        <v>46-55</v>
      </c>
      <c r="H1486" s="4" t="str">
        <f t="array" ref="H1486">XLOOKUP(E1486,Customer_Dim!A:A,Customer_Dim!D:D)</f>
        <v>Female</v>
      </c>
      <c r="I1486" s="4" t="str">
        <f t="array" ref="I1486">XLOOKUP(E1486,Customer_Dim!A:A,Customer_Dim!H:H)</f>
        <v>Bronze</v>
      </c>
      <c r="J1486" s="4" t="str">
        <f t="array" ref="J1486">XLOOKUP(E1486,Customer_Dim!A:A,Customer_Dim!E:E)</f>
        <v>East Dillonview</v>
      </c>
      <c r="K1486" s="4" t="str">
        <f t="array" ref="K1486">XLOOKUP(E1486,Customer_Dim!A:A,Customer_Dim!F:F)</f>
        <v>Virginia</v>
      </c>
      <c r="L1486" s="4" t="str">
        <f t="array" ref="L1486">XLOOKUP(Q1486,Store_Dim!A:A,Store_Dim!C:C)</f>
        <v>North</v>
      </c>
      <c r="M1486" s="4" t="s">
        <v>1868</v>
      </c>
      <c r="N1486" s="4" t="str">
        <f t="array" ref="N1486">XLOOKUP(M1486,Product_Dim!A:A,Product_Dim!C:C)</f>
        <v>Sports</v>
      </c>
      <c r="O1486" s="4" t="str">
        <f t="array" ref="O1486">XLOOKUP(M1486,Product_Dim!A:A,Product_Dim!D:D)</f>
        <v>Accessories</v>
      </c>
      <c r="P1486" s="4" t="s">
        <v>1870</v>
      </c>
      <c r="Q1486" s="4" t="s">
        <v>1936</v>
      </c>
      <c r="R1486" s="4" t="str">
        <f t="array" ref="R1486">XLOOKUP(Q1486,Store_Dim!A:A,Store_Dim!B:B)</f>
        <v>Shelton PLC</v>
      </c>
      <c r="S1486" s="4" t="str">
        <f t="array" ref="S1486">XLOOKUP(Q1486,Store_Dim!A:A,Store_Dim!E:E)</f>
        <v>Flagship</v>
      </c>
      <c r="T1486" s="4">
        <v>4.0</v>
      </c>
      <c r="U1486" s="13">
        <v>918.1</v>
      </c>
      <c r="V1486" s="14">
        <v>0.19</v>
      </c>
      <c r="W1486" s="15">
        <v>75.0</v>
      </c>
      <c r="X1486" s="4" t="s">
        <v>1964</v>
      </c>
      <c r="Y1486" s="16">
        <v>2974.644</v>
      </c>
      <c r="Z1486" s="4" t="str">
        <f t="array" ref="Z1486">XLOOKUP(M1486,Product_Dim!A:A,Product_Dim!B:B)</f>
        <v>Sports Stopwatch Basic</v>
      </c>
    </row>
    <row r="1487" ht="14.25" customHeight="1">
      <c r="A1487" s="4" t="s">
        <v>3446</v>
      </c>
      <c r="B1487" s="5">
        <v>45569.0</v>
      </c>
      <c r="C1487" s="12" t="s">
        <v>3979</v>
      </c>
      <c r="D1487" s="4">
        <f t="shared" si="1"/>
        <v>2024</v>
      </c>
      <c r="E1487" s="4" t="s">
        <v>850</v>
      </c>
      <c r="F1487" s="4">
        <v>32.0</v>
      </c>
      <c r="G1487" s="4" t="str">
        <f t="shared" si="2"/>
        <v>26-35</v>
      </c>
      <c r="H1487" s="4" t="str">
        <f t="array" ref="H1487">XLOOKUP(E1487,Customer_Dim!A:A,Customer_Dim!D:D)</f>
        <v>Female</v>
      </c>
      <c r="I1487" s="4" t="str">
        <f t="array" ref="I1487">XLOOKUP(E1487,Customer_Dim!A:A,Customer_Dim!H:H)</f>
        <v>Silver</v>
      </c>
      <c r="J1487" s="4" t="str">
        <f t="array" ref="J1487">XLOOKUP(E1487,Customer_Dim!A:A,Customer_Dim!E:E)</f>
        <v>South Kathrynmouth</v>
      </c>
      <c r="K1487" s="4" t="str">
        <f t="array" ref="K1487">XLOOKUP(E1487,Customer_Dim!A:A,Customer_Dim!F:F)</f>
        <v>Oklahoma</v>
      </c>
      <c r="L1487" s="4" t="str">
        <f t="array" ref="L1487">XLOOKUP(Q1487,Store_Dim!A:A,Store_Dim!C:C)</f>
        <v>South</v>
      </c>
      <c r="M1487" s="4" t="s">
        <v>1865</v>
      </c>
      <c r="N1487" s="4" t="str">
        <f t="array" ref="N1487">XLOOKUP(M1487,Product_Dim!A:A,Product_Dim!C:C)</f>
        <v>Beauty</v>
      </c>
      <c r="O1487" s="4" t="str">
        <f t="array" ref="O1487">XLOOKUP(M1487,Product_Dim!A:A,Product_Dim!D:D)</f>
        <v>Skincare</v>
      </c>
      <c r="P1487" s="4" t="s">
        <v>1867</v>
      </c>
      <c r="Q1487" s="4" t="s">
        <v>1927</v>
      </c>
      <c r="R1487" s="4" t="str">
        <f t="array" ref="R1487">XLOOKUP(Q1487,Store_Dim!A:A,Store_Dim!B:B)</f>
        <v>Aguirre-Keller</v>
      </c>
      <c r="S1487" s="4" t="str">
        <f t="array" ref="S1487">XLOOKUP(Q1487,Store_Dim!A:A,Store_Dim!E:E)</f>
        <v>Online</v>
      </c>
      <c r="T1487" s="4">
        <v>1.0</v>
      </c>
      <c r="U1487" s="13">
        <v>861.5</v>
      </c>
      <c r="V1487" s="14">
        <v>0.05</v>
      </c>
      <c r="W1487" s="15">
        <v>213.0</v>
      </c>
      <c r="X1487" s="4" t="s">
        <v>1964</v>
      </c>
      <c r="Y1487" s="16">
        <v>818.425</v>
      </c>
      <c r="Z1487" s="4" t="str">
        <f t="array" ref="Z1487">XLOOKUP(M1487,Product_Dim!A:A,Product_Dim!B:B)</f>
        <v>Vitamin E Body Lotion</v>
      </c>
    </row>
    <row r="1488" ht="14.25" customHeight="1">
      <c r="A1488" s="4" t="s">
        <v>3447</v>
      </c>
      <c r="B1488" s="5">
        <v>45664.0</v>
      </c>
      <c r="C1488" s="12" t="s">
        <v>3972</v>
      </c>
      <c r="D1488" s="4">
        <f t="shared" si="1"/>
        <v>2025</v>
      </c>
      <c r="E1488" s="4" t="s">
        <v>1449</v>
      </c>
      <c r="F1488" s="4">
        <v>34.0</v>
      </c>
      <c r="G1488" s="4" t="str">
        <f t="shared" si="2"/>
        <v>26-35</v>
      </c>
      <c r="H1488" s="4" t="str">
        <f t="array" ref="H1488">XLOOKUP(E1488,Customer_Dim!A:A,Customer_Dim!D:D)</f>
        <v>Female</v>
      </c>
      <c r="I1488" s="4" t="str">
        <f t="array" ref="I1488">XLOOKUP(E1488,Customer_Dim!A:A,Customer_Dim!H:H)</f>
        <v>Silver</v>
      </c>
      <c r="J1488" s="4" t="str">
        <f t="array" ref="J1488">XLOOKUP(E1488,Customer_Dim!A:A,Customer_Dim!E:E)</f>
        <v>Burkefurt</v>
      </c>
      <c r="K1488" s="4" t="str">
        <f t="array" ref="K1488">XLOOKUP(E1488,Customer_Dim!A:A,Customer_Dim!F:F)</f>
        <v>West Virginia</v>
      </c>
      <c r="L1488" s="4" t="str">
        <f t="array" ref="L1488">XLOOKUP(Q1488,Store_Dim!A:A,Store_Dim!C:C)</f>
        <v>South</v>
      </c>
      <c r="M1488" s="4" t="s">
        <v>1642</v>
      </c>
      <c r="N1488" s="4" t="str">
        <f t="array" ref="N1488">XLOOKUP(M1488,Product_Dim!A:A,Product_Dim!C:C)</f>
        <v>Sports</v>
      </c>
      <c r="O1488" s="4" t="str">
        <f t="array" ref="O1488">XLOOKUP(M1488,Product_Dim!A:A,Product_Dim!D:D)</f>
        <v>Equipment</v>
      </c>
      <c r="P1488" s="4" t="s">
        <v>1644</v>
      </c>
      <c r="Q1488" s="4" t="s">
        <v>1934</v>
      </c>
      <c r="R1488" s="4" t="str">
        <f t="array" ref="R1488">XLOOKUP(Q1488,Store_Dim!A:A,Store_Dim!B:B)</f>
        <v>Mcdonald Inc</v>
      </c>
      <c r="S1488" s="4" t="str">
        <f t="array" ref="S1488">XLOOKUP(Q1488,Store_Dim!A:A,Store_Dim!E:E)</f>
        <v>Outlet</v>
      </c>
      <c r="T1488" s="4">
        <v>1.0</v>
      </c>
      <c r="U1488" s="13">
        <v>588.3</v>
      </c>
      <c r="V1488" s="14">
        <v>0.26</v>
      </c>
      <c r="W1488" s="15">
        <v>432.0</v>
      </c>
      <c r="X1488" s="4" t="s">
        <v>1964</v>
      </c>
      <c r="Y1488" s="16">
        <v>435.342</v>
      </c>
      <c r="Z1488" s="4" t="str">
        <f t="array" ref="Z1488">XLOOKUP(M1488,Product_Dim!A:A,Product_Dim!B:B)</f>
        <v>Carbon Fiber Tennis Racket</v>
      </c>
    </row>
    <row r="1489" ht="14.25" customHeight="1">
      <c r="A1489" s="4" t="s">
        <v>3448</v>
      </c>
      <c r="B1489" s="5">
        <v>45645.0</v>
      </c>
      <c r="C1489" s="12" t="s">
        <v>3969</v>
      </c>
      <c r="D1489" s="4">
        <f t="shared" si="1"/>
        <v>2024</v>
      </c>
      <c r="E1489" s="4" t="s">
        <v>1449</v>
      </c>
      <c r="F1489" s="4">
        <v>34.0</v>
      </c>
      <c r="G1489" s="4" t="str">
        <f t="shared" si="2"/>
        <v>26-35</v>
      </c>
      <c r="H1489" s="4" t="str">
        <f t="array" ref="H1489">XLOOKUP(E1489,Customer_Dim!A:A,Customer_Dim!D:D)</f>
        <v>Female</v>
      </c>
      <c r="I1489" s="4" t="str">
        <f t="array" ref="I1489">XLOOKUP(E1489,Customer_Dim!A:A,Customer_Dim!H:H)</f>
        <v>Silver</v>
      </c>
      <c r="J1489" s="4" t="str">
        <f t="array" ref="J1489">XLOOKUP(E1489,Customer_Dim!A:A,Customer_Dim!E:E)</f>
        <v>Burkefurt</v>
      </c>
      <c r="K1489" s="4" t="str">
        <f t="array" ref="K1489">XLOOKUP(E1489,Customer_Dim!A:A,Customer_Dim!F:F)</f>
        <v>West Virginia</v>
      </c>
      <c r="L1489" s="4" t="str">
        <f t="array" ref="L1489">XLOOKUP(Q1489,Store_Dim!A:A,Store_Dim!C:C)</f>
        <v>South</v>
      </c>
      <c r="M1489" s="4" t="s">
        <v>1747</v>
      </c>
      <c r="N1489" s="4" t="str">
        <f t="array" ref="N1489">XLOOKUP(M1489,Product_Dim!A:A,Product_Dim!C:C)</f>
        <v>Home</v>
      </c>
      <c r="O1489" s="4" t="str">
        <f t="array" ref="O1489">XLOOKUP(M1489,Product_Dim!A:A,Product_Dim!D:D)</f>
        <v>Decor</v>
      </c>
      <c r="P1489" s="4" t="s">
        <v>1749</v>
      </c>
      <c r="Q1489" s="4" t="s">
        <v>1914</v>
      </c>
      <c r="R1489" s="4" t="str">
        <f t="array" ref="R1489">XLOOKUP(Q1489,Store_Dim!A:A,Store_Dim!B:B)</f>
        <v>Martinez-Mullins</v>
      </c>
      <c r="S1489" s="4" t="str">
        <f t="array" ref="S1489">XLOOKUP(Q1489,Store_Dim!A:A,Store_Dim!E:E)</f>
        <v>Online</v>
      </c>
      <c r="T1489" s="4">
        <v>1.0</v>
      </c>
      <c r="U1489" s="13">
        <v>917.26</v>
      </c>
      <c r="V1489" s="14">
        <v>0.05</v>
      </c>
      <c r="W1489" s="15">
        <v>273.86258363355637</v>
      </c>
      <c r="X1489" s="4" t="s">
        <v>1961</v>
      </c>
      <c r="Y1489" s="16">
        <v>871.3969999999999</v>
      </c>
      <c r="Z1489" s="4" t="str">
        <f t="array" ref="Z1489">XLOOKUP(M1489,Product_Dim!A:A,Product_Dim!B:B)</f>
        <v>Ceramic Plant Pot</v>
      </c>
    </row>
    <row r="1490" ht="14.25" customHeight="1">
      <c r="A1490" s="4" t="s">
        <v>3449</v>
      </c>
      <c r="B1490" s="5">
        <v>45449.0</v>
      </c>
      <c r="C1490" s="12" t="s">
        <v>3970</v>
      </c>
      <c r="D1490" s="4">
        <f t="shared" si="1"/>
        <v>2024</v>
      </c>
      <c r="E1490" s="4" t="s">
        <v>772</v>
      </c>
      <c r="F1490" s="4">
        <v>59.0</v>
      </c>
      <c r="G1490" s="4" t="str">
        <f t="shared" si="2"/>
        <v>56-65</v>
      </c>
      <c r="H1490" s="4" t="str">
        <f t="array" ref="H1490">XLOOKUP(E1490,Customer_Dim!A:A,Customer_Dim!D:D)</f>
        <v>Male</v>
      </c>
      <c r="I1490" s="4" t="str">
        <f t="array" ref="I1490">XLOOKUP(E1490,Customer_Dim!A:A,Customer_Dim!H:H)</f>
        <v>Silver</v>
      </c>
      <c r="J1490" s="4" t="str">
        <f t="array" ref="J1490">XLOOKUP(E1490,Customer_Dim!A:A,Customer_Dim!E:E)</f>
        <v>Clarkport</v>
      </c>
      <c r="K1490" s="4" t="str">
        <f t="array" ref="K1490">XLOOKUP(E1490,Customer_Dim!A:A,Customer_Dim!F:F)</f>
        <v>West Virginia</v>
      </c>
      <c r="L1490" s="4" t="str">
        <f t="array" ref="L1490">XLOOKUP(Q1490,Store_Dim!A:A,Store_Dim!C:C)</f>
        <v>East</v>
      </c>
      <c r="M1490" s="4" t="s">
        <v>1580</v>
      </c>
      <c r="N1490" s="4" t="str">
        <f t="array" ref="N1490">XLOOKUP(M1490,Product_Dim!A:A,Product_Dim!C:C)</f>
        <v>Beauty</v>
      </c>
      <c r="O1490" s="4" t="str">
        <f t="array" ref="O1490">XLOOKUP(M1490,Product_Dim!A:A,Product_Dim!D:D)</f>
        <v>Skincare</v>
      </c>
      <c r="P1490" s="4" t="s">
        <v>1584</v>
      </c>
      <c r="Q1490" s="4" t="s">
        <v>1945</v>
      </c>
      <c r="R1490" s="4" t="str">
        <f t="array" ref="R1490">XLOOKUP(Q1490,Store_Dim!A:A,Store_Dim!B:B)</f>
        <v>Guerrero-Schmitt</v>
      </c>
      <c r="S1490" s="4" t="str">
        <f t="array" ref="S1490">XLOOKUP(Q1490,Store_Dim!A:A,Store_Dim!E:E)</f>
        <v>Flagship</v>
      </c>
      <c r="T1490" s="4">
        <v>4.0</v>
      </c>
      <c r="U1490" s="13">
        <v>96.78</v>
      </c>
      <c r="V1490" s="14">
        <v>0.11</v>
      </c>
      <c r="W1490" s="15">
        <v>350.0</v>
      </c>
      <c r="X1490" s="4" t="s">
        <v>1961</v>
      </c>
      <c r="Y1490" s="16">
        <v>344.5368</v>
      </c>
      <c r="Z1490" s="4" t="str">
        <f t="array" ref="Z1490">XLOOKUP(M1490,Product_Dim!A:A,Product_Dim!B:B)</f>
        <v>Herbal Face Moisturizer</v>
      </c>
    </row>
    <row r="1491" ht="14.25" customHeight="1">
      <c r="A1491" s="4" t="s">
        <v>3450</v>
      </c>
      <c r="B1491" s="5">
        <v>45629.0</v>
      </c>
      <c r="C1491" s="12" t="s">
        <v>3969</v>
      </c>
      <c r="D1491" s="4">
        <f t="shared" si="1"/>
        <v>2024</v>
      </c>
      <c r="E1491" s="4" t="s">
        <v>1493</v>
      </c>
      <c r="F1491" s="4">
        <v>59.0</v>
      </c>
      <c r="G1491" s="4" t="str">
        <f t="shared" si="2"/>
        <v>56-65</v>
      </c>
      <c r="H1491" s="4" t="str">
        <f t="array" ref="H1491">XLOOKUP(E1491,Customer_Dim!A:A,Customer_Dim!D:D)</f>
        <v>Male</v>
      </c>
      <c r="I1491" s="4" t="str">
        <f t="array" ref="I1491">XLOOKUP(E1491,Customer_Dim!A:A,Customer_Dim!H:H)</f>
        <v>Gold</v>
      </c>
      <c r="J1491" s="4" t="str">
        <f t="array" ref="J1491">XLOOKUP(E1491,Customer_Dim!A:A,Customer_Dim!E:E)</f>
        <v>West Sarah</v>
      </c>
      <c r="K1491" s="4" t="str">
        <f t="array" ref="K1491">XLOOKUP(E1491,Customer_Dim!A:A,Customer_Dim!F:F)</f>
        <v>South Dakota</v>
      </c>
      <c r="L1491" s="4" t="str">
        <f t="array" ref="L1491">XLOOKUP(Q1491,Store_Dim!A:A,Store_Dim!C:C)</f>
        <v>South</v>
      </c>
      <c r="M1491" s="4" t="s">
        <v>1661</v>
      </c>
      <c r="N1491" s="4" t="str">
        <f t="array" ref="N1491">XLOOKUP(M1491,Product_Dim!A:A,Product_Dim!C:C)</f>
        <v>Sports</v>
      </c>
      <c r="O1491" s="4" t="str">
        <f t="array" ref="O1491">XLOOKUP(M1491,Product_Dim!A:A,Product_Dim!D:D)</f>
        <v>Accessories</v>
      </c>
      <c r="P1491" s="4" t="s">
        <v>1663</v>
      </c>
      <c r="Q1491" s="4" t="s">
        <v>1904</v>
      </c>
      <c r="R1491" s="4" t="str">
        <f t="array" ref="R1491">XLOOKUP(Q1491,Store_Dim!A:A,Store_Dim!B:B)</f>
        <v>Alexander Group</v>
      </c>
      <c r="S1491" s="4" t="str">
        <f t="array" ref="S1491">XLOOKUP(Q1491,Store_Dim!A:A,Store_Dim!E:E)</f>
        <v>Online</v>
      </c>
      <c r="T1491" s="4">
        <v>3.0</v>
      </c>
      <c r="U1491" s="13">
        <v>199.41</v>
      </c>
      <c r="V1491" s="14">
        <v>0.16</v>
      </c>
      <c r="W1491" s="15">
        <v>137.0</v>
      </c>
      <c r="X1491" s="4" t="s">
        <v>1964</v>
      </c>
      <c r="Y1491" s="16">
        <v>502.5132</v>
      </c>
      <c r="Z1491" s="4" t="str">
        <f t="array" ref="Z1491">XLOOKUP(M1491,Product_Dim!A:A,Product_Dim!B:B)</f>
        <v>Sports Stopwatch Timer</v>
      </c>
    </row>
    <row r="1492" ht="14.25" customHeight="1">
      <c r="A1492" s="4" t="s">
        <v>3451</v>
      </c>
      <c r="B1492" s="5">
        <v>45739.0</v>
      </c>
      <c r="C1492" s="12" t="s">
        <v>3977</v>
      </c>
      <c r="D1492" s="4">
        <f t="shared" si="1"/>
        <v>2025</v>
      </c>
      <c r="E1492" s="4" t="s">
        <v>101</v>
      </c>
      <c r="F1492" s="4">
        <v>46.0</v>
      </c>
      <c r="G1492" s="4" t="str">
        <f t="shared" si="2"/>
        <v>46-55</v>
      </c>
      <c r="H1492" s="4" t="str">
        <f t="array" ref="H1492">XLOOKUP(E1492,Customer_Dim!A:A,Customer_Dim!D:D)</f>
        <v>Female</v>
      </c>
      <c r="I1492" s="4" t="str">
        <f t="array" ref="I1492">XLOOKUP(E1492,Customer_Dim!A:A,Customer_Dim!H:H)</f>
        <v>Platinum</v>
      </c>
      <c r="J1492" s="4" t="str">
        <f t="array" ref="J1492">XLOOKUP(E1492,Customer_Dim!A:A,Customer_Dim!E:E)</f>
        <v>Gonzalezfort</v>
      </c>
      <c r="K1492" s="4" t="str">
        <f t="array" ref="K1492">XLOOKUP(E1492,Customer_Dim!A:A,Customer_Dim!F:F)</f>
        <v>New Jersey</v>
      </c>
      <c r="L1492" s="4" t="str">
        <f t="array" ref="L1492">XLOOKUP(Q1492,Store_Dim!A:A,Store_Dim!C:C)</f>
        <v>South</v>
      </c>
      <c r="M1492" s="4" t="s">
        <v>1744</v>
      </c>
      <c r="N1492" s="4" t="str">
        <f t="array" ref="N1492">XLOOKUP(M1492,Product_Dim!A:A,Product_Dim!C:C)</f>
        <v>Sports</v>
      </c>
      <c r="O1492" s="4" t="str">
        <f t="array" ref="O1492">XLOOKUP(M1492,Product_Dim!A:A,Product_Dim!D:D)</f>
        <v>Accessories</v>
      </c>
      <c r="P1492" s="4" t="s">
        <v>1746</v>
      </c>
      <c r="Q1492" s="4" t="s">
        <v>1921</v>
      </c>
      <c r="R1492" s="4" t="str">
        <f t="array" ref="R1492">XLOOKUP(Q1492,Store_Dim!A:A,Store_Dim!B:B)</f>
        <v>Moore, Padilla and Butler</v>
      </c>
      <c r="S1492" s="4" t="str">
        <f t="array" ref="S1492">XLOOKUP(Q1492,Store_Dim!A:A,Store_Dim!E:E)</f>
        <v>Flagship</v>
      </c>
      <c r="T1492" s="4">
        <v>1.0</v>
      </c>
      <c r="U1492" s="13">
        <v>687.91</v>
      </c>
      <c r="V1492" s="14">
        <v>0.25</v>
      </c>
      <c r="W1492" s="15">
        <v>185.0</v>
      </c>
      <c r="X1492" s="4" t="s">
        <v>1959</v>
      </c>
      <c r="Y1492" s="16">
        <v>515.9325</v>
      </c>
      <c r="Z1492" s="4" t="str">
        <f t="array" ref="Z1492">XLOOKUP(M1492,Product_Dim!A:A,Product_Dim!B:B)</f>
        <v>Sports Stopwatch Pro</v>
      </c>
    </row>
    <row r="1493" ht="14.25" customHeight="1">
      <c r="A1493" s="4" t="s">
        <v>3452</v>
      </c>
      <c r="B1493" s="5">
        <v>45849.0</v>
      </c>
      <c r="C1493" s="12" t="s">
        <v>3968</v>
      </c>
      <c r="D1493" s="4">
        <f t="shared" si="1"/>
        <v>2025</v>
      </c>
      <c r="E1493" s="4" t="s">
        <v>170</v>
      </c>
      <c r="F1493" s="4">
        <v>55.0</v>
      </c>
      <c r="G1493" s="4" t="str">
        <f t="shared" si="2"/>
        <v>46-55</v>
      </c>
      <c r="H1493" s="4" t="str">
        <f t="array" ref="H1493">XLOOKUP(E1493,Customer_Dim!A:A,Customer_Dim!D:D)</f>
        <v>Female</v>
      </c>
      <c r="I1493" s="4" t="str">
        <f t="array" ref="I1493">XLOOKUP(E1493,Customer_Dim!A:A,Customer_Dim!H:H)</f>
        <v>Gold</v>
      </c>
      <c r="J1493" s="4" t="str">
        <f t="array" ref="J1493">XLOOKUP(E1493,Customer_Dim!A:A,Customer_Dim!E:E)</f>
        <v>Darleneton</v>
      </c>
      <c r="K1493" s="4" t="str">
        <f t="array" ref="K1493">XLOOKUP(E1493,Customer_Dim!A:A,Customer_Dim!F:F)</f>
        <v>Michigan</v>
      </c>
      <c r="L1493" s="4" t="str">
        <f t="array" ref="L1493">XLOOKUP(Q1493,Store_Dim!A:A,Store_Dim!C:C)</f>
        <v>South</v>
      </c>
      <c r="M1493" s="4" t="s">
        <v>1796</v>
      </c>
      <c r="N1493" s="4" t="str">
        <f t="array" ref="N1493">XLOOKUP(M1493,Product_Dim!A:A,Product_Dim!C:C)</f>
        <v>Beauty</v>
      </c>
      <c r="O1493" s="4" t="str">
        <f t="array" ref="O1493">XLOOKUP(M1493,Product_Dim!A:A,Product_Dim!D:D)</f>
        <v>Haircare</v>
      </c>
      <c r="P1493" s="4" t="s">
        <v>1798</v>
      </c>
      <c r="Q1493" s="4" t="s">
        <v>1896</v>
      </c>
      <c r="R1493" s="4" t="str">
        <f t="array" ref="R1493">XLOOKUP(Q1493,Store_Dim!A:A,Store_Dim!B:B)</f>
        <v>Black-Horn</v>
      </c>
      <c r="S1493" s="4" t="str">
        <f t="array" ref="S1493">XLOOKUP(Q1493,Store_Dim!A:A,Store_Dim!E:E)</f>
        <v>Outlet</v>
      </c>
      <c r="T1493" s="4">
        <v>3.0</v>
      </c>
      <c r="U1493" s="13">
        <v>769.62</v>
      </c>
      <c r="V1493" s="14">
        <v>0.09</v>
      </c>
      <c r="W1493" s="15">
        <v>383.0</v>
      </c>
      <c r="X1493" s="4" t="s">
        <v>1961</v>
      </c>
      <c r="Y1493" s="16">
        <v>2101.0626</v>
      </c>
      <c r="Z1493" s="4" t="str">
        <f t="array" ref="Z1493">XLOOKUP(M1493,Product_Dim!A:A,Product_Dim!B:B)</f>
        <v>Hair Repair Oil Treatment</v>
      </c>
    </row>
    <row r="1494" ht="14.25" customHeight="1">
      <c r="A1494" s="4" t="s">
        <v>3453</v>
      </c>
      <c r="B1494" s="5">
        <v>45230.0</v>
      </c>
      <c r="C1494" s="12" t="s">
        <v>3979</v>
      </c>
      <c r="D1494" s="4">
        <f t="shared" si="1"/>
        <v>2023</v>
      </c>
      <c r="E1494" s="4" t="s">
        <v>734</v>
      </c>
      <c r="F1494" s="4">
        <v>50.0</v>
      </c>
      <c r="G1494" s="4" t="str">
        <f t="shared" si="2"/>
        <v>46-55</v>
      </c>
      <c r="H1494" s="4" t="str">
        <f t="array" ref="H1494">XLOOKUP(E1494,Customer_Dim!A:A,Customer_Dim!D:D)</f>
        <v>Female</v>
      </c>
      <c r="I1494" s="4" t="str">
        <f t="array" ref="I1494">XLOOKUP(E1494,Customer_Dim!A:A,Customer_Dim!H:H)</f>
        <v>Bronze</v>
      </c>
      <c r="J1494" s="4" t="str">
        <f t="array" ref="J1494">XLOOKUP(E1494,Customer_Dim!A:A,Customer_Dim!E:E)</f>
        <v>    lake lisa</v>
      </c>
      <c r="K1494" s="4" t="str">
        <f t="array" ref="K1494">XLOOKUP(E1494,Customer_Dim!A:A,Customer_Dim!F:F)</f>
        <v>Massachusetts</v>
      </c>
      <c r="L1494" s="4" t="str">
        <f t="array" ref="L1494">XLOOKUP(Q1494,Store_Dim!A:A,Store_Dim!C:C)</f>
        <v>North</v>
      </c>
      <c r="M1494" s="4" t="s">
        <v>1572</v>
      </c>
      <c r="N1494" s="4" t="str">
        <f t="array" ref="N1494">XLOOKUP(M1494,Product_Dim!A:A,Product_Dim!C:C)</f>
        <v>Clothing</v>
      </c>
      <c r="O1494" s="4" t="str">
        <f t="array" ref="O1494">XLOOKUP(M1494,Product_Dim!A:A,Product_Dim!D:D)</f>
        <v>Bottoms</v>
      </c>
      <c r="P1494" s="4" t="s">
        <v>1575</v>
      </c>
      <c r="Q1494" s="4" t="s">
        <v>1901</v>
      </c>
      <c r="R1494" s="4" t="str">
        <f t="array" ref="R1494">XLOOKUP(Q1494,Store_Dim!A:A,Store_Dim!B:B)</f>
        <v>Johnson-Wright</v>
      </c>
      <c r="S1494" s="4" t="str">
        <f t="array" ref="S1494">XLOOKUP(Q1494,Store_Dim!A:A,Store_Dim!E:E)</f>
        <v>Outlet</v>
      </c>
      <c r="T1494" s="4">
        <v>1.0</v>
      </c>
      <c r="U1494" s="13">
        <v>492.05</v>
      </c>
      <c r="V1494" s="14">
        <v>0.27</v>
      </c>
      <c r="W1494" s="15">
        <v>487.0</v>
      </c>
      <c r="X1494" s="4" t="s">
        <v>1959</v>
      </c>
      <c r="Y1494" s="16">
        <v>359.1965</v>
      </c>
      <c r="Z1494" s="4" t="str">
        <f t="array" ref="Z1494">XLOOKUP(M1494,Product_Dim!A:A,Product_Dim!B:B)</f>
        <v>Women's Yoga Pants</v>
      </c>
    </row>
    <row r="1495" ht="14.25" customHeight="1">
      <c r="A1495" s="4" t="s">
        <v>3454</v>
      </c>
      <c r="B1495" s="5">
        <v>45292.0</v>
      </c>
      <c r="C1495" s="12" t="s">
        <v>3972</v>
      </c>
      <c r="D1495" s="4">
        <f t="shared" si="1"/>
        <v>2024</v>
      </c>
      <c r="E1495" s="4" t="s">
        <v>385</v>
      </c>
      <c r="F1495" s="4">
        <v>64.0</v>
      </c>
      <c r="G1495" s="4" t="str">
        <f t="shared" si="2"/>
        <v>56-65</v>
      </c>
      <c r="H1495" s="4" t="str">
        <f t="array" ref="H1495">XLOOKUP(E1495,Customer_Dim!A:A,Customer_Dim!D:D)</f>
        <v>Male</v>
      </c>
      <c r="I1495" s="4" t="str">
        <f t="array" ref="I1495">XLOOKUP(E1495,Customer_Dim!A:A,Customer_Dim!H:H)</f>
        <v>Silver</v>
      </c>
      <c r="J1495" s="4" t="str">
        <f t="array" ref="J1495">XLOOKUP(E1495,Customer_Dim!A:A,Customer_Dim!E:E)</f>
        <v>South Jenniferville</v>
      </c>
      <c r="K1495" s="4" t="str">
        <f t="array" ref="K1495">XLOOKUP(E1495,Customer_Dim!A:A,Customer_Dim!F:F)</f>
        <v>Georgia</v>
      </c>
      <c r="L1495" s="4" t="str">
        <f t="array" ref="L1495">XLOOKUP(Q1495,Store_Dim!A:A,Store_Dim!C:C)</f>
        <v>North</v>
      </c>
      <c r="M1495" s="4" t="s">
        <v>1625</v>
      </c>
      <c r="N1495" s="4" t="str">
        <f t="array" ref="N1495">XLOOKUP(M1495,Product_Dim!A:A,Product_Dim!C:C)</f>
        <v>Sports</v>
      </c>
      <c r="O1495" s="4" t="str">
        <f t="array" ref="O1495">XLOOKUP(M1495,Product_Dim!A:A,Product_Dim!D:D)</f>
        <v>Accessories</v>
      </c>
      <c r="P1495" s="4" t="s">
        <v>1627</v>
      </c>
      <c r="Q1495" s="4" t="s">
        <v>1929</v>
      </c>
      <c r="R1495" s="4" t="str">
        <f t="array" ref="R1495">XLOOKUP(Q1495,Store_Dim!A:A,Store_Dim!B:B)</f>
        <v>Thomas, Bridges and Harris</v>
      </c>
      <c r="S1495" s="4" t="str">
        <f t="array" ref="S1495">XLOOKUP(Q1495,Store_Dim!A:A,Store_Dim!E:E)</f>
        <v>Online</v>
      </c>
      <c r="T1495" s="4">
        <v>2.0</v>
      </c>
      <c r="U1495" s="13">
        <v>428.55</v>
      </c>
      <c r="V1495" s="14">
        <v>0.0</v>
      </c>
      <c r="W1495" s="15">
        <v>367.0</v>
      </c>
      <c r="X1495" s="4" t="s">
        <v>1961</v>
      </c>
      <c r="Y1495" s="16">
        <v>857.1</v>
      </c>
      <c r="Z1495" s="4" t="str">
        <f t="array" ref="Z1495">XLOOKUP(M1495,Product_Dim!A:A,Product_Dim!B:B)</f>
        <v>Soccer Training Cone Set</v>
      </c>
    </row>
    <row r="1496" ht="14.25" customHeight="1">
      <c r="A1496" s="4" t="s">
        <v>3455</v>
      </c>
      <c r="B1496" s="5">
        <v>45251.0</v>
      </c>
      <c r="C1496" s="12" t="s">
        <v>3971</v>
      </c>
      <c r="D1496" s="4">
        <f t="shared" si="1"/>
        <v>2023</v>
      </c>
      <c r="E1496" s="4" t="s">
        <v>760</v>
      </c>
      <c r="F1496" s="4">
        <v>32.0</v>
      </c>
      <c r="G1496" s="4" t="str">
        <f t="shared" si="2"/>
        <v>26-35</v>
      </c>
      <c r="H1496" s="4" t="str">
        <f t="array" ref="H1496">XLOOKUP(E1496,Customer_Dim!A:A,Customer_Dim!D:D)</f>
        <v>Female</v>
      </c>
      <c r="I1496" s="4" t="str">
        <f t="array" ref="I1496">XLOOKUP(E1496,Customer_Dim!A:A,Customer_Dim!H:H)</f>
        <v>Bronze</v>
      </c>
      <c r="J1496" s="4" t="str">
        <f t="array" ref="J1496">XLOOKUP(E1496,Customer_Dim!A:A,Customer_Dim!E:E)</f>
        <v>Port Lisashire</v>
      </c>
      <c r="K1496" s="4" t="str">
        <f t="array" ref="K1496">XLOOKUP(E1496,Customer_Dim!A:A,Customer_Dim!F:F)</f>
        <v>Maryland</v>
      </c>
      <c r="L1496" s="4" t="str">
        <f t="array" ref="L1496">XLOOKUP(Q1496,Store_Dim!A:A,Store_Dim!C:C)</f>
        <v>North</v>
      </c>
      <c r="M1496" s="4" t="s">
        <v>1599</v>
      </c>
      <c r="N1496" s="4" t="str">
        <f t="array" ref="N1496">XLOOKUP(M1496,Product_Dim!A:A,Product_Dim!C:C)</f>
        <v>Home</v>
      </c>
      <c r="O1496" s="4" t="str">
        <f t="array" ref="O1496">XLOOKUP(M1496,Product_Dim!A:A,Product_Dim!D:D)</f>
        <v>Kitchen</v>
      </c>
      <c r="P1496" s="4" t="s">
        <v>1602</v>
      </c>
      <c r="Q1496" s="4" t="s">
        <v>1936</v>
      </c>
      <c r="R1496" s="4" t="str">
        <f t="array" ref="R1496">XLOOKUP(Q1496,Store_Dim!A:A,Store_Dim!B:B)</f>
        <v>Shelton PLC</v>
      </c>
      <c r="S1496" s="4" t="str">
        <f t="array" ref="S1496">XLOOKUP(Q1496,Store_Dim!A:A,Store_Dim!E:E)</f>
        <v>Flagship</v>
      </c>
      <c r="T1496" s="4">
        <v>4.0</v>
      </c>
      <c r="U1496" s="13">
        <v>316.18</v>
      </c>
      <c r="V1496" s="14">
        <v>0.12</v>
      </c>
      <c r="W1496" s="15">
        <v>308.0</v>
      </c>
      <c r="X1496" s="4" t="s">
        <v>1959</v>
      </c>
      <c r="Y1496" s="16">
        <v>1112.9536</v>
      </c>
      <c r="Z1496" s="4" t="str">
        <f t="array" ref="Z1496">XLOOKUP(M1496,Product_Dim!A:A,Product_Dim!B:B)</f>
        <v>Ceramic Kitchen Bowl Set</v>
      </c>
    </row>
    <row r="1497" ht="14.25" customHeight="1">
      <c r="A1497" s="4" t="s">
        <v>3456</v>
      </c>
      <c r="B1497" s="5">
        <v>45555.0</v>
      </c>
      <c r="C1497" s="12" t="s">
        <v>3976</v>
      </c>
      <c r="D1497" s="4">
        <f t="shared" si="1"/>
        <v>2024</v>
      </c>
      <c r="E1497" s="4" t="s">
        <v>57</v>
      </c>
      <c r="F1497" s="4">
        <v>29.0</v>
      </c>
      <c r="G1497" s="4" t="str">
        <f t="shared" si="2"/>
        <v>26-35</v>
      </c>
      <c r="H1497" s="4" t="str">
        <f t="array" ref="H1497">XLOOKUP(E1497,Customer_Dim!A:A,Customer_Dim!D:D)</f>
        <v>Female</v>
      </c>
      <c r="I1497" s="4" t="str">
        <f t="array" ref="I1497">XLOOKUP(E1497,Customer_Dim!A:A,Customer_Dim!H:H)</f>
        <v>Bronze</v>
      </c>
      <c r="J1497" s="4" t="str">
        <f t="array" ref="J1497">XLOOKUP(E1497,Customer_Dim!A:A,Customer_Dim!E:E)</f>
        <v>West Pamelafurt</v>
      </c>
      <c r="K1497" s="4" t="str">
        <f t="array" ref="K1497">XLOOKUP(E1497,Customer_Dim!A:A,Customer_Dim!F:F)</f>
        <v>West Virginia</v>
      </c>
      <c r="L1497" s="4" t="str">
        <f t="array" ref="L1497">XLOOKUP(Q1497,Store_Dim!A:A,Store_Dim!C:C)</f>
        <v>North</v>
      </c>
      <c r="M1497" s="4" t="s">
        <v>1610</v>
      </c>
      <c r="N1497" s="4" t="str">
        <f t="array" ref="N1497">XLOOKUP(M1497,Product_Dim!A:A,Product_Dim!C:C)</f>
        <v>Electronics</v>
      </c>
      <c r="O1497" s="4" t="str">
        <f t="array" ref="O1497">XLOOKUP(M1497,Product_Dim!A:A,Product_Dim!D:D)</f>
        <v>Accessories</v>
      </c>
      <c r="P1497" s="4" t="s">
        <v>1612</v>
      </c>
      <c r="Q1497" s="4" t="s">
        <v>1901</v>
      </c>
      <c r="R1497" s="4" t="str">
        <f t="array" ref="R1497">XLOOKUP(Q1497,Store_Dim!A:A,Store_Dim!B:B)</f>
        <v>Johnson-Wright</v>
      </c>
      <c r="S1497" s="4" t="str">
        <f t="array" ref="S1497">XLOOKUP(Q1497,Store_Dim!A:A,Store_Dim!E:E)</f>
        <v>Outlet</v>
      </c>
      <c r="T1497" s="4">
        <v>3.0</v>
      </c>
      <c r="U1497" s="13">
        <v>162.17</v>
      </c>
      <c r="V1497" s="14">
        <v>0.15</v>
      </c>
      <c r="W1497" s="15">
        <v>453.0</v>
      </c>
      <c r="X1497" s="4" t="s">
        <v>1961</v>
      </c>
      <c r="Y1497" s="16">
        <v>413.5335</v>
      </c>
      <c r="Z1497" s="4" t="str">
        <f t="array" ref="Z1497">XLOOKUP(M1497,Product_Dim!A:A,Product_Dim!B:B)</f>
        <v>USB-C Fast Charger</v>
      </c>
    </row>
    <row r="1498" ht="14.25" customHeight="1">
      <c r="A1498" s="4" t="s">
        <v>3457</v>
      </c>
      <c r="B1498" s="5">
        <v>45385.0</v>
      </c>
      <c r="C1498" s="12" t="s">
        <v>3978</v>
      </c>
      <c r="D1498" s="4">
        <f t="shared" si="1"/>
        <v>2024</v>
      </c>
      <c r="E1498" s="4" t="s">
        <v>1064</v>
      </c>
      <c r="F1498" s="4">
        <v>38.0</v>
      </c>
      <c r="G1498" s="4" t="str">
        <f t="shared" si="2"/>
        <v>36-45</v>
      </c>
      <c r="H1498" s="4" t="str">
        <f t="array" ref="H1498">XLOOKUP(E1498,Customer_Dim!A:A,Customer_Dim!D:D)</f>
        <v>Female</v>
      </c>
      <c r="I1498" s="4" t="str">
        <f t="array" ref="I1498">XLOOKUP(E1498,Customer_Dim!A:A,Customer_Dim!H:H)</f>
        <v>Bronze</v>
      </c>
      <c r="J1498" s="4" t="str">
        <f t="array" ref="J1498">XLOOKUP(E1498,Customer_Dim!A:A,Customer_Dim!E:E)</f>
        <v>North Kathytown</v>
      </c>
      <c r="K1498" s="4" t="str">
        <f t="array" ref="K1498">XLOOKUP(E1498,Customer_Dim!A:A,Customer_Dim!F:F)</f>
        <v>Montana</v>
      </c>
      <c r="L1498" s="4" t="str">
        <f t="array" ref="L1498">XLOOKUP(Q1498,Store_Dim!A:A,Store_Dim!C:C)</f>
        <v>North</v>
      </c>
      <c r="M1498" s="4" t="s">
        <v>1572</v>
      </c>
      <c r="N1498" s="4" t="str">
        <f t="array" ref="N1498">XLOOKUP(M1498,Product_Dim!A:A,Product_Dim!C:C)</f>
        <v>Clothing</v>
      </c>
      <c r="O1498" s="4" t="str">
        <f t="array" ref="O1498">XLOOKUP(M1498,Product_Dim!A:A,Product_Dim!D:D)</f>
        <v>Bottoms</v>
      </c>
      <c r="P1498" s="4" t="s">
        <v>1575</v>
      </c>
      <c r="Q1498" s="4" t="s">
        <v>1901</v>
      </c>
      <c r="R1498" s="4" t="str">
        <f t="array" ref="R1498">XLOOKUP(Q1498,Store_Dim!A:A,Store_Dim!B:B)</f>
        <v>Johnson-Wright</v>
      </c>
      <c r="S1498" s="4" t="str">
        <f t="array" ref="S1498">XLOOKUP(Q1498,Store_Dim!A:A,Store_Dim!E:E)</f>
        <v>Outlet</v>
      </c>
      <c r="T1498" s="4">
        <v>3.0</v>
      </c>
      <c r="U1498" s="13">
        <v>698.14</v>
      </c>
      <c r="V1498" s="14">
        <v>0.04</v>
      </c>
      <c r="W1498" s="15">
        <v>487.0</v>
      </c>
      <c r="X1498" s="4" t="s">
        <v>1961</v>
      </c>
      <c r="Y1498" s="16">
        <v>2010.6432</v>
      </c>
      <c r="Z1498" s="4" t="str">
        <f t="array" ref="Z1498">XLOOKUP(M1498,Product_Dim!A:A,Product_Dim!B:B)</f>
        <v>Women's Yoga Pants</v>
      </c>
    </row>
    <row r="1499" ht="14.25" customHeight="1">
      <c r="A1499" s="4" t="s">
        <v>3458</v>
      </c>
      <c r="B1499" s="5">
        <v>45787.0</v>
      </c>
      <c r="C1499" s="12" t="s">
        <v>3973</v>
      </c>
      <c r="D1499" s="4">
        <f t="shared" si="1"/>
        <v>2025</v>
      </c>
      <c r="E1499" s="4" t="s">
        <v>1001</v>
      </c>
      <c r="F1499" s="4">
        <v>20.0</v>
      </c>
      <c r="G1499" s="4" t="str">
        <f t="shared" si="2"/>
        <v>18-25</v>
      </c>
      <c r="H1499" s="4" t="str">
        <f t="array" ref="H1499">XLOOKUP(E1499,Customer_Dim!A:A,Customer_Dim!D:D)</f>
        <v>Male</v>
      </c>
      <c r="I1499" s="4" t="str">
        <f t="array" ref="I1499">XLOOKUP(E1499,Customer_Dim!A:A,Customer_Dim!H:H)</f>
        <v>Silver</v>
      </c>
      <c r="J1499" s="4" t="str">
        <f t="array" ref="J1499">XLOOKUP(E1499,Customer_Dim!A:A,Customer_Dim!E:E)</f>
        <v>Joelside</v>
      </c>
      <c r="K1499" s="4" t="str">
        <f t="array" ref="K1499">XLOOKUP(E1499,Customer_Dim!A:A,Customer_Dim!F:F)</f>
        <v>Vermont</v>
      </c>
      <c r="L1499" s="4" t="str">
        <f t="array" ref="L1499">XLOOKUP(Q1499,Store_Dim!A:A,Store_Dim!C:C)</f>
        <v>East</v>
      </c>
      <c r="M1499" s="4" t="s">
        <v>1805</v>
      </c>
      <c r="N1499" s="4" t="str">
        <f t="array" ref="N1499">XLOOKUP(M1499,Product_Dim!A:A,Product_Dim!C:C)</f>
        <v>Electronics</v>
      </c>
      <c r="O1499" s="4" t="str">
        <f t="array" ref="O1499">XLOOKUP(M1499,Product_Dim!A:A,Product_Dim!D:D)</f>
        <v>Audio</v>
      </c>
      <c r="P1499" s="4" t="s">
        <v>1807</v>
      </c>
      <c r="Q1499" s="4" t="s">
        <v>1945</v>
      </c>
      <c r="R1499" s="4" t="str">
        <f t="array" ref="R1499">XLOOKUP(Q1499,Store_Dim!A:A,Store_Dim!B:B)</f>
        <v>Guerrero-Schmitt</v>
      </c>
      <c r="S1499" s="4" t="str">
        <f t="array" ref="S1499">XLOOKUP(Q1499,Store_Dim!A:A,Store_Dim!E:E)</f>
        <v>Flagship</v>
      </c>
      <c r="T1499" s="4">
        <v>1.0</v>
      </c>
      <c r="U1499" s="13">
        <v>478.08</v>
      </c>
      <c r="V1499" s="14">
        <v>0.07</v>
      </c>
      <c r="W1499" s="15">
        <v>159.0</v>
      </c>
      <c r="X1499" s="4" t="s">
        <v>1964</v>
      </c>
      <c r="Y1499" s="16">
        <v>444.6143999999999</v>
      </c>
      <c r="Z1499" s="4" t="str">
        <f t="array" ref="Z1499">XLOOKUP(M1499,Product_Dim!A:A,Product_Dim!B:B)</f>
        <v>Bluetooth Car Audio System</v>
      </c>
    </row>
    <row r="1500" ht="14.25" customHeight="1">
      <c r="A1500" s="4" t="s">
        <v>3459</v>
      </c>
      <c r="B1500" s="5">
        <v>45822.0</v>
      </c>
      <c r="C1500" s="12" t="s">
        <v>3970</v>
      </c>
      <c r="D1500" s="4">
        <f t="shared" si="1"/>
        <v>2025</v>
      </c>
      <c r="E1500" s="4" t="s">
        <v>698</v>
      </c>
      <c r="F1500" s="4">
        <v>54.0</v>
      </c>
      <c r="G1500" s="4" t="str">
        <f t="shared" si="2"/>
        <v>46-55</v>
      </c>
      <c r="H1500" s="4" t="str">
        <f t="array" ref="H1500">XLOOKUP(E1500,Customer_Dim!A:A,Customer_Dim!D:D)</f>
        <v>Male</v>
      </c>
      <c r="I1500" s="4" t="str">
        <f t="array" ref="I1500">XLOOKUP(E1500,Customer_Dim!A:A,Customer_Dim!H:H)</f>
        <v>Platinum</v>
      </c>
      <c r="J1500" s="4" t="str">
        <f t="array" ref="J1500">XLOOKUP(E1500,Customer_Dim!A:A,Customer_Dim!E:E)</f>
        <v>Kathrynview</v>
      </c>
      <c r="K1500" s="4" t="str">
        <f t="array" ref="K1500">XLOOKUP(E1500,Customer_Dim!A:A,Customer_Dim!F:F)</f>
        <v>Louisiana</v>
      </c>
      <c r="L1500" s="4" t="str">
        <f t="array" ref="L1500">XLOOKUP(Q1500,Store_Dim!A:A,Store_Dim!C:C)</f>
        <v>South</v>
      </c>
      <c r="M1500" s="4" t="s">
        <v>1759</v>
      </c>
      <c r="N1500" s="4" t="str">
        <f t="array" ref="N1500">XLOOKUP(M1500,Product_Dim!A:A,Product_Dim!C:C)</f>
        <v>Beauty</v>
      </c>
      <c r="O1500" s="4" t="str">
        <f t="array" ref="O1500">XLOOKUP(M1500,Product_Dim!A:A,Product_Dim!D:D)</f>
        <v>Haircare</v>
      </c>
      <c r="P1500" s="4" t="s">
        <v>1761</v>
      </c>
      <c r="Q1500" s="4" t="s">
        <v>1914</v>
      </c>
      <c r="R1500" s="4" t="str">
        <f t="array" ref="R1500">XLOOKUP(Q1500,Store_Dim!A:A,Store_Dim!B:B)</f>
        <v>Martinez-Mullins</v>
      </c>
      <c r="S1500" s="4" t="str">
        <f t="array" ref="S1500">XLOOKUP(Q1500,Store_Dim!A:A,Store_Dim!E:E)</f>
        <v>Online</v>
      </c>
      <c r="T1500" s="4">
        <v>2.0</v>
      </c>
      <c r="U1500" s="13">
        <v>958.64</v>
      </c>
      <c r="V1500" s="14">
        <v>0.2</v>
      </c>
      <c r="W1500" s="15">
        <v>399.0</v>
      </c>
      <c r="X1500" s="4" t="s">
        <v>1961</v>
      </c>
      <c r="Y1500" s="16">
        <v>1533.824</v>
      </c>
      <c r="Z1500" s="4" t="str">
        <f t="array" ref="Z1500">XLOOKUP(M1500,Product_Dim!A:A,Product_Dim!B:B)</f>
        <v>Men's Hair Styling Gel</v>
      </c>
    </row>
    <row r="1501" ht="14.25" customHeight="1">
      <c r="A1501" s="4" t="s">
        <v>3460</v>
      </c>
      <c r="B1501" s="5">
        <v>45590.0</v>
      </c>
      <c r="C1501" s="12" t="s">
        <v>3979</v>
      </c>
      <c r="D1501" s="4">
        <f t="shared" si="1"/>
        <v>2024</v>
      </c>
      <c r="E1501" s="4" t="s">
        <v>8</v>
      </c>
      <c r="F1501" s="17">
        <v>41.57684529828109</v>
      </c>
      <c r="G1501" s="4" t="str">
        <f t="shared" si="2"/>
        <v>36-45</v>
      </c>
      <c r="H1501" s="4" t="str">
        <f t="array" ref="H1501">XLOOKUP(E1501,Customer_Dim!A:A,Customer_Dim!D:D)</f>
        <v>Female</v>
      </c>
      <c r="I1501" s="4" t="str">
        <f t="array" ref="I1501">XLOOKUP(E1501,Customer_Dim!A:A,Customer_Dim!H:H)</f>
        <v>Platinum</v>
      </c>
      <c r="J1501" s="4" t="str">
        <f t="array" ref="J1501">XLOOKUP(E1501,Customer_Dim!A:A,Customer_Dim!E:E)</f>
        <v>Grayland</v>
      </c>
      <c r="K1501" s="4" t="str">
        <f t="array" ref="K1501">XLOOKUP(E1501,Customer_Dim!A:A,Customer_Dim!F:F)</f>
        <v>Washington</v>
      </c>
      <c r="L1501" s="4" t="str">
        <f t="array" ref="L1501">XLOOKUP(Q1501,Store_Dim!A:A,Store_Dim!C:C)</f>
        <v>North</v>
      </c>
      <c r="M1501" s="4" t="s">
        <v>1703</v>
      </c>
      <c r="N1501" s="4" t="str">
        <f t="array" ref="N1501">XLOOKUP(M1501,Product_Dim!A:A,Product_Dim!C:C)</f>
        <v>Sports</v>
      </c>
      <c r="O1501" s="4" t="str">
        <f t="array" ref="O1501">XLOOKUP(M1501,Product_Dim!A:A,Product_Dim!D:D)</f>
        <v>Fitness</v>
      </c>
      <c r="P1501" s="4" t="s">
        <v>1705</v>
      </c>
      <c r="Q1501" s="4" t="s">
        <v>1929</v>
      </c>
      <c r="R1501" s="4" t="str">
        <f t="array" ref="R1501">XLOOKUP(Q1501,Store_Dim!A:A,Store_Dim!B:B)</f>
        <v>Thomas, Bridges and Harris</v>
      </c>
      <c r="S1501" s="4" t="str">
        <f t="array" ref="S1501">XLOOKUP(Q1501,Store_Dim!A:A,Store_Dim!E:E)</f>
        <v>Online</v>
      </c>
      <c r="T1501" s="4">
        <v>2.0</v>
      </c>
      <c r="U1501" s="13">
        <v>581.19</v>
      </c>
      <c r="V1501" s="14">
        <v>0.07</v>
      </c>
      <c r="W1501" s="15">
        <v>369.0</v>
      </c>
      <c r="X1501" s="4" t="s">
        <v>1964</v>
      </c>
      <c r="Y1501" s="16">
        <v>1081.0134</v>
      </c>
      <c r="Z1501" s="4" t="str">
        <f t="array" ref="Z1501">XLOOKUP(M1501,Product_Dim!A:A,Product_Dim!B:B)</f>
        <v>Yoga Exercise Mat</v>
      </c>
    </row>
    <row r="1502" ht="14.25" customHeight="1">
      <c r="A1502" s="4" t="s">
        <v>3461</v>
      </c>
      <c r="B1502" s="5">
        <v>45618.0</v>
      </c>
      <c r="C1502" s="12" t="s">
        <v>3971</v>
      </c>
      <c r="D1502" s="4">
        <f t="shared" si="1"/>
        <v>2024</v>
      </c>
      <c r="E1502" s="4" t="s">
        <v>409</v>
      </c>
      <c r="F1502" s="4">
        <v>27.0</v>
      </c>
      <c r="G1502" s="4" t="str">
        <f t="shared" si="2"/>
        <v>26-35</v>
      </c>
      <c r="H1502" s="4" t="str">
        <f t="array" ref="H1502">XLOOKUP(E1502,Customer_Dim!A:A,Customer_Dim!D:D)</f>
        <v>Female</v>
      </c>
      <c r="I1502" s="4" t="str">
        <f t="array" ref="I1502">XLOOKUP(E1502,Customer_Dim!A:A,Customer_Dim!H:H)</f>
        <v>Silver</v>
      </c>
      <c r="J1502" s="4" t="str">
        <f t="array" ref="J1502">XLOOKUP(E1502,Customer_Dim!A:A,Customer_Dim!E:E)</f>
        <v>Lake Michael</v>
      </c>
      <c r="K1502" s="4" t="str">
        <f t="array" ref="K1502">XLOOKUP(E1502,Customer_Dim!A:A,Customer_Dim!F:F)</f>
        <v>Michigan</v>
      </c>
      <c r="L1502" s="4" t="str">
        <f t="array" ref="L1502">XLOOKUP(Q1502,Store_Dim!A:A,Store_Dim!C:C)</f>
        <v>South</v>
      </c>
      <c r="M1502" s="4" t="s">
        <v>1880</v>
      </c>
      <c r="N1502" s="4" t="str">
        <f t="array" ref="N1502">XLOOKUP(M1502,Product_Dim!A:A,Product_Dim!C:C)</f>
        <v>Home</v>
      </c>
      <c r="O1502" s="4" t="str">
        <f t="array" ref="O1502">XLOOKUP(M1502,Product_Dim!A:A,Product_Dim!D:D)</f>
        <v>Kitchen</v>
      </c>
      <c r="P1502" s="4" t="s">
        <v>1882</v>
      </c>
      <c r="Q1502" s="4" t="s">
        <v>1927</v>
      </c>
      <c r="R1502" s="4" t="str">
        <f t="array" ref="R1502">XLOOKUP(Q1502,Store_Dim!A:A,Store_Dim!B:B)</f>
        <v>Aguirre-Keller</v>
      </c>
      <c r="S1502" s="4" t="str">
        <f t="array" ref="S1502">XLOOKUP(Q1502,Store_Dim!A:A,Store_Dim!E:E)</f>
        <v>Online</v>
      </c>
      <c r="T1502" s="4">
        <v>1.0</v>
      </c>
      <c r="U1502" s="13">
        <v>736.54</v>
      </c>
      <c r="V1502" s="14">
        <v>0.16</v>
      </c>
      <c r="W1502" s="15">
        <v>146.0</v>
      </c>
      <c r="X1502" s="4" t="s">
        <v>1961</v>
      </c>
      <c r="Y1502" s="16">
        <v>618.6936</v>
      </c>
      <c r="Z1502" s="4" t="str">
        <f t="array" ref="Z1502">XLOOKUP(M1502,Product_Dim!A:A,Product_Dim!B:B)</f>
        <v>Stainless Steel Cookware Set</v>
      </c>
    </row>
    <row r="1503" ht="14.25" customHeight="1">
      <c r="A1503" s="4" t="s">
        <v>3462</v>
      </c>
      <c r="B1503" s="5">
        <v>45586.0</v>
      </c>
      <c r="C1503" s="12" t="s">
        <v>3979</v>
      </c>
      <c r="D1503" s="4">
        <f t="shared" si="1"/>
        <v>2024</v>
      </c>
      <c r="E1503" s="4" t="s">
        <v>1273</v>
      </c>
      <c r="F1503" s="4">
        <v>51.0</v>
      </c>
      <c r="G1503" s="4" t="str">
        <f t="shared" si="2"/>
        <v>46-55</v>
      </c>
      <c r="H1503" s="4" t="str">
        <f t="array" ref="H1503">XLOOKUP(E1503,Customer_Dim!A:A,Customer_Dim!D:D)</f>
        <v>Female</v>
      </c>
      <c r="I1503" s="4" t="str">
        <f t="array" ref="I1503">XLOOKUP(E1503,Customer_Dim!A:A,Customer_Dim!H:H)</f>
        <v>Platinum</v>
      </c>
      <c r="J1503" s="4" t="str">
        <f t="array" ref="J1503">XLOOKUP(E1503,Customer_Dim!A:A,Customer_Dim!E:E)</f>
        <v>Leahmouth</v>
      </c>
      <c r="K1503" s="4" t="str">
        <f t="array" ref="K1503">XLOOKUP(E1503,Customer_Dim!A:A,Customer_Dim!F:F)</f>
        <v>Nevada</v>
      </c>
      <c r="L1503" s="4" t="str">
        <f t="array" ref="L1503">XLOOKUP(Q1503,Store_Dim!A:A,Store_Dim!C:C)</f>
        <v>North</v>
      </c>
      <c r="M1503" s="4" t="s">
        <v>1777</v>
      </c>
      <c r="N1503" s="4" t="str">
        <f t="array" ref="N1503">XLOOKUP(M1503,Product_Dim!A:A,Product_Dim!C:C)</f>
        <v>Sports</v>
      </c>
      <c r="O1503" s="4" t="str">
        <f t="array" ref="O1503">XLOOKUP(M1503,Product_Dim!A:A,Product_Dim!D:D)</f>
        <v>Fitness</v>
      </c>
      <c r="P1503" s="4" t="s">
        <v>1779</v>
      </c>
      <c r="Q1503" s="4" t="s">
        <v>1936</v>
      </c>
      <c r="R1503" s="4" t="str">
        <f t="array" ref="R1503">XLOOKUP(Q1503,Store_Dim!A:A,Store_Dim!B:B)</f>
        <v>Shelton PLC</v>
      </c>
      <c r="S1503" s="4" t="str">
        <f t="array" ref="S1503">XLOOKUP(Q1503,Store_Dim!A:A,Store_Dim!E:E)</f>
        <v>Flagship</v>
      </c>
      <c r="T1503" s="4">
        <v>1.0</v>
      </c>
      <c r="U1503" s="13">
        <v>524.0</v>
      </c>
      <c r="V1503" s="14">
        <v>0.28</v>
      </c>
      <c r="W1503" s="15">
        <v>423.0</v>
      </c>
      <c r="X1503" s="4" t="s">
        <v>1959</v>
      </c>
      <c r="Y1503" s="16">
        <v>377.28</v>
      </c>
      <c r="Z1503" s="4" t="str">
        <f t="array" ref="Z1503">XLOOKUP(M1503,Product_Dim!A:A,Product_Dim!B:B)</f>
        <v>Adjustable Dumbbells 20kg</v>
      </c>
    </row>
    <row r="1504" ht="14.25" customHeight="1">
      <c r="A1504" s="4" t="s">
        <v>3463</v>
      </c>
      <c r="B1504" s="5">
        <v>45548.0</v>
      </c>
      <c r="C1504" s="12" t="s">
        <v>3976</v>
      </c>
      <c r="D1504" s="4">
        <f t="shared" si="1"/>
        <v>2024</v>
      </c>
      <c r="E1504" s="4" t="s">
        <v>194</v>
      </c>
      <c r="F1504" s="4">
        <v>55.0</v>
      </c>
      <c r="G1504" s="4" t="str">
        <f t="shared" si="2"/>
        <v>46-55</v>
      </c>
      <c r="H1504" s="4" t="str">
        <f t="array" ref="H1504">XLOOKUP(E1504,Customer_Dim!A:A,Customer_Dim!D:D)</f>
        <v>Female</v>
      </c>
      <c r="I1504" s="4" t="str">
        <f t="array" ref="I1504">XLOOKUP(E1504,Customer_Dim!A:A,Customer_Dim!H:H)</f>
        <v>Platinum</v>
      </c>
      <c r="J1504" s="4" t="str">
        <f t="array" ref="J1504">XLOOKUP(E1504,Customer_Dim!A:A,Customer_Dim!E:E)</f>
        <v>Perezbury</v>
      </c>
      <c r="K1504" s="4" t="str">
        <f t="array" ref="K1504">XLOOKUP(E1504,Customer_Dim!A:A,Customer_Dim!F:F)</f>
        <v>Ohio</v>
      </c>
      <c r="L1504" s="4" t="str">
        <f t="array" ref="L1504">XLOOKUP(Q1504,Store_Dim!A:A,Store_Dim!C:C)</f>
        <v>North</v>
      </c>
      <c r="M1504" s="4" t="s">
        <v>1661</v>
      </c>
      <c r="N1504" s="4" t="str">
        <f t="array" ref="N1504">XLOOKUP(M1504,Product_Dim!A:A,Product_Dim!C:C)</f>
        <v>Sports</v>
      </c>
      <c r="O1504" s="4" t="str">
        <f t="array" ref="O1504">XLOOKUP(M1504,Product_Dim!A:A,Product_Dim!D:D)</f>
        <v>Accessories</v>
      </c>
      <c r="P1504" s="4" t="s">
        <v>1663</v>
      </c>
      <c r="Q1504" s="4" t="s">
        <v>1901</v>
      </c>
      <c r="R1504" s="4" t="str">
        <f t="array" ref="R1504">XLOOKUP(Q1504,Store_Dim!A:A,Store_Dim!B:B)</f>
        <v>Johnson-Wright</v>
      </c>
      <c r="S1504" s="4" t="str">
        <f t="array" ref="S1504">XLOOKUP(Q1504,Store_Dim!A:A,Store_Dim!E:E)</f>
        <v>Outlet</v>
      </c>
      <c r="T1504" s="4">
        <v>4.0</v>
      </c>
      <c r="U1504" s="13">
        <v>566.09</v>
      </c>
      <c r="V1504" s="14">
        <v>0.28</v>
      </c>
      <c r="W1504" s="15">
        <v>137.0</v>
      </c>
      <c r="X1504" s="4" t="s">
        <v>1964</v>
      </c>
      <c r="Y1504" s="16">
        <v>1630.3392</v>
      </c>
      <c r="Z1504" s="4" t="str">
        <f t="array" ref="Z1504">XLOOKUP(M1504,Product_Dim!A:A,Product_Dim!B:B)</f>
        <v>Sports Stopwatch Timer</v>
      </c>
    </row>
    <row r="1505" ht="14.25" customHeight="1">
      <c r="A1505" s="4" t="s">
        <v>3464</v>
      </c>
      <c r="B1505" s="5">
        <v>45772.0</v>
      </c>
      <c r="C1505" s="12" t="s">
        <v>3978</v>
      </c>
      <c r="D1505" s="4">
        <f t="shared" si="1"/>
        <v>2025</v>
      </c>
      <c r="E1505" s="4" t="s">
        <v>850</v>
      </c>
      <c r="F1505" s="4">
        <v>32.0</v>
      </c>
      <c r="G1505" s="4" t="str">
        <f t="shared" si="2"/>
        <v>26-35</v>
      </c>
      <c r="H1505" s="4" t="str">
        <f t="array" ref="H1505">XLOOKUP(E1505,Customer_Dim!A:A,Customer_Dim!D:D)</f>
        <v>Female</v>
      </c>
      <c r="I1505" s="4" t="str">
        <f t="array" ref="I1505">XLOOKUP(E1505,Customer_Dim!A:A,Customer_Dim!H:H)</f>
        <v>Silver</v>
      </c>
      <c r="J1505" s="4" t="str">
        <f t="array" ref="J1505">XLOOKUP(E1505,Customer_Dim!A:A,Customer_Dim!E:E)</f>
        <v>South Kathrynmouth</v>
      </c>
      <c r="K1505" s="4" t="str">
        <f t="array" ref="K1505">XLOOKUP(E1505,Customer_Dim!A:A,Customer_Dim!F:F)</f>
        <v>Oklahoma</v>
      </c>
      <c r="L1505" s="4" t="str">
        <f t="array" ref="L1505">XLOOKUP(Q1505,Store_Dim!A:A,Store_Dim!C:C)</f>
        <v>East</v>
      </c>
      <c r="M1505" s="4" t="s">
        <v>1638</v>
      </c>
      <c r="N1505" s="4" t="str">
        <f t="array" ref="N1505">XLOOKUP(M1505,Product_Dim!A:A,Product_Dim!C:C)</f>
        <v>Home</v>
      </c>
      <c r="O1505" s="4" t="str">
        <f t="array" ref="O1505">XLOOKUP(M1505,Product_Dim!A:A,Product_Dim!D:D)</f>
        <v>Storage</v>
      </c>
      <c r="P1505" s="4" t="s">
        <v>1641</v>
      </c>
      <c r="Q1505" s="4" t="s">
        <v>1924</v>
      </c>
      <c r="R1505" s="4" t="str">
        <f t="array" ref="R1505">XLOOKUP(Q1505,Store_Dim!A:A,Store_Dim!B:B)</f>
        <v>Hill, Wagner and Ballard</v>
      </c>
      <c r="S1505" s="4" t="str">
        <f t="array" ref="S1505">XLOOKUP(Q1505,Store_Dim!A:A,Store_Dim!E:E)</f>
        <v>Online</v>
      </c>
      <c r="T1505" s="4">
        <v>1.0</v>
      </c>
      <c r="U1505" s="13">
        <v>251.99</v>
      </c>
      <c r="V1505" s="14">
        <v>0.09</v>
      </c>
      <c r="W1505" s="15">
        <v>76.0</v>
      </c>
      <c r="X1505" s="4" t="s">
        <v>1959</v>
      </c>
      <c r="Y1505" s="16">
        <v>229.3109</v>
      </c>
      <c r="Z1505" s="4" t="str">
        <f t="array" ref="Z1505">XLOOKUP(M1505,Product_Dim!A:A,Product_Dim!B:B)</f>
        <v>Multi-Purpose Storage Box</v>
      </c>
    </row>
    <row r="1506" ht="14.25" customHeight="1">
      <c r="A1506" s="4" t="s">
        <v>3465</v>
      </c>
      <c r="B1506" s="5">
        <v>45361.0</v>
      </c>
      <c r="C1506" s="12" t="s">
        <v>3977</v>
      </c>
      <c r="D1506" s="4">
        <f t="shared" si="1"/>
        <v>2024</v>
      </c>
      <c r="E1506" s="4" t="s">
        <v>738</v>
      </c>
      <c r="F1506" s="4">
        <v>38.0</v>
      </c>
      <c r="G1506" s="4" t="str">
        <f t="shared" si="2"/>
        <v>36-45</v>
      </c>
      <c r="H1506" s="4" t="str">
        <f t="array" ref="H1506">XLOOKUP(E1506,Customer_Dim!A:A,Customer_Dim!D:D)</f>
        <v>Male</v>
      </c>
      <c r="I1506" s="4" t="str">
        <f t="array" ref="I1506">XLOOKUP(E1506,Customer_Dim!A:A,Customer_Dim!H:H)</f>
        <v>Platinum</v>
      </c>
      <c r="J1506" s="4" t="str">
        <f t="array" ref="J1506">XLOOKUP(E1506,Customer_Dim!A:A,Customer_Dim!E:E)</f>
        <v>Maybury</v>
      </c>
      <c r="K1506" s="4" t="str">
        <f t="array" ref="K1506">XLOOKUP(E1506,Customer_Dim!A:A,Customer_Dim!F:F)</f>
        <v>Georgia</v>
      </c>
      <c r="L1506" s="4" t="str">
        <f t="array" ref="L1506">XLOOKUP(Q1506,Store_Dim!A:A,Store_Dim!C:C)</f>
        <v>East</v>
      </c>
      <c r="M1506" s="4" t="s">
        <v>1625</v>
      </c>
      <c r="N1506" s="4" t="str">
        <f t="array" ref="N1506">XLOOKUP(M1506,Product_Dim!A:A,Product_Dim!C:C)</f>
        <v>Sports</v>
      </c>
      <c r="O1506" s="4" t="str">
        <f t="array" ref="O1506">XLOOKUP(M1506,Product_Dim!A:A,Product_Dim!D:D)</f>
        <v>Accessories</v>
      </c>
      <c r="P1506" s="4" t="s">
        <v>1627</v>
      </c>
      <c r="Q1506" s="4" t="s">
        <v>1948</v>
      </c>
      <c r="R1506" s="4" t="str">
        <f t="array" ref="R1506">XLOOKUP(Q1506,Store_Dim!A:A,Store_Dim!B:B)</f>
        <v>Mann-Austin</v>
      </c>
      <c r="S1506" s="4" t="str">
        <f t="array" ref="S1506">XLOOKUP(Q1506,Store_Dim!A:A,Store_Dim!E:E)</f>
        <v>Online</v>
      </c>
      <c r="T1506" s="4">
        <v>1.0</v>
      </c>
      <c r="U1506" s="13">
        <v>259.2</v>
      </c>
      <c r="V1506" s="14">
        <v>0.27</v>
      </c>
      <c r="W1506" s="15">
        <v>367.0</v>
      </c>
      <c r="X1506" s="4" t="s">
        <v>1964</v>
      </c>
      <c r="Y1506" s="16">
        <v>189.216</v>
      </c>
      <c r="Z1506" s="4" t="str">
        <f t="array" ref="Z1506">XLOOKUP(M1506,Product_Dim!A:A,Product_Dim!B:B)</f>
        <v>Soccer Training Cone Set</v>
      </c>
    </row>
    <row r="1507" ht="14.25" customHeight="1">
      <c r="A1507" s="4" t="s">
        <v>3466</v>
      </c>
      <c r="B1507" s="5">
        <v>45235.0</v>
      </c>
      <c r="C1507" s="12" t="s">
        <v>3971</v>
      </c>
      <c r="D1507" s="4">
        <f t="shared" si="1"/>
        <v>2023</v>
      </c>
      <c r="E1507" s="4" t="s">
        <v>1404</v>
      </c>
      <c r="F1507" s="4">
        <v>35.0</v>
      </c>
      <c r="G1507" s="4" t="str">
        <f t="shared" si="2"/>
        <v>26-35</v>
      </c>
      <c r="H1507" s="4" t="str">
        <f t="array" ref="H1507">XLOOKUP(E1507,Customer_Dim!A:A,Customer_Dim!D:D)</f>
        <v>Male</v>
      </c>
      <c r="I1507" s="4" t="str">
        <f t="array" ref="I1507">XLOOKUP(E1507,Customer_Dim!A:A,Customer_Dim!H:H)</f>
        <v>Silver</v>
      </c>
      <c r="J1507" s="4" t="str">
        <f t="array" ref="J1507">XLOOKUP(E1507,Customer_Dim!A:A,Customer_Dim!E:E)</f>
        <v>West Jorge</v>
      </c>
      <c r="K1507" s="4" t="str">
        <f t="array" ref="K1507">XLOOKUP(E1507,Customer_Dim!A:A,Customer_Dim!F:F)</f>
        <v>Oklahoma</v>
      </c>
      <c r="L1507" s="4" t="str">
        <f t="array" ref="L1507">XLOOKUP(Q1507,Store_Dim!A:A,Store_Dim!C:C)</f>
        <v>North</v>
      </c>
      <c r="M1507" s="4" t="s">
        <v>1759</v>
      </c>
      <c r="N1507" s="4" t="str">
        <f t="array" ref="N1507">XLOOKUP(M1507,Product_Dim!A:A,Product_Dim!C:C)</f>
        <v>Beauty</v>
      </c>
      <c r="O1507" s="4" t="str">
        <f t="array" ref="O1507">XLOOKUP(M1507,Product_Dim!A:A,Product_Dim!D:D)</f>
        <v>Haircare</v>
      </c>
      <c r="P1507" s="4" t="s">
        <v>1761</v>
      </c>
      <c r="Q1507" s="4" t="s">
        <v>1936</v>
      </c>
      <c r="R1507" s="4" t="str">
        <f t="array" ref="R1507">XLOOKUP(Q1507,Store_Dim!A:A,Store_Dim!B:B)</f>
        <v>Shelton PLC</v>
      </c>
      <c r="S1507" s="4" t="str">
        <f t="array" ref="S1507">XLOOKUP(Q1507,Store_Dim!A:A,Store_Dim!E:E)</f>
        <v>Flagship</v>
      </c>
      <c r="T1507" s="4">
        <v>1.0</v>
      </c>
      <c r="U1507" s="13">
        <v>935.66</v>
      </c>
      <c r="V1507" s="14">
        <v>0.26</v>
      </c>
      <c r="W1507" s="15">
        <v>399.0</v>
      </c>
      <c r="X1507" s="4" t="s">
        <v>1961</v>
      </c>
      <c r="Y1507" s="16">
        <v>692.3883999999999</v>
      </c>
      <c r="Z1507" s="4" t="str">
        <f t="array" ref="Z1507">XLOOKUP(M1507,Product_Dim!A:A,Product_Dim!B:B)</f>
        <v>Men's Hair Styling Gel</v>
      </c>
    </row>
    <row r="1508" ht="14.25" customHeight="1">
      <c r="A1508" s="4" t="s">
        <v>3467</v>
      </c>
      <c r="B1508" s="5">
        <v>45864.0</v>
      </c>
      <c r="C1508" s="12" t="s">
        <v>3968</v>
      </c>
      <c r="D1508" s="4">
        <f t="shared" si="1"/>
        <v>2025</v>
      </c>
      <c r="E1508" s="4" t="s">
        <v>1467</v>
      </c>
      <c r="F1508" s="4">
        <v>19.0</v>
      </c>
      <c r="G1508" s="4" t="str">
        <f t="shared" si="2"/>
        <v>18-25</v>
      </c>
      <c r="H1508" s="4" t="str">
        <f t="array" ref="H1508">XLOOKUP(E1508,Customer_Dim!A:A,Customer_Dim!D:D)</f>
        <v>Male</v>
      </c>
      <c r="I1508" s="4" t="str">
        <f t="array" ref="I1508">XLOOKUP(E1508,Customer_Dim!A:A,Customer_Dim!H:H)</f>
        <v>Gold</v>
      </c>
      <c r="J1508" s="4" t="str">
        <f t="array" ref="J1508">XLOOKUP(E1508,Customer_Dim!A:A,Customer_Dim!E:E)</f>
        <v>East Audrey</v>
      </c>
      <c r="K1508" s="4" t="str">
        <f t="array" ref="K1508">XLOOKUP(E1508,Customer_Dim!A:A,Customer_Dim!F:F)</f>
        <v>Utah</v>
      </c>
      <c r="L1508" s="4" t="str">
        <f t="array" ref="L1508">XLOOKUP(Q1508,Store_Dim!A:A,Store_Dim!C:C)</f>
        <v>West</v>
      </c>
      <c r="M1508" s="4" t="s">
        <v>1683</v>
      </c>
      <c r="N1508" s="4" t="str">
        <f t="array" ref="N1508">XLOOKUP(M1508,Product_Dim!A:A,Product_Dim!C:C)</f>
        <v>Home</v>
      </c>
      <c r="O1508" s="4" t="str">
        <f t="array" ref="O1508">XLOOKUP(M1508,Product_Dim!A:A,Product_Dim!D:D)</f>
        <v>Lighting</v>
      </c>
      <c r="P1508" s="4" t="s">
        <v>1685</v>
      </c>
      <c r="Q1508" s="4" t="s">
        <v>1917</v>
      </c>
      <c r="R1508" s="4" t="str">
        <f t="array" ref="R1508">XLOOKUP(Q1508,Store_Dim!A:A,Store_Dim!B:B)</f>
        <v>Bean, Jones and Park</v>
      </c>
      <c r="S1508" s="4" t="str">
        <f t="array" ref="S1508">XLOOKUP(Q1508,Store_Dim!A:A,Store_Dim!E:E)</f>
        <v>Online</v>
      </c>
      <c r="T1508" s="4">
        <v>4.0</v>
      </c>
      <c r="U1508" s="13">
        <v>480.75</v>
      </c>
      <c r="V1508" s="14">
        <v>0.02</v>
      </c>
      <c r="W1508" s="15">
        <v>329.0</v>
      </c>
      <c r="X1508" s="4" t="s">
        <v>1959</v>
      </c>
      <c r="Y1508" s="16">
        <v>1884.54</v>
      </c>
      <c r="Z1508" s="4" t="str">
        <f t="array" ref="Z1508">XLOOKUP(M1508,Product_Dim!A:A,Product_Dim!B:B)</f>
        <v>Bedroom Table Lamp</v>
      </c>
    </row>
    <row r="1509" ht="14.25" customHeight="1">
      <c r="A1509" s="4" t="s">
        <v>3468</v>
      </c>
      <c r="B1509" s="5">
        <v>45681.0</v>
      </c>
      <c r="C1509" s="12" t="s">
        <v>3972</v>
      </c>
      <c r="D1509" s="4">
        <f t="shared" si="1"/>
        <v>2025</v>
      </c>
      <c r="E1509" s="4" t="s">
        <v>1178</v>
      </c>
      <c r="F1509" s="4">
        <v>20.0</v>
      </c>
      <c r="G1509" s="4" t="str">
        <f t="shared" si="2"/>
        <v>18-25</v>
      </c>
      <c r="H1509" s="4" t="str">
        <f t="array" ref="H1509">XLOOKUP(E1509,Customer_Dim!A:A,Customer_Dim!D:D)</f>
        <v>Female</v>
      </c>
      <c r="I1509" s="4" t="str">
        <f t="array" ref="I1509">XLOOKUP(E1509,Customer_Dim!A:A,Customer_Dim!H:H)</f>
        <v>Platinum</v>
      </c>
      <c r="J1509" s="4" t="str">
        <f t="array" ref="J1509">XLOOKUP(E1509,Customer_Dim!A:A,Customer_Dim!E:E)</f>
        <v>West Bruce</v>
      </c>
      <c r="K1509" s="4" t="str">
        <f t="array" ref="K1509">XLOOKUP(E1509,Customer_Dim!A:A,Customer_Dim!F:F)</f>
        <v>Vermont</v>
      </c>
      <c r="L1509" s="4" t="str">
        <f t="array" ref="L1509">XLOOKUP(Q1509,Store_Dim!A:A,Store_Dim!C:C)</f>
        <v>North</v>
      </c>
      <c r="M1509" s="4" t="s">
        <v>1826</v>
      </c>
      <c r="N1509" s="4" t="str">
        <f t="array" ref="N1509">XLOOKUP(M1509,Product_Dim!A:A,Product_Dim!C:C)</f>
        <v>Sports</v>
      </c>
      <c r="O1509" s="4" t="str">
        <f t="array" ref="O1509">XLOOKUP(M1509,Product_Dim!A:A,Product_Dim!D:D)</f>
        <v>Equipment</v>
      </c>
      <c r="P1509" s="4" t="s">
        <v>1828</v>
      </c>
      <c r="Q1509" s="4" t="s">
        <v>1936</v>
      </c>
      <c r="R1509" s="4" t="str">
        <f t="array" ref="R1509">XLOOKUP(Q1509,Store_Dim!A:A,Store_Dim!B:B)</f>
        <v>Shelton PLC</v>
      </c>
      <c r="S1509" s="4" t="str">
        <f t="array" ref="S1509">XLOOKUP(Q1509,Store_Dim!A:A,Store_Dim!E:E)</f>
        <v>Flagship</v>
      </c>
      <c r="T1509" s="4">
        <v>2.0</v>
      </c>
      <c r="U1509" s="13">
        <v>457.83</v>
      </c>
      <c r="V1509" s="14">
        <v>0.01</v>
      </c>
      <c r="W1509" s="15">
        <v>358.0</v>
      </c>
      <c r="X1509" s="4" t="s">
        <v>1964</v>
      </c>
      <c r="Y1509" s="16">
        <v>906.5033999999999</v>
      </c>
      <c r="Z1509" s="4" t="str">
        <f t="array" ref="Z1509">XLOOKUP(M1509,Product_Dim!A:A,Product_Dim!B:B)</f>
        <v>Badminton Racket Set</v>
      </c>
    </row>
    <row r="1510" ht="14.25" customHeight="1">
      <c r="A1510" s="4" t="s">
        <v>3469</v>
      </c>
      <c r="B1510" s="5">
        <v>45905.0</v>
      </c>
      <c r="C1510" s="12" t="s">
        <v>3976</v>
      </c>
      <c r="D1510" s="4">
        <f t="shared" si="1"/>
        <v>2025</v>
      </c>
      <c r="E1510" s="4" t="s">
        <v>566</v>
      </c>
      <c r="F1510" s="4">
        <v>39.0</v>
      </c>
      <c r="G1510" s="4" t="str">
        <f t="shared" si="2"/>
        <v>36-45</v>
      </c>
      <c r="H1510" s="4" t="str">
        <f t="array" ref="H1510">XLOOKUP(E1510,Customer_Dim!A:A,Customer_Dim!D:D)</f>
        <v>Female</v>
      </c>
      <c r="I1510" s="4" t="str">
        <f t="array" ref="I1510">XLOOKUP(E1510,Customer_Dim!A:A,Customer_Dim!H:H)</f>
        <v>Silver</v>
      </c>
      <c r="J1510" s="4" t="str">
        <f t="array" ref="J1510">XLOOKUP(E1510,Customer_Dim!A:A,Customer_Dim!E:E)</f>
        <v>Dominiquefort</v>
      </c>
      <c r="K1510" s="4" t="str">
        <f t="array" ref="K1510">XLOOKUP(E1510,Customer_Dim!A:A,Customer_Dim!F:F)</f>
        <v>Georgia</v>
      </c>
      <c r="L1510" s="4" t="str">
        <f t="array" ref="L1510">XLOOKUP(Q1510,Store_Dim!A:A,Store_Dim!C:C)</f>
        <v>South</v>
      </c>
      <c r="M1510" s="4" t="s">
        <v>1725</v>
      </c>
      <c r="N1510" s="4" t="str">
        <f t="array" ref="N1510">XLOOKUP(M1510,Product_Dim!A:A,Product_Dim!C:C)</f>
        <v>Electronics</v>
      </c>
      <c r="O1510" s="4" t="str">
        <f t="array" ref="O1510">XLOOKUP(M1510,Product_Dim!A:A,Product_Dim!D:D)</f>
        <v>Accessories</v>
      </c>
      <c r="P1510" s="4" t="s">
        <v>1727</v>
      </c>
      <c r="Q1510" s="4" t="s">
        <v>1934</v>
      </c>
      <c r="R1510" s="4" t="str">
        <f t="array" ref="R1510">XLOOKUP(Q1510,Store_Dim!A:A,Store_Dim!B:B)</f>
        <v>Mcdonald Inc</v>
      </c>
      <c r="S1510" s="4" t="str">
        <f t="array" ref="S1510">XLOOKUP(Q1510,Store_Dim!A:A,Store_Dim!E:E)</f>
        <v>Outlet</v>
      </c>
      <c r="T1510" s="4">
        <v>1.0</v>
      </c>
      <c r="U1510" s="13">
        <v>994.63</v>
      </c>
      <c r="V1510" s="14">
        <v>0.28</v>
      </c>
      <c r="W1510" s="15">
        <v>103.0</v>
      </c>
      <c r="X1510" s="4" t="s">
        <v>1959</v>
      </c>
      <c r="Y1510" s="16">
        <v>716.1336</v>
      </c>
      <c r="Z1510" s="4" t="str">
        <f t="array" ref="Z1510">XLOOKUP(M1510,Product_Dim!A:A,Product_Dim!B:B)</f>
        <v>Car Dashboard Phone Holder</v>
      </c>
    </row>
    <row r="1511" ht="14.25" customHeight="1">
      <c r="A1511" s="4" t="s">
        <v>3470</v>
      </c>
      <c r="B1511" s="5">
        <v>45765.0</v>
      </c>
      <c r="C1511" s="12" t="s">
        <v>3978</v>
      </c>
      <c r="D1511" s="4">
        <f t="shared" si="1"/>
        <v>2025</v>
      </c>
      <c r="E1511" s="4" t="s">
        <v>808</v>
      </c>
      <c r="F1511" s="4">
        <v>57.0</v>
      </c>
      <c r="G1511" s="4" t="str">
        <f t="shared" si="2"/>
        <v>56-65</v>
      </c>
      <c r="H1511" s="4" t="str">
        <f t="array" ref="H1511">XLOOKUP(E1511,Customer_Dim!A:A,Customer_Dim!D:D)</f>
        <v>Female</v>
      </c>
      <c r="I1511" s="4" t="str">
        <f t="array" ref="I1511">XLOOKUP(E1511,Customer_Dim!A:A,Customer_Dim!H:H)</f>
        <v>Platinum</v>
      </c>
      <c r="J1511" s="4" t="str">
        <f t="array" ref="J1511">XLOOKUP(E1511,Customer_Dim!A:A,Customer_Dim!E:E)</f>
        <v>Rodriguezton</v>
      </c>
      <c r="K1511" s="4" t="str">
        <f t="array" ref="K1511">XLOOKUP(E1511,Customer_Dim!A:A,Customer_Dim!F:F)</f>
        <v>Michigan</v>
      </c>
      <c r="L1511" s="4" t="str">
        <f t="array" ref="L1511">XLOOKUP(Q1511,Store_Dim!A:A,Store_Dim!C:C)</f>
        <v>East</v>
      </c>
      <c r="M1511" s="4" t="s">
        <v>1853</v>
      </c>
      <c r="N1511" s="4" t="str">
        <f t="array" ref="N1511">XLOOKUP(M1511,Product_Dim!A:A,Product_Dim!C:C)</f>
        <v>Electronics</v>
      </c>
      <c r="O1511" s="4" t="str">
        <f t="array" ref="O1511">XLOOKUP(M1511,Product_Dim!A:A,Product_Dim!D:D)</f>
        <v>Accessories</v>
      </c>
      <c r="P1511" s="4" t="s">
        <v>1855</v>
      </c>
      <c r="Q1511" s="4" t="s">
        <v>1887</v>
      </c>
      <c r="R1511" s="4" t="str">
        <f t="array" ref="R1511">XLOOKUP(Q1511,Store_Dim!A:A,Store_Dim!B:B)</f>
        <v>Rivera-Warner</v>
      </c>
      <c r="S1511" s="4" t="str">
        <f t="array" ref="S1511">XLOOKUP(Q1511,Store_Dim!A:A,Store_Dim!E:E)</f>
        <v>Flagship</v>
      </c>
      <c r="T1511" s="4">
        <v>3.0</v>
      </c>
      <c r="U1511" s="13">
        <v>65.57</v>
      </c>
      <c r="V1511" s="14">
        <v>0.3</v>
      </c>
      <c r="W1511" s="15">
        <v>361.0</v>
      </c>
      <c r="X1511" s="4" t="s">
        <v>1964</v>
      </c>
      <c r="Y1511" s="16">
        <v>137.697</v>
      </c>
      <c r="Z1511" s="4" t="str">
        <f t="array" ref="Z1511">XLOOKUP(M1511,Product_Dim!A:A,Product_Dim!B:B)</f>
        <v>Gaming Mouse Pad XL</v>
      </c>
    </row>
    <row r="1512" ht="14.25" customHeight="1">
      <c r="A1512" s="4" t="s">
        <v>3471</v>
      </c>
      <c r="B1512" s="5">
        <v>45821.0</v>
      </c>
      <c r="C1512" s="12" t="s">
        <v>3970</v>
      </c>
      <c r="D1512" s="4">
        <f t="shared" si="1"/>
        <v>2025</v>
      </c>
      <c r="E1512" s="4" t="s">
        <v>554</v>
      </c>
      <c r="F1512" s="4">
        <v>41.0</v>
      </c>
      <c r="G1512" s="4" t="str">
        <f t="shared" si="2"/>
        <v>36-45</v>
      </c>
      <c r="H1512" s="4" t="str">
        <f t="array" ref="H1512">XLOOKUP(E1512,Customer_Dim!A:A,Customer_Dim!D:D)</f>
        <v>Female</v>
      </c>
      <c r="I1512" s="4" t="str">
        <f t="array" ref="I1512">XLOOKUP(E1512,Customer_Dim!A:A,Customer_Dim!H:H)</f>
        <v>Platinum</v>
      </c>
      <c r="J1512" s="4" t="str">
        <f t="array" ref="J1512">XLOOKUP(E1512,Customer_Dim!A:A,Customer_Dim!E:E)</f>
        <v>New Juliemouth</v>
      </c>
      <c r="K1512" s="4" t="str">
        <f t="array" ref="K1512">XLOOKUP(E1512,Customer_Dim!A:A,Customer_Dim!F:F)</f>
        <v>North Carolina</v>
      </c>
      <c r="L1512" s="4" t="str">
        <f t="array" ref="L1512">XLOOKUP(Q1512,Store_Dim!A:A,Store_Dim!C:C)</f>
        <v>North</v>
      </c>
      <c r="M1512" s="4" t="s">
        <v>1756</v>
      </c>
      <c r="N1512" s="4" t="str">
        <f t="array" ref="N1512">XLOOKUP(M1512,Product_Dim!A:A,Product_Dim!C:C)</f>
        <v>Clothing</v>
      </c>
      <c r="O1512" s="4" t="str">
        <f t="array" ref="O1512">XLOOKUP(M1512,Product_Dim!A:A,Product_Dim!D:D)</f>
        <v>Accessories</v>
      </c>
      <c r="P1512" s="4" t="s">
        <v>1758</v>
      </c>
      <c r="Q1512" s="4" t="s">
        <v>1942</v>
      </c>
      <c r="R1512" s="4" t="str">
        <f t="array" ref="R1512">XLOOKUP(Q1512,Store_Dim!A:A,Store_Dim!B:B)</f>
        <v>Holloway Ltd</v>
      </c>
      <c r="S1512" s="4" t="str">
        <f t="array" ref="S1512">XLOOKUP(Q1512,Store_Dim!A:A,Store_Dim!E:E)</f>
        <v>Flagship</v>
      </c>
      <c r="T1512" s="4">
        <v>3.0</v>
      </c>
      <c r="U1512" s="13">
        <v>622.98</v>
      </c>
      <c r="V1512" s="14">
        <v>0.28</v>
      </c>
      <c r="W1512" s="15">
        <v>485.0</v>
      </c>
      <c r="X1512" s="4" t="s">
        <v>1961</v>
      </c>
      <c r="Y1512" s="16">
        <v>1345.6368</v>
      </c>
      <c r="Z1512" s="4" t="str">
        <f t="array" ref="Z1512">XLOOKUP(M1512,Product_Dim!A:A,Product_Dim!B:B)</f>
        <v>Womens Cotton Scarf</v>
      </c>
    </row>
    <row r="1513" ht="14.25" customHeight="1">
      <c r="A1513" s="4" t="s">
        <v>3472</v>
      </c>
      <c r="B1513" s="5">
        <v>45691.0</v>
      </c>
      <c r="C1513" s="12" t="s">
        <v>3974</v>
      </c>
      <c r="D1513" s="4">
        <f t="shared" si="1"/>
        <v>2025</v>
      </c>
      <c r="E1513" s="4" t="s">
        <v>823</v>
      </c>
      <c r="F1513" s="4">
        <v>48.0</v>
      </c>
      <c r="G1513" s="4" t="str">
        <f t="shared" si="2"/>
        <v>46-55</v>
      </c>
      <c r="H1513" s="4" t="str">
        <f t="array" ref="H1513">XLOOKUP(E1513,Customer_Dim!A:A,Customer_Dim!D:D)</f>
        <v>Male</v>
      </c>
      <c r="I1513" s="4" t="str">
        <f t="array" ref="I1513">XLOOKUP(E1513,Customer_Dim!A:A,Customer_Dim!H:H)</f>
        <v>Platinum</v>
      </c>
      <c r="J1513" s="4" t="str">
        <f t="array" ref="J1513">XLOOKUP(E1513,Customer_Dim!A:A,Customer_Dim!E:E)</f>
        <v>New Daniel</v>
      </c>
      <c r="K1513" s="4" t="str">
        <f t="array" ref="K1513">XLOOKUP(E1513,Customer_Dim!A:A,Customer_Dim!F:F)</f>
        <v>Delaware</v>
      </c>
      <c r="L1513" s="4" t="str">
        <f t="array" ref="L1513">XLOOKUP(Q1513,Store_Dim!A:A,Store_Dim!C:C)</f>
        <v>East</v>
      </c>
      <c r="M1513" s="4" t="s">
        <v>1747</v>
      </c>
      <c r="N1513" s="4" t="str">
        <f t="array" ref="N1513">XLOOKUP(M1513,Product_Dim!A:A,Product_Dim!C:C)</f>
        <v>Home</v>
      </c>
      <c r="O1513" s="4" t="str">
        <f t="array" ref="O1513">XLOOKUP(M1513,Product_Dim!A:A,Product_Dim!D:D)</f>
        <v>Decor</v>
      </c>
      <c r="P1513" s="4" t="s">
        <v>1749</v>
      </c>
      <c r="Q1513" s="4" t="s">
        <v>1932</v>
      </c>
      <c r="R1513" s="4" t="str">
        <f t="array" ref="R1513">XLOOKUP(Q1513,Store_Dim!A:A,Store_Dim!B:B)</f>
        <v>Gardner, Humphrey and Contreras</v>
      </c>
      <c r="S1513" s="4" t="str">
        <f t="array" ref="S1513">XLOOKUP(Q1513,Store_Dim!A:A,Store_Dim!E:E)</f>
        <v>Flagship</v>
      </c>
      <c r="T1513" s="4">
        <v>1.0</v>
      </c>
      <c r="U1513" s="13">
        <v>170.68</v>
      </c>
      <c r="V1513" s="14">
        <v>0.13</v>
      </c>
      <c r="W1513" s="15">
        <v>273.86258363355637</v>
      </c>
      <c r="X1513" s="4" t="s">
        <v>1961</v>
      </c>
      <c r="Y1513" s="16">
        <v>148.4916</v>
      </c>
      <c r="Z1513" s="4" t="str">
        <f t="array" ref="Z1513">XLOOKUP(M1513,Product_Dim!A:A,Product_Dim!B:B)</f>
        <v>Ceramic Plant Pot</v>
      </c>
    </row>
    <row r="1514" ht="14.25" customHeight="1">
      <c r="A1514" s="4" t="s">
        <v>3473</v>
      </c>
      <c r="B1514" s="5">
        <v>45860.0</v>
      </c>
      <c r="C1514" s="12" t="s">
        <v>3968</v>
      </c>
      <c r="D1514" s="4">
        <f t="shared" si="1"/>
        <v>2025</v>
      </c>
      <c r="E1514" s="4" t="s">
        <v>360</v>
      </c>
      <c r="F1514" s="4">
        <v>30.0</v>
      </c>
      <c r="G1514" s="4" t="str">
        <f t="shared" si="2"/>
        <v>26-35</v>
      </c>
      <c r="H1514" s="4" t="str">
        <f t="array" ref="H1514">XLOOKUP(E1514,Customer_Dim!A:A,Customer_Dim!D:D)</f>
        <v>Female</v>
      </c>
      <c r="I1514" s="4" t="str">
        <f t="array" ref="I1514">XLOOKUP(E1514,Customer_Dim!A:A,Customer_Dim!H:H)</f>
        <v>Platinum</v>
      </c>
      <c r="J1514" s="4" t="str">
        <f t="array" ref="J1514">XLOOKUP(E1514,Customer_Dim!A:A,Customer_Dim!E:E)</f>
        <v>Timothyburgh</v>
      </c>
      <c r="K1514" s="4" t="str">
        <f t="array" ref="K1514">XLOOKUP(E1514,Customer_Dim!A:A,Customer_Dim!F:F)</f>
        <v>Louisiana</v>
      </c>
      <c r="L1514" s="4" t="str">
        <f t="array" ref="L1514">XLOOKUP(Q1514,Store_Dim!A:A,Store_Dim!C:C)</f>
        <v>West</v>
      </c>
      <c r="M1514" s="4" t="s">
        <v>1585</v>
      </c>
      <c r="N1514" s="4" t="str">
        <f t="array" ref="N1514">XLOOKUP(M1514,Product_Dim!A:A,Product_Dim!C:C)</f>
        <v>Home</v>
      </c>
      <c r="O1514" s="4" t="str">
        <f t="array" ref="O1514">XLOOKUP(M1514,Product_Dim!A:A,Product_Dim!D:D)</f>
        <v>Lighting</v>
      </c>
      <c r="P1514" s="4" t="s">
        <v>1589</v>
      </c>
      <c r="Q1514" s="4" t="s">
        <v>1917</v>
      </c>
      <c r="R1514" s="4" t="str">
        <f t="array" ref="R1514">XLOOKUP(Q1514,Store_Dim!A:A,Store_Dim!B:B)</f>
        <v>Bean, Jones and Park</v>
      </c>
      <c r="S1514" s="4" t="str">
        <f t="array" ref="S1514">XLOOKUP(Q1514,Store_Dim!A:A,Store_Dim!E:E)</f>
        <v>Online</v>
      </c>
      <c r="T1514" s="4">
        <v>4.0</v>
      </c>
      <c r="U1514" s="13">
        <v>797.83</v>
      </c>
      <c r="V1514" s="14">
        <v>0.08</v>
      </c>
      <c r="W1514" s="15">
        <v>170.0</v>
      </c>
      <c r="X1514" s="4" t="s">
        <v>1959</v>
      </c>
      <c r="Y1514" s="16">
        <v>2936.0144</v>
      </c>
      <c r="Z1514" s="4" t="str">
        <f t="array" ref="Z1514">XLOOKUP(M1514,Product_Dim!A:A,Product_Dim!B:B)</f>
        <v>LED Table Lamp</v>
      </c>
    </row>
    <row r="1515" ht="14.25" customHeight="1">
      <c r="A1515" s="4" t="s">
        <v>3474</v>
      </c>
      <c r="B1515" s="5">
        <v>45922.0</v>
      </c>
      <c r="C1515" s="12" t="s">
        <v>3976</v>
      </c>
      <c r="D1515" s="4">
        <f t="shared" si="1"/>
        <v>2025</v>
      </c>
      <c r="E1515" s="4" t="s">
        <v>366</v>
      </c>
      <c r="F1515" s="4">
        <v>24.0</v>
      </c>
      <c r="G1515" s="4" t="str">
        <f t="shared" si="2"/>
        <v>18-25</v>
      </c>
      <c r="H1515" s="4" t="str">
        <f t="array" ref="H1515">XLOOKUP(E1515,Customer_Dim!A:A,Customer_Dim!D:D)</f>
        <v>Male</v>
      </c>
      <c r="I1515" s="4" t="str">
        <f t="array" ref="I1515">XLOOKUP(E1515,Customer_Dim!A:A,Customer_Dim!H:H)</f>
        <v>Gold</v>
      </c>
      <c r="J1515" s="4" t="str">
        <f t="array" ref="J1515">XLOOKUP(E1515,Customer_Dim!A:A,Customer_Dim!E:E)</f>
        <v>Lake Kaylahaven</v>
      </c>
      <c r="K1515" s="4" t="str">
        <f t="array" ref="K1515">XLOOKUP(E1515,Customer_Dim!A:A,Customer_Dim!F:F)</f>
        <v>Alaska</v>
      </c>
      <c r="L1515" s="4" t="str">
        <f t="array" ref="L1515">XLOOKUP(Q1515,Store_Dim!A:A,Store_Dim!C:C)</f>
        <v>West</v>
      </c>
      <c r="M1515" s="4" t="s">
        <v>1565</v>
      </c>
      <c r="N1515" s="4" t="str">
        <f t="array" ref="N1515">XLOOKUP(M1515,Product_Dim!A:A,Product_Dim!C:C)</f>
        <v>Clothing</v>
      </c>
      <c r="O1515" s="4" t="str">
        <f t="array" ref="O1515">XLOOKUP(M1515,Product_Dim!A:A,Product_Dim!D:D)</f>
        <v>Outerwear</v>
      </c>
      <c r="P1515" s="4" t="s">
        <v>1568</v>
      </c>
      <c r="Q1515" s="4" t="s">
        <v>1939</v>
      </c>
      <c r="R1515" s="4" t="str">
        <f t="array" ref="R1515">XLOOKUP(Q1515,Store_Dim!A:A,Store_Dim!B:B)</f>
        <v>Frederick-Wright</v>
      </c>
      <c r="S1515" s="4" t="str">
        <f t="array" ref="S1515">XLOOKUP(Q1515,Store_Dim!A:A,Store_Dim!E:E)</f>
        <v>Flagship</v>
      </c>
      <c r="T1515" s="4">
        <v>1.0</v>
      </c>
      <c r="U1515" s="13">
        <v>372.75</v>
      </c>
      <c r="V1515" s="14">
        <v>0.12</v>
      </c>
      <c r="W1515" s="15">
        <v>352.0</v>
      </c>
      <c r="X1515" s="4" t="s">
        <v>1959</v>
      </c>
      <c r="Y1515" s="16">
        <v>328.02</v>
      </c>
      <c r="Z1515" s="4" t="str">
        <f t="array" ref="Z1515">XLOOKUP(M1515,Product_Dim!A:A,Product_Dim!B:B)</f>
        <v>Women's Casual Hoodie</v>
      </c>
    </row>
    <row r="1516" ht="14.25" customHeight="1">
      <c r="A1516" s="4" t="s">
        <v>3475</v>
      </c>
      <c r="B1516" s="5">
        <v>45477.0</v>
      </c>
      <c r="C1516" s="12" t="s">
        <v>3968</v>
      </c>
      <c r="D1516" s="4">
        <f t="shared" si="1"/>
        <v>2024</v>
      </c>
      <c r="E1516" s="4" t="s">
        <v>1259</v>
      </c>
      <c r="F1516" s="4">
        <v>25.0</v>
      </c>
      <c r="G1516" s="4" t="str">
        <f t="shared" si="2"/>
        <v>18-25</v>
      </c>
      <c r="H1516" s="4" t="str">
        <f t="array" ref="H1516">XLOOKUP(E1516,Customer_Dim!A:A,Customer_Dim!D:D)</f>
        <v>Female</v>
      </c>
      <c r="I1516" s="4" t="str">
        <f t="array" ref="I1516">XLOOKUP(E1516,Customer_Dim!A:A,Customer_Dim!H:H)</f>
        <v>Silver</v>
      </c>
      <c r="J1516" s="4" t="str">
        <f t="array" ref="J1516">XLOOKUP(E1516,Customer_Dim!A:A,Customer_Dim!E:E)</f>
        <v>Parkerview</v>
      </c>
      <c r="K1516" s="4" t="str">
        <f t="array" ref="K1516">XLOOKUP(E1516,Customer_Dim!A:A,Customer_Dim!F:F)</f>
        <v>New York</v>
      </c>
      <c r="L1516" s="4" t="str">
        <f t="array" ref="L1516">XLOOKUP(Q1516,Store_Dim!A:A,Store_Dim!C:C)</f>
        <v>South</v>
      </c>
      <c r="M1516" s="4" t="s">
        <v>1765</v>
      </c>
      <c r="N1516" s="4" t="str">
        <f t="array" ref="N1516">XLOOKUP(M1516,Product_Dim!A:A,Product_Dim!C:C)</f>
        <v>Sports</v>
      </c>
      <c r="O1516" s="4" t="str">
        <f t="array" ref="O1516">XLOOKUP(M1516,Product_Dim!A:A,Product_Dim!D:D)</f>
        <v>Equipment</v>
      </c>
      <c r="P1516" s="4" t="s">
        <v>1767</v>
      </c>
      <c r="Q1516" s="4" t="s">
        <v>1904</v>
      </c>
      <c r="R1516" s="4" t="str">
        <f t="array" ref="R1516">XLOOKUP(Q1516,Store_Dim!A:A,Store_Dim!B:B)</f>
        <v>Alexander Group</v>
      </c>
      <c r="S1516" s="4" t="str">
        <f t="array" ref="S1516">XLOOKUP(Q1516,Store_Dim!A:A,Store_Dim!E:E)</f>
        <v>Online</v>
      </c>
      <c r="T1516" s="4">
        <v>1.0</v>
      </c>
      <c r="U1516" s="13">
        <v>994.18</v>
      </c>
      <c r="V1516" s="14">
        <v>0.05</v>
      </c>
      <c r="W1516" s="15">
        <v>465.0</v>
      </c>
      <c r="X1516" s="4" t="s">
        <v>1961</v>
      </c>
      <c r="Y1516" s="16">
        <v>944.4709999999999</v>
      </c>
      <c r="Z1516" s="4" t="str">
        <f t="array" ref="Z1516">XLOOKUP(M1516,Product_Dim!A:A,Product_Dim!B:B)</f>
        <v>Tennis Ball 3-Pack</v>
      </c>
    </row>
    <row r="1517" ht="14.25" customHeight="1">
      <c r="A1517" s="4" t="s">
        <v>3476</v>
      </c>
      <c r="B1517" s="5">
        <v>45504.0</v>
      </c>
      <c r="C1517" s="12" t="s">
        <v>3968</v>
      </c>
      <c r="D1517" s="4">
        <f t="shared" si="1"/>
        <v>2024</v>
      </c>
      <c r="E1517" s="4" t="s">
        <v>1334</v>
      </c>
      <c r="F1517" s="4">
        <v>42.0</v>
      </c>
      <c r="G1517" s="4" t="str">
        <f t="shared" si="2"/>
        <v>36-45</v>
      </c>
      <c r="H1517" s="4" t="str">
        <f t="array" ref="H1517">XLOOKUP(E1517,Customer_Dim!A:A,Customer_Dim!D:D)</f>
        <v>Female</v>
      </c>
      <c r="I1517" s="4" t="str">
        <f t="array" ref="I1517">XLOOKUP(E1517,Customer_Dim!A:A,Customer_Dim!H:H)</f>
        <v>Platinum</v>
      </c>
      <c r="J1517" s="4" t="str">
        <f t="array" ref="J1517">XLOOKUP(E1517,Customer_Dim!A:A,Customer_Dim!E:E)</f>
        <v>Aliciahaven</v>
      </c>
      <c r="K1517" s="4" t="str">
        <f t="array" ref="K1517">XLOOKUP(E1517,Customer_Dim!A:A,Customer_Dim!F:F)</f>
        <v>Kansas</v>
      </c>
      <c r="L1517" s="4" t="str">
        <f t="array" ref="L1517">XLOOKUP(Q1517,Store_Dim!A:A,Store_Dim!C:C)</f>
        <v>East</v>
      </c>
      <c r="M1517" s="4" t="s">
        <v>1635</v>
      </c>
      <c r="N1517" s="4" t="str">
        <f t="array" ref="N1517">XLOOKUP(M1517,Product_Dim!A:A,Product_Dim!C:C)</f>
        <v>Sports</v>
      </c>
      <c r="O1517" s="4" t="str">
        <f t="array" ref="O1517">XLOOKUP(M1517,Product_Dim!A:A,Product_Dim!D:D)</f>
        <v>Accessories</v>
      </c>
      <c r="P1517" s="4" t="s">
        <v>1637</v>
      </c>
      <c r="Q1517" s="4" t="s">
        <v>1932</v>
      </c>
      <c r="R1517" s="4" t="str">
        <f t="array" ref="R1517">XLOOKUP(Q1517,Store_Dim!A:A,Store_Dim!B:B)</f>
        <v>Gardner, Humphrey and Contreras</v>
      </c>
      <c r="S1517" s="4" t="str">
        <f t="array" ref="S1517">XLOOKUP(Q1517,Store_Dim!A:A,Store_Dim!E:E)</f>
        <v>Flagship</v>
      </c>
      <c r="T1517" s="4">
        <v>1.0</v>
      </c>
      <c r="U1517" s="13">
        <v>136.12</v>
      </c>
      <c r="V1517" s="14">
        <v>0.07</v>
      </c>
      <c r="W1517" s="15">
        <v>273.86258363355637</v>
      </c>
      <c r="X1517" s="4" t="s">
        <v>1959</v>
      </c>
      <c r="Y1517" s="16">
        <v>126.5916</v>
      </c>
      <c r="Z1517" s="4" t="str">
        <f t="array" ref="Z1517">XLOOKUP(M1517,Product_Dim!A:A,Product_Dim!B:B)</f>
        <v>Outdoor Sports Water Bottle</v>
      </c>
    </row>
    <row r="1518" ht="14.25" customHeight="1">
      <c r="A1518" s="4" t="s">
        <v>3477</v>
      </c>
      <c r="B1518" s="5">
        <v>45862.0</v>
      </c>
      <c r="C1518" s="12" t="s">
        <v>3968</v>
      </c>
      <c r="D1518" s="4">
        <f t="shared" si="1"/>
        <v>2025</v>
      </c>
      <c r="E1518" s="4" t="s">
        <v>141</v>
      </c>
      <c r="F1518" s="4">
        <v>64.0</v>
      </c>
      <c r="G1518" s="4" t="str">
        <f t="shared" si="2"/>
        <v>56-65</v>
      </c>
      <c r="H1518" s="4" t="str">
        <f t="array" ref="H1518">XLOOKUP(E1518,Customer_Dim!A:A,Customer_Dim!D:D)</f>
        <v>Female</v>
      </c>
      <c r="I1518" s="4" t="str">
        <f t="array" ref="I1518">XLOOKUP(E1518,Customer_Dim!A:A,Customer_Dim!H:H)</f>
        <v>Bronze</v>
      </c>
      <c r="J1518" s="4" t="str">
        <f t="array" ref="J1518">XLOOKUP(E1518,Customer_Dim!A:A,Customer_Dim!E:E)</f>
        <v>Amybury</v>
      </c>
      <c r="K1518" s="4" t="str">
        <f t="array" ref="K1518">XLOOKUP(E1518,Customer_Dim!A:A,Customer_Dim!F:F)</f>
        <v>Pennsylvania</v>
      </c>
      <c r="L1518" s="4" t="str">
        <f t="array" ref="L1518">XLOOKUP(Q1518,Store_Dim!A:A,Store_Dim!C:C)</f>
        <v>East</v>
      </c>
      <c r="M1518" s="4" t="s">
        <v>1738</v>
      </c>
      <c r="N1518" s="4" t="str">
        <f t="array" ref="N1518">XLOOKUP(M1518,Product_Dim!A:A,Product_Dim!C:C)</f>
        <v>Sports</v>
      </c>
      <c r="O1518" s="4" t="str">
        <f t="array" ref="O1518">XLOOKUP(M1518,Product_Dim!A:A,Product_Dim!D:D)</f>
        <v>Team Sports</v>
      </c>
      <c r="P1518" s="4" t="s">
        <v>1740</v>
      </c>
      <c r="Q1518" s="4" t="s">
        <v>1945</v>
      </c>
      <c r="R1518" s="4" t="str">
        <f t="array" ref="R1518">XLOOKUP(Q1518,Store_Dim!A:A,Store_Dim!B:B)</f>
        <v>Guerrero-Schmitt</v>
      </c>
      <c r="S1518" s="4" t="str">
        <f t="array" ref="S1518">XLOOKUP(Q1518,Store_Dim!A:A,Store_Dim!E:E)</f>
        <v>Flagship</v>
      </c>
      <c r="T1518" s="4">
        <v>3.0</v>
      </c>
      <c r="U1518" s="13">
        <v>634.45</v>
      </c>
      <c r="V1518" s="14">
        <v>0.17</v>
      </c>
      <c r="W1518" s="15">
        <v>82.0</v>
      </c>
      <c r="X1518" s="4" t="s">
        <v>1961</v>
      </c>
      <c r="Y1518" s="16">
        <v>1579.7805</v>
      </c>
      <c r="Z1518" s="4" t="str">
        <f t="array" ref="Z1518">XLOOKUP(M1518,Product_Dim!A:A,Product_Dim!B:B)</f>
        <v>Rugby Ball</v>
      </c>
    </row>
    <row r="1519" ht="14.25" customHeight="1">
      <c r="A1519" s="4" t="s">
        <v>3478</v>
      </c>
      <c r="B1519" s="5">
        <v>45579.0</v>
      </c>
      <c r="C1519" s="12" t="s">
        <v>3979</v>
      </c>
      <c r="D1519" s="4">
        <f t="shared" si="1"/>
        <v>2024</v>
      </c>
      <c r="E1519" s="4" t="s">
        <v>1058</v>
      </c>
      <c r="F1519" s="4">
        <v>62.0</v>
      </c>
      <c r="G1519" s="4" t="str">
        <f t="shared" si="2"/>
        <v>56-65</v>
      </c>
      <c r="H1519" s="4" t="str">
        <f t="array" ref="H1519">XLOOKUP(E1519,Customer_Dim!A:A,Customer_Dim!D:D)</f>
        <v>Female</v>
      </c>
      <c r="I1519" s="4" t="str">
        <f t="array" ref="I1519">XLOOKUP(E1519,Customer_Dim!A:A,Customer_Dim!H:H)</f>
        <v>Bronze</v>
      </c>
      <c r="J1519" s="4" t="str">
        <f t="array" ref="J1519">XLOOKUP(E1519,Customer_Dim!A:A,Customer_Dim!E:E)</f>
        <v>Tiffanyshire</v>
      </c>
      <c r="K1519" s="4" t="str">
        <f t="array" ref="K1519">XLOOKUP(E1519,Customer_Dim!A:A,Customer_Dim!F:F)</f>
        <v>Minnesota</v>
      </c>
      <c r="L1519" s="4" t="str">
        <f t="array" ref="L1519">XLOOKUP(Q1519,Store_Dim!A:A,Store_Dim!C:C)</f>
        <v>East</v>
      </c>
      <c r="M1519" s="4" t="s">
        <v>1774</v>
      </c>
      <c r="N1519" s="4" t="str">
        <f t="array" ref="N1519">XLOOKUP(M1519,Product_Dim!A:A,Product_Dim!C:C)</f>
        <v>Beauty</v>
      </c>
      <c r="O1519" s="4" t="str">
        <f t="array" ref="O1519">XLOOKUP(M1519,Product_Dim!A:A,Product_Dim!D:D)</f>
        <v>Makeup</v>
      </c>
      <c r="P1519" s="4" t="s">
        <v>1776</v>
      </c>
      <c r="Q1519" s="4" t="s">
        <v>1887</v>
      </c>
      <c r="R1519" s="4" t="str">
        <f t="array" ref="R1519">XLOOKUP(Q1519,Store_Dim!A:A,Store_Dim!B:B)</f>
        <v>Rivera-Warner</v>
      </c>
      <c r="S1519" s="4" t="str">
        <f t="array" ref="S1519">XLOOKUP(Q1519,Store_Dim!A:A,Store_Dim!E:E)</f>
        <v>Flagship</v>
      </c>
      <c r="T1519" s="4">
        <v>4.0</v>
      </c>
      <c r="U1519" s="13">
        <v>179.62</v>
      </c>
      <c r="V1519" s="14">
        <v>0.05</v>
      </c>
      <c r="W1519" s="15">
        <v>118.0</v>
      </c>
      <c r="X1519" s="4" t="s">
        <v>1959</v>
      </c>
      <c r="Y1519" s="16">
        <v>682.556</v>
      </c>
      <c r="Z1519" s="4" t="str">
        <f t="array" ref="Z1519">XLOOKUP(M1519,Product_Dim!A:A,Product_Dim!B:B)</f>
        <v>Matte Lipstick Set</v>
      </c>
    </row>
    <row r="1520" ht="14.25" customHeight="1">
      <c r="A1520" s="4" t="s">
        <v>3479</v>
      </c>
      <c r="B1520" s="5">
        <v>45658.0</v>
      </c>
      <c r="C1520" s="12" t="s">
        <v>3972</v>
      </c>
      <c r="D1520" s="4">
        <f t="shared" si="1"/>
        <v>2025</v>
      </c>
      <c r="E1520" s="4" t="s">
        <v>955</v>
      </c>
      <c r="F1520" s="4">
        <v>29.0</v>
      </c>
      <c r="G1520" s="4" t="str">
        <f t="shared" si="2"/>
        <v>26-35</v>
      </c>
      <c r="H1520" s="4" t="str">
        <f t="array" ref="H1520">XLOOKUP(E1520,Customer_Dim!A:A,Customer_Dim!D:D)</f>
        <v>Male</v>
      </c>
      <c r="I1520" s="4" t="str">
        <f t="array" ref="I1520">XLOOKUP(E1520,Customer_Dim!A:A,Customer_Dim!H:H)</f>
        <v>Platinum</v>
      </c>
      <c r="J1520" s="4" t="str">
        <f t="array" ref="J1520">XLOOKUP(E1520,Customer_Dim!A:A,Customer_Dim!E:E)</f>
        <v>Port Richard</v>
      </c>
      <c r="K1520" s="4" t="str">
        <f t="array" ref="K1520">XLOOKUP(E1520,Customer_Dim!A:A,Customer_Dim!F:F)</f>
        <v>Montana</v>
      </c>
      <c r="L1520" s="4" t="str">
        <f t="array" ref="L1520">XLOOKUP(Q1520,Store_Dim!A:A,Store_Dim!C:C)</f>
        <v>East</v>
      </c>
      <c r="M1520" s="4" t="s">
        <v>1635</v>
      </c>
      <c r="N1520" s="4" t="str">
        <f t="array" ref="N1520">XLOOKUP(M1520,Product_Dim!A:A,Product_Dim!C:C)</f>
        <v>Sports</v>
      </c>
      <c r="O1520" s="4" t="str">
        <f t="array" ref="O1520">XLOOKUP(M1520,Product_Dim!A:A,Product_Dim!D:D)</f>
        <v>Accessories</v>
      </c>
      <c r="P1520" s="4" t="s">
        <v>1637</v>
      </c>
      <c r="Q1520" s="4" t="s">
        <v>1945</v>
      </c>
      <c r="R1520" s="4" t="str">
        <f t="array" ref="R1520">XLOOKUP(Q1520,Store_Dim!A:A,Store_Dim!B:B)</f>
        <v>Guerrero-Schmitt</v>
      </c>
      <c r="S1520" s="4" t="str">
        <f t="array" ref="S1520">XLOOKUP(Q1520,Store_Dim!A:A,Store_Dim!E:E)</f>
        <v>Flagship</v>
      </c>
      <c r="T1520" s="4">
        <v>4.0</v>
      </c>
      <c r="U1520" s="13">
        <v>558.83</v>
      </c>
      <c r="V1520" s="14">
        <v>0.16</v>
      </c>
      <c r="W1520" s="15">
        <v>273.86258363355637</v>
      </c>
      <c r="X1520" s="4" t="s">
        <v>1961</v>
      </c>
      <c r="Y1520" s="16">
        <v>1877.6688</v>
      </c>
      <c r="Z1520" s="4" t="str">
        <f t="array" ref="Z1520">XLOOKUP(M1520,Product_Dim!A:A,Product_Dim!B:B)</f>
        <v>Outdoor Sports Water Bottle</v>
      </c>
    </row>
    <row r="1521" ht="14.25" customHeight="1">
      <c r="A1521" s="4" t="s">
        <v>3480</v>
      </c>
      <c r="B1521" s="5">
        <v>45664.0</v>
      </c>
      <c r="C1521" s="12" t="s">
        <v>3972</v>
      </c>
      <c r="D1521" s="4">
        <f t="shared" si="1"/>
        <v>2025</v>
      </c>
      <c r="E1521" s="4" t="s">
        <v>587</v>
      </c>
      <c r="F1521" s="4">
        <v>44.0</v>
      </c>
      <c r="G1521" s="4" t="str">
        <f t="shared" si="2"/>
        <v>36-45</v>
      </c>
      <c r="H1521" s="4" t="str">
        <f t="array" ref="H1521">XLOOKUP(E1521,Customer_Dim!A:A,Customer_Dim!D:D)</f>
        <v>Female</v>
      </c>
      <c r="I1521" s="4" t="str">
        <f t="array" ref="I1521">XLOOKUP(E1521,Customer_Dim!A:A,Customer_Dim!H:H)</f>
        <v>Platinum</v>
      </c>
      <c r="J1521" s="4" t="str">
        <f t="array" ref="J1521">XLOOKUP(E1521,Customer_Dim!A:A,Customer_Dim!E:E)</f>
        <v>Morrisburgh</v>
      </c>
      <c r="K1521" s="4" t="str">
        <f t="array" ref="K1521">XLOOKUP(E1521,Customer_Dim!A:A,Customer_Dim!F:F)</f>
        <v>Indiana</v>
      </c>
      <c r="L1521" s="4" t="str">
        <f t="array" ref="L1521">XLOOKUP(Q1521,Store_Dim!A:A,Store_Dim!C:C)</f>
        <v>East</v>
      </c>
      <c r="M1521" s="4" t="s">
        <v>1865</v>
      </c>
      <c r="N1521" s="4" t="str">
        <f t="array" ref="N1521">XLOOKUP(M1521,Product_Dim!A:A,Product_Dim!C:C)</f>
        <v>Beauty</v>
      </c>
      <c r="O1521" s="4" t="str">
        <f t="array" ref="O1521">XLOOKUP(M1521,Product_Dim!A:A,Product_Dim!D:D)</f>
        <v>Skincare</v>
      </c>
      <c r="P1521" s="4" t="s">
        <v>1867</v>
      </c>
      <c r="Q1521" s="4" t="s">
        <v>1911</v>
      </c>
      <c r="R1521" s="4" t="str">
        <f t="array" ref="R1521">XLOOKUP(Q1521,Store_Dim!A:A,Store_Dim!B:B)</f>
        <v>Benson-Elliott</v>
      </c>
      <c r="S1521" s="4" t="str">
        <f t="array" ref="S1521">XLOOKUP(Q1521,Store_Dim!A:A,Store_Dim!E:E)</f>
        <v>Online</v>
      </c>
      <c r="T1521" s="4">
        <v>2.0</v>
      </c>
      <c r="U1521" s="13">
        <v>859.74</v>
      </c>
      <c r="V1521" s="14">
        <v>0.25</v>
      </c>
      <c r="W1521" s="15">
        <v>213.0</v>
      </c>
      <c r="X1521" s="4" t="s">
        <v>1964</v>
      </c>
      <c r="Y1521" s="16">
        <v>1289.61</v>
      </c>
      <c r="Z1521" s="4" t="str">
        <f t="array" ref="Z1521">XLOOKUP(M1521,Product_Dim!A:A,Product_Dim!B:B)</f>
        <v>Vitamin E Body Lotion</v>
      </c>
    </row>
    <row r="1522" ht="14.25" customHeight="1">
      <c r="A1522" s="4" t="s">
        <v>3481</v>
      </c>
      <c r="B1522" s="5">
        <v>45936.0</v>
      </c>
      <c r="C1522" s="12" t="s">
        <v>3979</v>
      </c>
      <c r="D1522" s="4">
        <f t="shared" si="1"/>
        <v>2025</v>
      </c>
      <c r="E1522" s="4" t="s">
        <v>391</v>
      </c>
      <c r="F1522" s="4">
        <v>53.0</v>
      </c>
      <c r="G1522" s="4" t="str">
        <f t="shared" si="2"/>
        <v>46-55</v>
      </c>
      <c r="H1522" s="4" t="str">
        <f t="array" ref="H1522">XLOOKUP(E1522,Customer_Dim!A:A,Customer_Dim!D:D)</f>
        <v>Female</v>
      </c>
      <c r="I1522" s="4" t="str">
        <f t="array" ref="I1522">XLOOKUP(E1522,Customer_Dim!A:A,Customer_Dim!H:H)</f>
        <v>Bronze</v>
      </c>
      <c r="J1522" s="4" t="str">
        <f t="array" ref="J1522">XLOOKUP(E1522,Customer_Dim!A:A,Customer_Dim!E:E)</f>
        <v>East Linda</v>
      </c>
      <c r="K1522" s="4" t="str">
        <f t="array" ref="K1522">XLOOKUP(E1522,Customer_Dim!A:A,Customer_Dim!F:F)</f>
        <v>Rhode Island</v>
      </c>
      <c r="L1522" s="4" t="str">
        <f t="array" ref="L1522">XLOOKUP(Q1522,Store_Dim!A:A,Store_Dim!C:C)</f>
        <v>West</v>
      </c>
      <c r="M1522" s="4" t="s">
        <v>1777</v>
      </c>
      <c r="N1522" s="4" t="str">
        <f t="array" ref="N1522">XLOOKUP(M1522,Product_Dim!A:A,Product_Dim!C:C)</f>
        <v>Sports</v>
      </c>
      <c r="O1522" s="4" t="str">
        <f t="array" ref="O1522">XLOOKUP(M1522,Product_Dim!A:A,Product_Dim!D:D)</f>
        <v>Fitness</v>
      </c>
      <c r="P1522" s="4" t="s">
        <v>1779</v>
      </c>
      <c r="Q1522" s="4" t="s">
        <v>1939</v>
      </c>
      <c r="R1522" s="4" t="str">
        <f t="array" ref="R1522">XLOOKUP(Q1522,Store_Dim!A:A,Store_Dim!B:B)</f>
        <v>Frederick-Wright</v>
      </c>
      <c r="S1522" s="4" t="str">
        <f t="array" ref="S1522">XLOOKUP(Q1522,Store_Dim!A:A,Store_Dim!E:E)</f>
        <v>Flagship</v>
      </c>
      <c r="T1522" s="4">
        <v>3.0</v>
      </c>
      <c r="U1522" s="13">
        <v>578.47</v>
      </c>
      <c r="V1522" s="14">
        <v>0.06</v>
      </c>
      <c r="W1522" s="15">
        <v>423.0</v>
      </c>
      <c r="X1522" s="4" t="s">
        <v>1964</v>
      </c>
      <c r="Y1522" s="16">
        <v>1631.2854</v>
      </c>
      <c r="Z1522" s="4" t="str">
        <f t="array" ref="Z1522">XLOOKUP(M1522,Product_Dim!A:A,Product_Dim!B:B)</f>
        <v>Adjustable Dumbbells 20kg</v>
      </c>
    </row>
    <row r="1523" ht="14.25" customHeight="1">
      <c r="A1523" s="4" t="s">
        <v>3482</v>
      </c>
      <c r="B1523" s="5">
        <v>45344.0</v>
      </c>
      <c r="C1523" s="12" t="s">
        <v>3974</v>
      </c>
      <c r="D1523" s="4">
        <f t="shared" si="1"/>
        <v>2024</v>
      </c>
      <c r="E1523" s="4" t="s">
        <v>224</v>
      </c>
      <c r="F1523" s="4">
        <v>56.0</v>
      </c>
      <c r="G1523" s="4" t="str">
        <f t="shared" si="2"/>
        <v>56-65</v>
      </c>
      <c r="H1523" s="4" t="str">
        <f t="array" ref="H1523">XLOOKUP(E1523,Customer_Dim!A:A,Customer_Dim!D:D)</f>
        <v>Female</v>
      </c>
      <c r="I1523" s="4" t="str">
        <f t="array" ref="I1523">XLOOKUP(E1523,Customer_Dim!A:A,Customer_Dim!H:H)</f>
        <v>Bronze</v>
      </c>
      <c r="J1523" s="4" t="str">
        <f t="array" ref="J1523">XLOOKUP(E1523,Customer_Dim!A:A,Customer_Dim!E:E)</f>
        <v>Edwardsfort</v>
      </c>
      <c r="K1523" s="4" t="str">
        <f t="array" ref="K1523">XLOOKUP(E1523,Customer_Dim!A:A,Customer_Dim!F:F)</f>
        <v>Minnesota</v>
      </c>
      <c r="L1523" s="4" t="str">
        <f t="array" ref="L1523">XLOOKUP(Q1523,Store_Dim!A:A,Store_Dim!C:C)</f>
        <v>North</v>
      </c>
      <c r="M1523" s="4" t="s">
        <v>1638</v>
      </c>
      <c r="N1523" s="4" t="str">
        <f t="array" ref="N1523">XLOOKUP(M1523,Product_Dim!A:A,Product_Dim!C:C)</f>
        <v>Home</v>
      </c>
      <c r="O1523" s="4" t="str">
        <f t="array" ref="O1523">XLOOKUP(M1523,Product_Dim!A:A,Product_Dim!D:D)</f>
        <v>Storage</v>
      </c>
      <c r="P1523" s="4" t="s">
        <v>1641</v>
      </c>
      <c r="Q1523" s="4" t="s">
        <v>1929</v>
      </c>
      <c r="R1523" s="4" t="str">
        <f t="array" ref="R1523">XLOOKUP(Q1523,Store_Dim!A:A,Store_Dim!B:B)</f>
        <v>Thomas, Bridges and Harris</v>
      </c>
      <c r="S1523" s="4" t="str">
        <f t="array" ref="S1523">XLOOKUP(Q1523,Store_Dim!A:A,Store_Dim!E:E)</f>
        <v>Online</v>
      </c>
      <c r="T1523" s="4">
        <v>1.0</v>
      </c>
      <c r="U1523" s="13">
        <v>440.48</v>
      </c>
      <c r="V1523" s="14">
        <v>0.11</v>
      </c>
      <c r="W1523" s="15">
        <v>76.0</v>
      </c>
      <c r="X1523" s="4" t="s">
        <v>1964</v>
      </c>
      <c r="Y1523" s="16">
        <v>392.0272000000001</v>
      </c>
      <c r="Z1523" s="4" t="str">
        <f t="array" ref="Z1523">XLOOKUP(M1523,Product_Dim!A:A,Product_Dim!B:B)</f>
        <v>Multi-Purpose Storage Box</v>
      </c>
    </row>
    <row r="1524" ht="14.25" customHeight="1">
      <c r="A1524" s="4" t="s">
        <v>3483</v>
      </c>
      <c r="B1524" s="5">
        <v>45329.0</v>
      </c>
      <c r="C1524" s="12" t="s">
        <v>3974</v>
      </c>
      <c r="D1524" s="4">
        <f t="shared" si="1"/>
        <v>2024</v>
      </c>
      <c r="E1524" s="4" t="s">
        <v>91</v>
      </c>
      <c r="F1524" s="4">
        <v>24.0</v>
      </c>
      <c r="G1524" s="4" t="str">
        <f t="shared" si="2"/>
        <v>18-25</v>
      </c>
      <c r="H1524" s="4" t="str">
        <f t="array" ref="H1524">XLOOKUP(E1524,Customer_Dim!A:A,Customer_Dim!D:D)</f>
        <v>Female</v>
      </c>
      <c r="I1524" s="4" t="str">
        <f t="array" ref="I1524">XLOOKUP(E1524,Customer_Dim!A:A,Customer_Dim!H:H)</f>
        <v>Bronze</v>
      </c>
      <c r="J1524" s="4" t="str">
        <f t="array" ref="J1524">XLOOKUP(E1524,Customer_Dim!A:A,Customer_Dim!E:E)</f>
        <v>South Christopher</v>
      </c>
      <c r="K1524" s="4" t="str">
        <f t="array" ref="K1524">XLOOKUP(E1524,Customer_Dim!A:A,Customer_Dim!F:F)</f>
        <v>Pennsylvania</v>
      </c>
      <c r="L1524" s="4" t="str">
        <f t="array" ref="L1524">XLOOKUP(Q1524,Store_Dim!A:A,Store_Dim!C:C)</f>
        <v>East</v>
      </c>
      <c r="M1524" s="4" t="s">
        <v>1621</v>
      </c>
      <c r="N1524" s="4" t="str">
        <f t="array" ref="N1524">XLOOKUP(M1524,Product_Dim!A:A,Product_Dim!C:C)</f>
        <v>Beauty</v>
      </c>
      <c r="O1524" s="4" t="str">
        <f t="array" ref="O1524">XLOOKUP(M1524,Product_Dim!A:A,Product_Dim!D:D)</f>
        <v>Grooming</v>
      </c>
      <c r="P1524" s="4" t="s">
        <v>1624</v>
      </c>
      <c r="Q1524" s="4" t="s">
        <v>1948</v>
      </c>
      <c r="R1524" s="4" t="str">
        <f t="array" ref="R1524">XLOOKUP(Q1524,Store_Dim!A:A,Store_Dim!B:B)</f>
        <v>Mann-Austin</v>
      </c>
      <c r="S1524" s="4" t="str">
        <f t="array" ref="S1524">XLOOKUP(Q1524,Store_Dim!A:A,Store_Dim!E:E)</f>
        <v>Online</v>
      </c>
      <c r="T1524" s="4">
        <v>2.0</v>
      </c>
      <c r="U1524" s="13">
        <v>303.67</v>
      </c>
      <c r="V1524" s="14">
        <v>0.05</v>
      </c>
      <c r="W1524" s="15">
        <v>256.0</v>
      </c>
      <c r="X1524" s="4" t="s">
        <v>1961</v>
      </c>
      <c r="Y1524" s="16">
        <v>576.973</v>
      </c>
      <c r="Z1524" s="4" t="str">
        <f t="array" ref="Z1524">XLOOKUP(M1524,Product_Dim!A:A,Product_Dim!B:B)</f>
        <v>Beard Grooming Kit</v>
      </c>
    </row>
    <row r="1525" ht="14.25" customHeight="1">
      <c r="A1525" s="4" t="s">
        <v>3484</v>
      </c>
      <c r="B1525" s="5">
        <v>45895.0</v>
      </c>
      <c r="C1525" s="12" t="s">
        <v>3975</v>
      </c>
      <c r="D1525" s="4">
        <f t="shared" si="1"/>
        <v>2025</v>
      </c>
      <c r="E1525" s="4" t="s">
        <v>1079</v>
      </c>
      <c r="F1525" s="4">
        <v>58.0</v>
      </c>
      <c r="G1525" s="4" t="str">
        <f t="shared" si="2"/>
        <v>56-65</v>
      </c>
      <c r="H1525" s="4" t="str">
        <f t="array" ref="H1525">XLOOKUP(E1525,Customer_Dim!A:A,Customer_Dim!D:D)</f>
        <v>Female</v>
      </c>
      <c r="I1525" s="4" t="str">
        <f t="array" ref="I1525">XLOOKUP(E1525,Customer_Dim!A:A,Customer_Dim!H:H)</f>
        <v>Silver</v>
      </c>
      <c r="J1525" s="4" t="str">
        <f t="array" ref="J1525">XLOOKUP(E1525,Customer_Dim!A:A,Customer_Dim!E:E)</f>
        <v>North Michaelborough</v>
      </c>
      <c r="K1525" s="4" t="str">
        <f t="array" ref="K1525">XLOOKUP(E1525,Customer_Dim!A:A,Customer_Dim!F:F)</f>
        <v>Oregon</v>
      </c>
      <c r="L1525" s="4" t="str">
        <f t="array" ref="L1525">XLOOKUP(Q1525,Store_Dim!A:A,Store_Dim!C:C)</f>
        <v>South</v>
      </c>
      <c r="M1525" s="4" t="s">
        <v>1805</v>
      </c>
      <c r="N1525" s="4" t="str">
        <f t="array" ref="N1525">XLOOKUP(M1525,Product_Dim!A:A,Product_Dim!C:C)</f>
        <v>Electronics</v>
      </c>
      <c r="O1525" s="4" t="str">
        <f t="array" ref="O1525">XLOOKUP(M1525,Product_Dim!A:A,Product_Dim!D:D)</f>
        <v>Audio</v>
      </c>
      <c r="P1525" s="4" t="s">
        <v>1807</v>
      </c>
      <c r="Q1525" s="4" t="s">
        <v>1934</v>
      </c>
      <c r="R1525" s="4" t="str">
        <f t="array" ref="R1525">XLOOKUP(Q1525,Store_Dim!A:A,Store_Dim!B:B)</f>
        <v>Mcdonald Inc</v>
      </c>
      <c r="S1525" s="4" t="str">
        <f t="array" ref="S1525">XLOOKUP(Q1525,Store_Dim!A:A,Store_Dim!E:E)</f>
        <v>Outlet</v>
      </c>
      <c r="T1525" s="4">
        <v>2.0</v>
      </c>
      <c r="U1525" s="13">
        <v>611.21</v>
      </c>
      <c r="V1525" s="14">
        <v>0.22</v>
      </c>
      <c r="W1525" s="15">
        <v>159.0</v>
      </c>
      <c r="X1525" s="4" t="s">
        <v>1964</v>
      </c>
      <c r="Y1525" s="16">
        <v>953.4876</v>
      </c>
      <c r="Z1525" s="4" t="str">
        <f t="array" ref="Z1525">XLOOKUP(M1525,Product_Dim!A:A,Product_Dim!B:B)</f>
        <v>Bluetooth Car Audio System</v>
      </c>
    </row>
    <row r="1526" ht="14.25" customHeight="1">
      <c r="A1526" s="4" t="s">
        <v>3485</v>
      </c>
      <c r="B1526" s="5">
        <v>45239.0</v>
      </c>
      <c r="C1526" s="12" t="s">
        <v>3971</v>
      </c>
      <c r="D1526" s="4">
        <f t="shared" si="1"/>
        <v>2023</v>
      </c>
      <c r="E1526" s="4" t="s">
        <v>680</v>
      </c>
      <c r="F1526" s="4">
        <v>37.0</v>
      </c>
      <c r="G1526" s="4" t="str">
        <f t="shared" si="2"/>
        <v>36-45</v>
      </c>
      <c r="H1526" s="4" t="str">
        <f t="array" ref="H1526">XLOOKUP(E1526,Customer_Dim!A:A,Customer_Dim!D:D)</f>
        <v>Female</v>
      </c>
      <c r="I1526" s="4" t="str">
        <f t="array" ref="I1526">XLOOKUP(E1526,Customer_Dim!A:A,Customer_Dim!H:H)</f>
        <v>Platinum</v>
      </c>
      <c r="J1526" s="4" t="str">
        <f t="array" ref="J1526">XLOOKUP(E1526,Customer_Dim!A:A,Customer_Dim!E:E)</f>
        <v>Clarkeside</v>
      </c>
      <c r="K1526" s="4" t="str">
        <f t="array" ref="K1526">XLOOKUP(E1526,Customer_Dim!A:A,Customer_Dim!F:F)</f>
        <v>Kansas</v>
      </c>
      <c r="L1526" s="4" t="str">
        <f t="array" ref="L1526">XLOOKUP(Q1526,Store_Dim!A:A,Store_Dim!C:C)</f>
        <v>North</v>
      </c>
      <c r="M1526" s="4" t="s">
        <v>1696</v>
      </c>
      <c r="N1526" s="4" t="str">
        <f t="array" ref="N1526">XLOOKUP(M1526,Product_Dim!A:A,Product_Dim!C:C)</f>
        <v>Electronics</v>
      </c>
      <c r="O1526" s="4" t="str">
        <f t="array" ref="O1526">XLOOKUP(M1526,Product_Dim!A:A,Product_Dim!D:D)</f>
        <v>Mobile</v>
      </c>
      <c r="P1526" s="4" t="s">
        <v>1699</v>
      </c>
      <c r="Q1526" s="4" t="s">
        <v>1936</v>
      </c>
      <c r="R1526" s="4" t="str">
        <f t="array" ref="R1526">XLOOKUP(Q1526,Store_Dim!A:A,Store_Dim!B:B)</f>
        <v>Shelton PLC</v>
      </c>
      <c r="S1526" s="4" t="str">
        <f t="array" ref="S1526">XLOOKUP(Q1526,Store_Dim!A:A,Store_Dim!E:E)</f>
        <v>Flagship</v>
      </c>
      <c r="T1526" s="4">
        <v>2.0</v>
      </c>
      <c r="U1526" s="13">
        <v>768.08</v>
      </c>
      <c r="V1526" s="14">
        <v>0.26</v>
      </c>
      <c r="W1526" s="15">
        <v>301.0</v>
      </c>
      <c r="X1526" s="4" t="s">
        <v>1961</v>
      </c>
      <c r="Y1526" s="16">
        <v>1136.7584</v>
      </c>
      <c r="Z1526" s="4" t="str">
        <f t="array" ref="Z1526">XLOOKUP(M1526,Product_Dim!A:A,Product_Dim!B:B)</f>
        <v>Portable Power Bank</v>
      </c>
    </row>
    <row r="1527" ht="14.25" customHeight="1">
      <c r="A1527" s="4" t="s">
        <v>3486</v>
      </c>
      <c r="B1527" s="5">
        <v>45296.0</v>
      </c>
      <c r="C1527" s="12" t="s">
        <v>3972</v>
      </c>
      <c r="D1527" s="4">
        <f t="shared" si="1"/>
        <v>2024</v>
      </c>
      <c r="E1527" s="4" t="s">
        <v>960</v>
      </c>
      <c r="F1527" s="4">
        <v>28.0</v>
      </c>
      <c r="G1527" s="4" t="str">
        <f t="shared" si="2"/>
        <v>26-35</v>
      </c>
      <c r="H1527" s="4" t="str">
        <f t="array" ref="H1527">XLOOKUP(E1527,Customer_Dim!A:A,Customer_Dim!D:D)</f>
        <v>Female</v>
      </c>
      <c r="I1527" s="4" t="str">
        <f t="array" ref="I1527">XLOOKUP(E1527,Customer_Dim!A:A,Customer_Dim!H:H)</f>
        <v>Bronze</v>
      </c>
      <c r="J1527" s="4" t="str">
        <f t="array" ref="J1527">XLOOKUP(E1527,Customer_Dim!A:A,Customer_Dim!E:E)</f>
        <v>South David</v>
      </c>
      <c r="K1527" s="4" t="str">
        <f t="array" ref="K1527">XLOOKUP(E1527,Customer_Dim!A:A,Customer_Dim!F:F)</f>
        <v>West Virginia</v>
      </c>
      <c r="L1527" s="4" t="str">
        <f t="array" ref="L1527">XLOOKUP(Q1527,Store_Dim!A:A,Store_Dim!C:C)</f>
        <v>East</v>
      </c>
      <c r="M1527" s="4" t="s">
        <v>1645</v>
      </c>
      <c r="N1527" s="4" t="str">
        <f t="array" ref="N1527">XLOOKUP(M1527,Product_Dim!A:A,Product_Dim!C:C)</f>
        <v>Clothing</v>
      </c>
      <c r="O1527" s="4" t="str">
        <f t="array" ref="O1527">XLOOKUP(M1527,Product_Dim!A:A,Product_Dim!D:D)</f>
        <v>Tops</v>
      </c>
      <c r="P1527" s="4" t="s">
        <v>1647</v>
      </c>
      <c r="Q1527" s="4" t="s">
        <v>1945</v>
      </c>
      <c r="R1527" s="4" t="str">
        <f t="array" ref="R1527">XLOOKUP(Q1527,Store_Dim!A:A,Store_Dim!B:B)</f>
        <v>Guerrero-Schmitt</v>
      </c>
      <c r="S1527" s="4" t="str">
        <f t="array" ref="S1527">XLOOKUP(Q1527,Store_Dim!A:A,Store_Dim!E:E)</f>
        <v>Flagship</v>
      </c>
      <c r="T1527" s="4">
        <v>1.0</v>
      </c>
      <c r="U1527" s="13">
        <v>616.82</v>
      </c>
      <c r="V1527" s="14">
        <v>0.24</v>
      </c>
      <c r="W1527" s="15">
        <v>360.0</v>
      </c>
      <c r="X1527" s="4" t="s">
        <v>1959</v>
      </c>
      <c r="Y1527" s="16">
        <v>468.7832</v>
      </c>
      <c r="Z1527" s="4" t="str">
        <f t="array" ref="Z1527">XLOOKUP(M1527,Product_Dim!A:A,Product_Dim!B:B)</f>
        <v>Men's Formal Shirt</v>
      </c>
    </row>
    <row r="1528" ht="14.25" customHeight="1">
      <c r="A1528" s="4" t="s">
        <v>3487</v>
      </c>
      <c r="B1528" s="5">
        <v>45672.0</v>
      </c>
      <c r="C1528" s="12" t="s">
        <v>3972</v>
      </c>
      <c r="D1528" s="4">
        <f t="shared" si="1"/>
        <v>2025</v>
      </c>
      <c r="E1528" s="4" t="s">
        <v>624</v>
      </c>
      <c r="F1528" s="4">
        <v>18.0</v>
      </c>
      <c r="G1528" s="4" t="str">
        <f t="shared" si="2"/>
        <v>18-25</v>
      </c>
      <c r="H1528" s="4" t="str">
        <f t="array" ref="H1528">XLOOKUP(E1528,Customer_Dim!A:A,Customer_Dim!D:D)</f>
        <v>Male</v>
      </c>
      <c r="I1528" s="4" t="str">
        <f t="array" ref="I1528">XLOOKUP(E1528,Customer_Dim!A:A,Customer_Dim!H:H)</f>
        <v>Platinum</v>
      </c>
      <c r="J1528" s="4" t="str">
        <f t="array" ref="J1528">XLOOKUP(E1528,Customer_Dim!A:A,Customer_Dim!E:E)</f>
        <v>Port James</v>
      </c>
      <c r="K1528" s="4" t="str">
        <f t="array" ref="K1528">XLOOKUP(E1528,Customer_Dim!A:A,Customer_Dim!F:F)</f>
        <v>New York</v>
      </c>
      <c r="L1528" s="4" t="str">
        <f t="array" ref="L1528">XLOOKUP(Q1528,Store_Dim!A:A,Store_Dim!C:C)</f>
        <v>East</v>
      </c>
      <c r="M1528" s="4" t="s">
        <v>1700</v>
      </c>
      <c r="N1528" s="4" t="str">
        <f t="array" ref="N1528">XLOOKUP(M1528,Product_Dim!A:A,Product_Dim!C:C)</f>
        <v>Electronics</v>
      </c>
      <c r="O1528" s="4" t="str">
        <f t="array" ref="O1528">XLOOKUP(M1528,Product_Dim!A:A,Product_Dim!D:D)</f>
        <v>Audio</v>
      </c>
      <c r="P1528" s="4" t="s">
        <v>1702</v>
      </c>
      <c r="Q1528" s="4" t="s">
        <v>1945</v>
      </c>
      <c r="R1528" s="4" t="str">
        <f t="array" ref="R1528">XLOOKUP(Q1528,Store_Dim!A:A,Store_Dim!B:B)</f>
        <v>Guerrero-Schmitt</v>
      </c>
      <c r="S1528" s="4" t="str">
        <f t="array" ref="S1528">XLOOKUP(Q1528,Store_Dim!A:A,Store_Dim!E:E)</f>
        <v>Flagship</v>
      </c>
      <c r="T1528" s="4">
        <v>1.0</v>
      </c>
      <c r="U1528" s="13">
        <v>470.34</v>
      </c>
      <c r="V1528" s="14">
        <v>0.18</v>
      </c>
      <c r="W1528" s="15">
        <v>378.0</v>
      </c>
      <c r="X1528" s="4" t="s">
        <v>1964</v>
      </c>
      <c r="Y1528" s="16">
        <v>385.6788</v>
      </c>
      <c r="Z1528" s="4" t="str">
        <f t="array" ref="Z1528">XLOOKUP(M1528,Product_Dim!A:A,Product_Dim!B:B)</f>
        <v>Noise-Canceling Headphones</v>
      </c>
    </row>
    <row r="1529" ht="14.25" customHeight="1">
      <c r="A1529" s="4" t="s">
        <v>3488</v>
      </c>
      <c r="B1529" s="5">
        <v>45499.0</v>
      </c>
      <c r="C1529" s="12" t="s">
        <v>3968</v>
      </c>
      <c r="D1529" s="4">
        <f t="shared" si="1"/>
        <v>2024</v>
      </c>
      <c r="E1529" s="4" t="s">
        <v>731</v>
      </c>
      <c r="F1529" s="4">
        <v>47.0</v>
      </c>
      <c r="G1529" s="4" t="str">
        <f t="shared" si="2"/>
        <v>46-55</v>
      </c>
      <c r="H1529" s="4" t="str">
        <f t="array" ref="H1529">XLOOKUP(E1529,Customer_Dim!A:A,Customer_Dim!D:D)</f>
        <v>Female</v>
      </c>
      <c r="I1529" s="4" t="str">
        <f t="array" ref="I1529">XLOOKUP(E1529,Customer_Dim!A:A,Customer_Dim!H:H)</f>
        <v>Gold</v>
      </c>
      <c r="J1529" s="4" t="str">
        <f t="array" ref="J1529">XLOOKUP(E1529,Customer_Dim!A:A,Customer_Dim!E:E)</f>
        <v>Phillipschester   </v>
      </c>
      <c r="K1529" s="4" t="str">
        <f t="array" ref="K1529">XLOOKUP(E1529,Customer_Dim!A:A,Customer_Dim!F:F)</f>
        <v>New Jersey</v>
      </c>
      <c r="L1529" s="4" t="str">
        <f t="array" ref="L1529">XLOOKUP(Q1529,Store_Dim!A:A,Store_Dim!C:C)</f>
        <v>West</v>
      </c>
      <c r="M1529" s="4" t="s">
        <v>1741</v>
      </c>
      <c r="N1529" s="4" t="str">
        <f t="array" ref="N1529">XLOOKUP(M1529,Product_Dim!A:A,Product_Dim!C:C)</f>
        <v>Clothing</v>
      </c>
      <c r="O1529" s="4" t="str">
        <f t="array" ref="O1529">XLOOKUP(M1529,Product_Dim!A:A,Product_Dim!D:D)</f>
        <v>Bottoms</v>
      </c>
      <c r="P1529" s="4" t="s">
        <v>1743</v>
      </c>
      <c r="Q1529" s="4" t="s">
        <v>1917</v>
      </c>
      <c r="R1529" s="4" t="str">
        <f t="array" ref="R1529">XLOOKUP(Q1529,Store_Dim!A:A,Store_Dim!B:B)</f>
        <v>Bean, Jones and Park</v>
      </c>
      <c r="S1529" s="4" t="str">
        <f t="array" ref="S1529">XLOOKUP(Q1529,Store_Dim!A:A,Store_Dim!E:E)</f>
        <v>Online</v>
      </c>
      <c r="T1529" s="4">
        <v>2.0</v>
      </c>
      <c r="U1529" s="13">
        <v>616.36</v>
      </c>
      <c r="V1529" s="14">
        <v>0.12</v>
      </c>
      <c r="W1529" s="15">
        <v>125.0</v>
      </c>
      <c r="X1529" s="4" t="s">
        <v>1961</v>
      </c>
      <c r="Y1529" s="16">
        <v>1084.7936</v>
      </c>
      <c r="Z1529" s="4" t="str">
        <f t="array" ref="Z1529">XLOOKUP(M1529,Product_Dim!A:A,Product_Dim!B:B)</f>
        <v>Men's Track Pants</v>
      </c>
    </row>
    <row r="1530" ht="14.25" customHeight="1">
      <c r="A1530" s="4" t="s">
        <v>3489</v>
      </c>
      <c r="B1530" s="5">
        <v>45434.0</v>
      </c>
      <c r="C1530" s="12" t="s">
        <v>3973</v>
      </c>
      <c r="D1530" s="4">
        <f t="shared" si="1"/>
        <v>2024</v>
      </c>
      <c r="E1530" s="4" t="s">
        <v>314</v>
      </c>
      <c r="F1530" s="4">
        <v>53.0</v>
      </c>
      <c r="G1530" s="4" t="str">
        <f t="shared" si="2"/>
        <v>46-55</v>
      </c>
      <c r="H1530" s="4" t="str">
        <f t="array" ref="H1530">XLOOKUP(E1530,Customer_Dim!A:A,Customer_Dim!D:D)</f>
        <v>Male</v>
      </c>
      <c r="I1530" s="4" t="str">
        <f t="array" ref="I1530">XLOOKUP(E1530,Customer_Dim!A:A,Customer_Dim!H:H)</f>
        <v>Bronze</v>
      </c>
      <c r="J1530" s="4" t="str">
        <f t="array" ref="J1530">XLOOKUP(E1530,Customer_Dim!A:A,Customer_Dim!E:E)</f>
        <v>Leburgh</v>
      </c>
      <c r="K1530" s="4" t="str">
        <f t="array" ref="K1530">XLOOKUP(E1530,Customer_Dim!A:A,Customer_Dim!F:F)</f>
        <v>Florida</v>
      </c>
      <c r="L1530" s="4" t="str">
        <f t="array" ref="L1530">XLOOKUP(Q1530,Store_Dim!A:A,Store_Dim!C:C)</f>
        <v>South</v>
      </c>
      <c r="M1530" s="4" t="s">
        <v>1569</v>
      </c>
      <c r="N1530" s="4" t="str">
        <f t="array" ref="N1530">XLOOKUP(M1530,Product_Dim!A:A,Product_Dim!C:C)</f>
        <v>Clothing</v>
      </c>
      <c r="O1530" s="4" t="str">
        <f t="array" ref="O1530">XLOOKUP(M1530,Product_Dim!A:A,Product_Dim!D:D)</f>
        <v>Outerwear</v>
      </c>
      <c r="P1530" s="4" t="s">
        <v>1571</v>
      </c>
      <c r="Q1530" s="4" t="s">
        <v>1921</v>
      </c>
      <c r="R1530" s="4" t="str">
        <f t="array" ref="R1530">XLOOKUP(Q1530,Store_Dim!A:A,Store_Dim!B:B)</f>
        <v>Moore, Padilla and Butler</v>
      </c>
      <c r="S1530" s="4" t="str">
        <f t="array" ref="S1530">XLOOKUP(Q1530,Store_Dim!A:A,Store_Dim!E:E)</f>
        <v>Flagship</v>
      </c>
      <c r="T1530" s="4">
        <v>3.0</v>
      </c>
      <c r="U1530" s="13">
        <v>657.24</v>
      </c>
      <c r="V1530" s="14">
        <v>0.18</v>
      </c>
      <c r="W1530" s="15">
        <v>452.0</v>
      </c>
      <c r="X1530" s="4" t="s">
        <v>1961</v>
      </c>
      <c r="Y1530" s="16">
        <v>1616.8104</v>
      </c>
      <c r="Z1530" s="4" t="str">
        <f t="array" ref="Z1530">XLOOKUP(M1530,Product_Dim!A:A,Product_Dim!B:B)</f>
        <v>Men's Running Jacket</v>
      </c>
    </row>
    <row r="1531" ht="14.25" customHeight="1">
      <c r="A1531" s="4" t="s">
        <v>3490</v>
      </c>
      <c r="B1531" s="5">
        <v>45893.0</v>
      </c>
      <c r="C1531" s="12" t="s">
        <v>3975</v>
      </c>
      <c r="D1531" s="4">
        <f t="shared" si="1"/>
        <v>2025</v>
      </c>
      <c r="E1531" s="4" t="s">
        <v>154</v>
      </c>
      <c r="F1531" s="4">
        <v>27.0</v>
      </c>
      <c r="G1531" s="4" t="str">
        <f t="shared" si="2"/>
        <v>26-35</v>
      </c>
      <c r="H1531" s="4" t="str">
        <f t="array" ref="H1531">XLOOKUP(E1531,Customer_Dim!A:A,Customer_Dim!D:D)</f>
        <v>Female</v>
      </c>
      <c r="I1531" s="4" t="str">
        <f t="array" ref="I1531">XLOOKUP(E1531,Customer_Dim!A:A,Customer_Dim!H:H)</f>
        <v>Platinum</v>
      </c>
      <c r="J1531" s="4" t="str">
        <f t="array" ref="J1531">XLOOKUP(E1531,Customer_Dim!A:A,Customer_Dim!E:E)</f>
        <v>West Richard</v>
      </c>
      <c r="K1531" s="4" t="str">
        <f t="array" ref="K1531">XLOOKUP(E1531,Customer_Dim!A:A,Customer_Dim!F:F)</f>
        <v>Maryland</v>
      </c>
      <c r="L1531" s="4" t="str">
        <f t="array" ref="L1531">XLOOKUP(Q1531,Store_Dim!A:A,Store_Dim!C:C)</f>
        <v>East</v>
      </c>
      <c r="M1531" s="4" t="s">
        <v>1703</v>
      </c>
      <c r="N1531" s="4" t="str">
        <f t="array" ref="N1531">XLOOKUP(M1531,Product_Dim!A:A,Product_Dim!C:C)</f>
        <v>Sports</v>
      </c>
      <c r="O1531" s="4" t="str">
        <f t="array" ref="O1531">XLOOKUP(M1531,Product_Dim!A:A,Product_Dim!D:D)</f>
        <v>Fitness</v>
      </c>
      <c r="P1531" s="4" t="s">
        <v>1705</v>
      </c>
      <c r="Q1531" s="4" t="s">
        <v>1948</v>
      </c>
      <c r="R1531" s="4" t="str">
        <f t="array" ref="R1531">XLOOKUP(Q1531,Store_Dim!A:A,Store_Dim!B:B)</f>
        <v>Mann-Austin</v>
      </c>
      <c r="S1531" s="4" t="str">
        <f t="array" ref="S1531">XLOOKUP(Q1531,Store_Dim!A:A,Store_Dim!E:E)</f>
        <v>Online</v>
      </c>
      <c r="T1531" s="4">
        <v>2.0</v>
      </c>
      <c r="U1531" s="13">
        <v>392.45</v>
      </c>
      <c r="V1531" s="14">
        <v>0.04</v>
      </c>
      <c r="W1531" s="15">
        <v>369.0</v>
      </c>
      <c r="X1531" s="4" t="s">
        <v>1961</v>
      </c>
      <c r="Y1531" s="16">
        <v>753.5039999999999</v>
      </c>
      <c r="Z1531" s="4" t="str">
        <f t="array" ref="Z1531">XLOOKUP(M1531,Product_Dim!A:A,Product_Dim!B:B)</f>
        <v>Yoga Exercise Mat</v>
      </c>
    </row>
    <row r="1532" ht="14.25" customHeight="1">
      <c r="A1532" s="4" t="s">
        <v>3491</v>
      </c>
      <c r="B1532" s="5">
        <v>45346.0</v>
      </c>
      <c r="C1532" s="12" t="s">
        <v>3974</v>
      </c>
      <c r="D1532" s="4">
        <f t="shared" si="1"/>
        <v>2024</v>
      </c>
      <c r="E1532" s="4" t="s">
        <v>808</v>
      </c>
      <c r="F1532" s="4">
        <v>57.0</v>
      </c>
      <c r="G1532" s="4" t="str">
        <f t="shared" si="2"/>
        <v>56-65</v>
      </c>
      <c r="H1532" s="4" t="str">
        <f t="array" ref="H1532">XLOOKUP(E1532,Customer_Dim!A:A,Customer_Dim!D:D)</f>
        <v>Female</v>
      </c>
      <c r="I1532" s="4" t="str">
        <f t="array" ref="I1532">XLOOKUP(E1532,Customer_Dim!A:A,Customer_Dim!H:H)</f>
        <v>Platinum</v>
      </c>
      <c r="J1532" s="4" t="str">
        <f t="array" ref="J1532">XLOOKUP(E1532,Customer_Dim!A:A,Customer_Dim!E:E)</f>
        <v>Rodriguezton</v>
      </c>
      <c r="K1532" s="4" t="str">
        <f t="array" ref="K1532">XLOOKUP(E1532,Customer_Dim!A:A,Customer_Dim!F:F)</f>
        <v>Michigan</v>
      </c>
      <c r="L1532" s="4" t="str">
        <f t="array" ref="L1532">XLOOKUP(Q1532,Store_Dim!A:A,Store_Dim!C:C)</f>
        <v>South</v>
      </c>
      <c r="M1532" s="4" t="s">
        <v>1700</v>
      </c>
      <c r="N1532" s="4" t="str">
        <f t="array" ref="N1532">XLOOKUP(M1532,Product_Dim!A:A,Product_Dim!C:C)</f>
        <v>Electronics</v>
      </c>
      <c r="O1532" s="4" t="str">
        <f t="array" ref="O1532">XLOOKUP(M1532,Product_Dim!A:A,Product_Dim!D:D)</f>
        <v>Audio</v>
      </c>
      <c r="P1532" s="4" t="s">
        <v>1702</v>
      </c>
      <c r="Q1532" s="4" t="s">
        <v>1934</v>
      </c>
      <c r="R1532" s="4" t="str">
        <f t="array" ref="R1532">XLOOKUP(Q1532,Store_Dim!A:A,Store_Dim!B:B)</f>
        <v>Mcdonald Inc</v>
      </c>
      <c r="S1532" s="4" t="str">
        <f t="array" ref="S1532">XLOOKUP(Q1532,Store_Dim!A:A,Store_Dim!E:E)</f>
        <v>Outlet</v>
      </c>
      <c r="T1532" s="4">
        <v>3.0</v>
      </c>
      <c r="U1532" s="13">
        <v>62.03</v>
      </c>
      <c r="V1532" s="14">
        <v>0.01</v>
      </c>
      <c r="W1532" s="15">
        <v>378.0</v>
      </c>
      <c r="X1532" s="4" t="s">
        <v>1964</v>
      </c>
      <c r="Y1532" s="16">
        <v>184.2291</v>
      </c>
      <c r="Z1532" s="4" t="str">
        <f t="array" ref="Z1532">XLOOKUP(M1532,Product_Dim!A:A,Product_Dim!B:B)</f>
        <v>Noise-Canceling Headphones</v>
      </c>
    </row>
    <row r="1533" ht="14.25" customHeight="1">
      <c r="A1533" s="4" t="s">
        <v>3492</v>
      </c>
      <c r="B1533" s="5">
        <v>45613.0</v>
      </c>
      <c r="C1533" s="12" t="s">
        <v>3971</v>
      </c>
      <c r="D1533" s="4">
        <f t="shared" si="1"/>
        <v>2024</v>
      </c>
      <c r="E1533" s="4" t="s">
        <v>348</v>
      </c>
      <c r="F1533" s="4">
        <v>44.0</v>
      </c>
      <c r="G1533" s="4" t="str">
        <f t="shared" si="2"/>
        <v>36-45</v>
      </c>
      <c r="H1533" s="4" t="str">
        <f t="array" ref="H1533">XLOOKUP(E1533,Customer_Dim!A:A,Customer_Dim!D:D)</f>
        <v>Female</v>
      </c>
      <c r="I1533" s="4" t="str">
        <f t="array" ref="I1533">XLOOKUP(E1533,Customer_Dim!A:A,Customer_Dim!H:H)</f>
        <v>Platinum</v>
      </c>
      <c r="J1533" s="4" t="str">
        <f t="array" ref="J1533">XLOOKUP(E1533,Customer_Dim!A:A,Customer_Dim!E:E)</f>
        <v>Lake Brandy</v>
      </c>
      <c r="K1533" s="4" t="str">
        <f t="array" ref="K1533">XLOOKUP(E1533,Customer_Dim!A:A,Customer_Dim!F:F)</f>
        <v>Tennessee</v>
      </c>
      <c r="L1533" s="4" t="str">
        <f t="array" ref="L1533">XLOOKUP(Q1533,Store_Dim!A:A,Store_Dim!C:C)</f>
        <v>North</v>
      </c>
      <c r="M1533" s="4" t="s">
        <v>1871</v>
      </c>
      <c r="N1533" s="4" t="str">
        <f t="array" ref="N1533">XLOOKUP(M1533,Product_Dim!A:A,Product_Dim!C:C)</f>
        <v>Clothing</v>
      </c>
      <c r="O1533" s="4" t="str">
        <f t="array" ref="O1533">XLOOKUP(M1533,Product_Dim!A:A,Product_Dim!D:D)</f>
        <v>Outerwear</v>
      </c>
      <c r="P1533" s="4" t="s">
        <v>1873</v>
      </c>
      <c r="Q1533" s="4" t="s">
        <v>1901</v>
      </c>
      <c r="R1533" s="4" t="str">
        <f t="array" ref="R1533">XLOOKUP(Q1533,Store_Dim!A:A,Store_Dim!B:B)</f>
        <v>Johnson-Wright</v>
      </c>
      <c r="S1533" s="4" t="str">
        <f t="array" ref="S1533">XLOOKUP(Q1533,Store_Dim!A:A,Store_Dim!E:E)</f>
        <v>Outlet</v>
      </c>
      <c r="T1533" s="4">
        <v>4.0</v>
      </c>
      <c r="U1533" s="13">
        <v>933.73</v>
      </c>
      <c r="V1533" s="14">
        <v>0.25</v>
      </c>
      <c r="W1533" s="15">
        <v>143.0</v>
      </c>
      <c r="X1533" s="4" t="s">
        <v>1961</v>
      </c>
      <c r="Y1533" s="16">
        <v>2801.19</v>
      </c>
      <c r="Z1533" s="4" t="str">
        <f t="array" ref="Z1533">XLOOKUP(M1533,Product_Dim!A:A,Product_Dim!B:B)</f>
        <v>Women's Formal Blazer</v>
      </c>
    </row>
    <row r="1534" ht="14.25" customHeight="1">
      <c r="A1534" s="4" t="s">
        <v>3493</v>
      </c>
      <c r="B1534" s="5">
        <v>45928.0</v>
      </c>
      <c r="C1534" s="12" t="s">
        <v>3976</v>
      </c>
      <c r="D1534" s="4">
        <f t="shared" si="1"/>
        <v>2025</v>
      </c>
      <c r="E1534" s="4" t="s">
        <v>539</v>
      </c>
      <c r="F1534" s="4">
        <v>60.0</v>
      </c>
      <c r="G1534" s="4" t="str">
        <f t="shared" si="2"/>
        <v>56-65</v>
      </c>
      <c r="H1534" s="4" t="str">
        <f t="array" ref="H1534">XLOOKUP(E1534,Customer_Dim!A:A,Customer_Dim!D:D)</f>
        <v>Female</v>
      </c>
      <c r="I1534" s="4" t="str">
        <f t="array" ref="I1534">XLOOKUP(E1534,Customer_Dim!A:A,Customer_Dim!H:H)</f>
        <v>Gold</v>
      </c>
      <c r="J1534" s="4" t="str">
        <f t="array" ref="J1534">XLOOKUP(E1534,Customer_Dim!A:A,Customer_Dim!E:E)</f>
        <v>Estradaside</v>
      </c>
      <c r="K1534" s="4" t="str">
        <f t="array" ref="K1534">XLOOKUP(E1534,Customer_Dim!A:A,Customer_Dim!F:F)</f>
        <v>Iowa</v>
      </c>
      <c r="L1534" s="4" t="str">
        <f t="array" ref="L1534">XLOOKUP(Q1534,Store_Dim!A:A,Store_Dim!C:C)</f>
        <v>West</v>
      </c>
      <c r="M1534" s="4" t="s">
        <v>1838</v>
      </c>
      <c r="N1534" s="4" t="str">
        <f t="array" ref="N1534">XLOOKUP(M1534,Product_Dim!A:A,Product_Dim!C:C)</f>
        <v>Clothing</v>
      </c>
      <c r="O1534" s="4" t="str">
        <f t="array" ref="O1534">XLOOKUP(M1534,Product_Dim!A:A,Product_Dim!D:D)</f>
        <v>Accessories</v>
      </c>
      <c r="P1534" s="4" t="s">
        <v>1840</v>
      </c>
      <c r="Q1534" s="4" t="s">
        <v>1939</v>
      </c>
      <c r="R1534" s="4" t="str">
        <f t="array" ref="R1534">XLOOKUP(Q1534,Store_Dim!A:A,Store_Dim!B:B)</f>
        <v>Frederick-Wright</v>
      </c>
      <c r="S1534" s="4" t="str">
        <f t="array" ref="S1534">XLOOKUP(Q1534,Store_Dim!A:A,Store_Dim!E:E)</f>
        <v>Flagship</v>
      </c>
      <c r="T1534" s="4">
        <v>3.0</v>
      </c>
      <c r="U1534" s="13">
        <v>615.31</v>
      </c>
      <c r="V1534" s="14">
        <v>0.14</v>
      </c>
      <c r="W1534" s="15">
        <v>210.0</v>
      </c>
      <c r="X1534" s="4" t="s">
        <v>1961</v>
      </c>
      <c r="Y1534" s="16">
        <v>1587.4998</v>
      </c>
      <c r="Z1534" s="4" t="str">
        <f t="array" ref="Z1534">XLOOKUP(M1534,Product_Dim!A:A,Product_Dim!B:B)</f>
        <v>Women's Beanie Hat</v>
      </c>
    </row>
    <row r="1535" ht="14.25" customHeight="1">
      <c r="A1535" s="4" t="s">
        <v>3494</v>
      </c>
      <c r="B1535" s="5">
        <v>45619.0</v>
      </c>
      <c r="C1535" s="12" t="s">
        <v>3971</v>
      </c>
      <c r="D1535" s="4">
        <f t="shared" si="1"/>
        <v>2024</v>
      </c>
      <c r="E1535" s="4" t="s">
        <v>1190</v>
      </c>
      <c r="F1535" s="4">
        <v>37.0</v>
      </c>
      <c r="G1535" s="4" t="str">
        <f t="shared" si="2"/>
        <v>36-45</v>
      </c>
      <c r="H1535" s="4" t="str">
        <f t="array" ref="H1535">XLOOKUP(E1535,Customer_Dim!A:A,Customer_Dim!D:D)</f>
        <v>Female</v>
      </c>
      <c r="I1535" s="4" t="str">
        <f t="array" ref="I1535">XLOOKUP(E1535,Customer_Dim!A:A,Customer_Dim!H:H)</f>
        <v>Gold</v>
      </c>
      <c r="J1535" s="4" t="str">
        <f t="array" ref="J1535">XLOOKUP(E1535,Customer_Dim!A:A,Customer_Dim!E:E)</f>
        <v>Simpsonfort</v>
      </c>
      <c r="K1535" s="4" t="str">
        <f t="array" ref="K1535">XLOOKUP(E1535,Customer_Dim!A:A,Customer_Dim!F:F)</f>
        <v>Maine</v>
      </c>
      <c r="L1535" s="4" t="str">
        <f t="array" ref="L1535">XLOOKUP(Q1535,Store_Dim!A:A,Store_Dim!C:C)</f>
        <v>East</v>
      </c>
      <c r="M1535" s="4" t="s">
        <v>1759</v>
      </c>
      <c r="N1535" s="4" t="str">
        <f t="array" ref="N1535">XLOOKUP(M1535,Product_Dim!A:A,Product_Dim!C:C)</f>
        <v>Beauty</v>
      </c>
      <c r="O1535" s="4" t="str">
        <f t="array" ref="O1535">XLOOKUP(M1535,Product_Dim!A:A,Product_Dim!D:D)</f>
        <v>Haircare</v>
      </c>
      <c r="P1535" s="4" t="s">
        <v>1761</v>
      </c>
      <c r="Q1535" s="4" t="s">
        <v>1945</v>
      </c>
      <c r="R1535" s="4" t="str">
        <f t="array" ref="R1535">XLOOKUP(Q1535,Store_Dim!A:A,Store_Dim!B:B)</f>
        <v>Guerrero-Schmitt</v>
      </c>
      <c r="S1535" s="4" t="str">
        <f t="array" ref="S1535">XLOOKUP(Q1535,Store_Dim!A:A,Store_Dim!E:E)</f>
        <v>Flagship</v>
      </c>
      <c r="T1535" s="4">
        <v>4.0</v>
      </c>
      <c r="U1535" s="13">
        <v>790.38</v>
      </c>
      <c r="V1535" s="14">
        <v>0.22</v>
      </c>
      <c r="W1535" s="15">
        <v>399.0</v>
      </c>
      <c r="X1535" s="4" t="s">
        <v>1964</v>
      </c>
      <c r="Y1535" s="16">
        <v>2465.9856</v>
      </c>
      <c r="Z1535" s="4" t="str">
        <f t="array" ref="Z1535">XLOOKUP(M1535,Product_Dim!A:A,Product_Dim!B:B)</f>
        <v>Men's Hair Styling Gel</v>
      </c>
    </row>
    <row r="1536" ht="14.25" customHeight="1">
      <c r="A1536" s="4" t="s">
        <v>3495</v>
      </c>
      <c r="B1536" s="5">
        <v>45533.0</v>
      </c>
      <c r="C1536" s="12" t="s">
        <v>3975</v>
      </c>
      <c r="D1536" s="4">
        <f t="shared" si="1"/>
        <v>2024</v>
      </c>
      <c r="E1536" s="4" t="s">
        <v>880</v>
      </c>
      <c r="F1536" s="4">
        <v>45.0</v>
      </c>
      <c r="G1536" s="4" t="str">
        <f t="shared" si="2"/>
        <v>36-45</v>
      </c>
      <c r="H1536" s="4" t="str">
        <f t="array" ref="H1536">XLOOKUP(E1536,Customer_Dim!A:A,Customer_Dim!D:D)</f>
        <v>Female</v>
      </c>
      <c r="I1536" s="4" t="str">
        <f t="array" ref="I1536">XLOOKUP(E1536,Customer_Dim!A:A,Customer_Dim!H:H)</f>
        <v>Silver</v>
      </c>
      <c r="J1536" s="4" t="str">
        <f t="array" ref="J1536">XLOOKUP(E1536,Customer_Dim!A:A,Customer_Dim!E:E)</f>
        <v>Emilytown</v>
      </c>
      <c r="K1536" s="4" t="str">
        <f t="array" ref="K1536">XLOOKUP(E1536,Customer_Dim!A:A,Customer_Dim!F:F)</f>
        <v>California</v>
      </c>
      <c r="L1536" s="4" t="str">
        <f t="array" ref="L1536">XLOOKUP(Q1536,Store_Dim!A:A,Store_Dim!C:C)</f>
        <v>North</v>
      </c>
      <c r="M1536" s="4" t="s">
        <v>1759</v>
      </c>
      <c r="N1536" s="4" t="str">
        <f t="array" ref="N1536">XLOOKUP(M1536,Product_Dim!A:A,Product_Dim!C:C)</f>
        <v>Beauty</v>
      </c>
      <c r="O1536" s="4" t="str">
        <f t="array" ref="O1536">XLOOKUP(M1536,Product_Dim!A:A,Product_Dim!D:D)</f>
        <v>Haircare</v>
      </c>
      <c r="P1536" s="4" t="s">
        <v>1761</v>
      </c>
      <c r="Q1536" s="4" t="s">
        <v>1942</v>
      </c>
      <c r="R1536" s="4" t="str">
        <f t="array" ref="R1536">XLOOKUP(Q1536,Store_Dim!A:A,Store_Dim!B:B)</f>
        <v>Holloway Ltd</v>
      </c>
      <c r="S1536" s="4" t="str">
        <f t="array" ref="S1536">XLOOKUP(Q1536,Store_Dim!A:A,Store_Dim!E:E)</f>
        <v>Flagship</v>
      </c>
      <c r="T1536" s="4">
        <v>2.0</v>
      </c>
      <c r="U1536" s="13">
        <v>102.85</v>
      </c>
      <c r="V1536" s="14">
        <v>0.08</v>
      </c>
      <c r="W1536" s="15">
        <v>399.0</v>
      </c>
      <c r="X1536" s="4" t="s">
        <v>1961</v>
      </c>
      <c r="Y1536" s="16">
        <v>189.244</v>
      </c>
      <c r="Z1536" s="4" t="str">
        <f t="array" ref="Z1536">XLOOKUP(M1536,Product_Dim!A:A,Product_Dim!B:B)</f>
        <v>Men's Hair Styling Gel</v>
      </c>
    </row>
    <row r="1537" ht="14.25" customHeight="1">
      <c r="A1537" s="4" t="s">
        <v>3496</v>
      </c>
      <c r="B1537" s="5">
        <v>45781.0</v>
      </c>
      <c r="C1537" s="12" t="s">
        <v>3973</v>
      </c>
      <c r="D1537" s="4">
        <f t="shared" si="1"/>
        <v>2025</v>
      </c>
      <c r="E1537" s="4" t="s">
        <v>170</v>
      </c>
      <c r="F1537" s="4">
        <v>55.0</v>
      </c>
      <c r="G1537" s="4" t="str">
        <f t="shared" si="2"/>
        <v>46-55</v>
      </c>
      <c r="H1537" s="4" t="str">
        <f t="array" ref="H1537">XLOOKUP(E1537,Customer_Dim!A:A,Customer_Dim!D:D)</f>
        <v>Female</v>
      </c>
      <c r="I1537" s="4" t="str">
        <f t="array" ref="I1537">XLOOKUP(E1537,Customer_Dim!A:A,Customer_Dim!H:H)</f>
        <v>Gold</v>
      </c>
      <c r="J1537" s="4" t="str">
        <f t="array" ref="J1537">XLOOKUP(E1537,Customer_Dim!A:A,Customer_Dim!E:E)</f>
        <v>Darleneton</v>
      </c>
      <c r="K1537" s="4" t="str">
        <f t="array" ref="K1537">XLOOKUP(E1537,Customer_Dim!A:A,Customer_Dim!F:F)</f>
        <v>Michigan</v>
      </c>
      <c r="L1537" s="4" t="str">
        <f t="array" ref="L1537">XLOOKUP(Q1537,Store_Dim!A:A,Store_Dim!C:C)</f>
        <v>West</v>
      </c>
      <c r="M1537" s="4" t="s">
        <v>1603</v>
      </c>
      <c r="N1537" s="4" t="str">
        <f t="array" ref="N1537">XLOOKUP(M1537,Product_Dim!A:A,Product_Dim!C:C)</f>
        <v>Electronics</v>
      </c>
      <c r="O1537" s="4" t="str">
        <f t="array" ref="O1537">XLOOKUP(M1537,Product_Dim!A:A,Product_Dim!D:D)</f>
        <v>Accessories</v>
      </c>
      <c r="P1537" s="4" t="s">
        <v>1605</v>
      </c>
      <c r="Q1537" s="4" t="s">
        <v>1939</v>
      </c>
      <c r="R1537" s="4" t="str">
        <f t="array" ref="R1537">XLOOKUP(Q1537,Store_Dim!A:A,Store_Dim!B:B)</f>
        <v>Frederick-Wright</v>
      </c>
      <c r="S1537" s="4" t="str">
        <f t="array" ref="S1537">XLOOKUP(Q1537,Store_Dim!A:A,Store_Dim!E:E)</f>
        <v>Flagship</v>
      </c>
      <c r="T1537" s="4">
        <v>3.0</v>
      </c>
      <c r="U1537" s="13">
        <v>866.78</v>
      </c>
      <c r="V1537" s="14">
        <v>0.27</v>
      </c>
      <c r="W1537" s="15">
        <v>273.86258363355637</v>
      </c>
      <c r="X1537" s="4" t="s">
        <v>1961</v>
      </c>
      <c r="Y1537" s="16">
        <v>1898.2482</v>
      </c>
      <c r="Z1537" s="4" t="str">
        <f t="array" ref="Z1537">XLOOKUP(M1537,Product_Dim!A:A,Product_Dim!B:B)</f>
        <v>HD Smart TV Stick</v>
      </c>
    </row>
    <row r="1538" ht="14.25" customHeight="1">
      <c r="A1538" s="4" t="s">
        <v>3497</v>
      </c>
      <c r="B1538" s="5">
        <v>45378.0</v>
      </c>
      <c r="C1538" s="12" t="s">
        <v>3977</v>
      </c>
      <c r="D1538" s="4">
        <f t="shared" si="1"/>
        <v>2024</v>
      </c>
      <c r="E1538" s="4" t="s">
        <v>698</v>
      </c>
      <c r="F1538" s="4">
        <v>54.0</v>
      </c>
      <c r="G1538" s="4" t="str">
        <f t="shared" si="2"/>
        <v>46-55</v>
      </c>
      <c r="H1538" s="4" t="str">
        <f t="array" ref="H1538">XLOOKUP(E1538,Customer_Dim!A:A,Customer_Dim!D:D)</f>
        <v>Male</v>
      </c>
      <c r="I1538" s="4" t="str">
        <f t="array" ref="I1538">XLOOKUP(E1538,Customer_Dim!A:A,Customer_Dim!H:H)</f>
        <v>Platinum</v>
      </c>
      <c r="J1538" s="4" t="str">
        <f t="array" ref="J1538">XLOOKUP(E1538,Customer_Dim!A:A,Customer_Dim!E:E)</f>
        <v>Kathrynview</v>
      </c>
      <c r="K1538" s="4" t="str">
        <f t="array" ref="K1538">XLOOKUP(E1538,Customer_Dim!A:A,Customer_Dim!F:F)</f>
        <v>Louisiana</v>
      </c>
      <c r="L1538" s="4" t="str">
        <f t="array" ref="L1538">XLOOKUP(Q1538,Store_Dim!A:A,Store_Dim!C:C)</f>
        <v>West</v>
      </c>
      <c r="M1538" s="4" t="s">
        <v>1817</v>
      </c>
      <c r="N1538" s="4" t="str">
        <f t="array" ref="N1538">XLOOKUP(M1538,Product_Dim!A:A,Product_Dim!C:C)</f>
        <v>Home</v>
      </c>
      <c r="O1538" s="4" t="str">
        <f t="array" ref="O1538">XLOOKUP(M1538,Product_Dim!A:A,Product_Dim!D:D)</f>
        <v>Decor</v>
      </c>
      <c r="P1538" s="4" t="s">
        <v>1819</v>
      </c>
      <c r="Q1538" s="4" t="s">
        <v>1939</v>
      </c>
      <c r="R1538" s="4" t="str">
        <f t="array" ref="R1538">XLOOKUP(Q1538,Store_Dim!A:A,Store_Dim!B:B)</f>
        <v>Frederick-Wright</v>
      </c>
      <c r="S1538" s="4" t="str">
        <f t="array" ref="S1538">XLOOKUP(Q1538,Store_Dim!A:A,Store_Dim!E:E)</f>
        <v>Flagship</v>
      </c>
      <c r="T1538" s="4">
        <v>3.0</v>
      </c>
      <c r="U1538" s="13">
        <v>392.84</v>
      </c>
      <c r="V1538" s="14">
        <v>0.27</v>
      </c>
      <c r="W1538" s="15">
        <v>400.0</v>
      </c>
      <c r="X1538" s="4" t="s">
        <v>1961</v>
      </c>
      <c r="Y1538" s="16">
        <v>860.3195999999999</v>
      </c>
      <c r="Z1538" s="4" t="str">
        <f t="array" ref="Z1538">XLOOKUP(M1538,Product_Dim!A:A,Product_Dim!B:B)</f>
        <v>Essential Oil Diffuser</v>
      </c>
    </row>
    <row r="1539" ht="14.25" customHeight="1">
      <c r="A1539" s="4" t="s">
        <v>3498</v>
      </c>
      <c r="B1539" s="5">
        <v>45688.0</v>
      </c>
      <c r="C1539" s="12" t="s">
        <v>3972</v>
      </c>
      <c r="D1539" s="4">
        <f t="shared" si="1"/>
        <v>2025</v>
      </c>
      <c r="E1539" s="4" t="s">
        <v>1040</v>
      </c>
      <c r="F1539" s="4">
        <v>64.0</v>
      </c>
      <c r="G1539" s="4" t="str">
        <f t="shared" si="2"/>
        <v>56-65</v>
      </c>
      <c r="H1539" s="4" t="str">
        <f t="array" ref="H1539">XLOOKUP(E1539,Customer_Dim!A:A,Customer_Dim!D:D)</f>
        <v>Female</v>
      </c>
      <c r="I1539" s="4" t="str">
        <f t="array" ref="I1539">XLOOKUP(E1539,Customer_Dim!A:A,Customer_Dim!H:H)</f>
        <v>Platinum</v>
      </c>
      <c r="J1539" s="4" t="str">
        <f t="array" ref="J1539">XLOOKUP(E1539,Customer_Dim!A:A,Customer_Dim!E:E)</f>
        <v>Whiteport</v>
      </c>
      <c r="K1539" s="4" t="str">
        <f t="array" ref="K1539">XLOOKUP(E1539,Customer_Dim!A:A,Customer_Dim!F:F)</f>
        <v>North Carolina</v>
      </c>
      <c r="L1539" s="4" t="str">
        <f t="array" ref="L1539">XLOOKUP(Q1539,Store_Dim!A:A,Store_Dim!C:C)</f>
        <v>North</v>
      </c>
      <c r="M1539" s="4" t="s">
        <v>1594</v>
      </c>
      <c r="N1539" s="4" t="str">
        <f t="array" ref="N1539">XLOOKUP(M1539,Product_Dim!A:A,Product_Dim!C:C)</f>
        <v>Sports</v>
      </c>
      <c r="O1539" s="4" t="str">
        <f t="array" ref="O1539">XLOOKUP(M1539,Product_Dim!A:A,Product_Dim!D:D)</f>
        <v>Fitness</v>
      </c>
      <c r="P1539" s="4" t="s">
        <v>1598</v>
      </c>
      <c r="Q1539" s="4" t="s">
        <v>1908</v>
      </c>
      <c r="R1539" s="4" t="str">
        <f t="array" ref="R1539">XLOOKUP(Q1539,Store_Dim!A:A,Store_Dim!B:B)</f>
        <v>Gray Ltd</v>
      </c>
      <c r="S1539" s="4" t="str">
        <f t="array" ref="S1539">XLOOKUP(Q1539,Store_Dim!A:A,Store_Dim!E:E)</f>
        <v>Outlet</v>
      </c>
      <c r="T1539" s="4">
        <v>2.0</v>
      </c>
      <c r="U1539" s="13">
        <v>753.1</v>
      </c>
      <c r="V1539" s="14">
        <v>0.19</v>
      </c>
      <c r="W1539" s="15">
        <v>323.0</v>
      </c>
      <c r="X1539" s="4" t="s">
        <v>1961</v>
      </c>
      <c r="Y1539" s="16">
        <v>1220.022</v>
      </c>
      <c r="Z1539" s="4" t="str">
        <f t="array" ref="Z1539">XLOOKUP(M1539,Product_Dim!A:A,Product_Dim!B:B)</f>
        <v>Adjustable Dumbbell Set</v>
      </c>
    </row>
    <row r="1540" ht="14.25" customHeight="1">
      <c r="A1540" s="4" t="s">
        <v>3499</v>
      </c>
      <c r="B1540" s="5">
        <v>45927.0</v>
      </c>
      <c r="C1540" s="12" t="s">
        <v>3976</v>
      </c>
      <c r="D1540" s="4">
        <f t="shared" si="1"/>
        <v>2025</v>
      </c>
      <c r="E1540" s="4" t="s">
        <v>57</v>
      </c>
      <c r="F1540" s="4">
        <v>29.0</v>
      </c>
      <c r="G1540" s="4" t="str">
        <f t="shared" si="2"/>
        <v>26-35</v>
      </c>
      <c r="H1540" s="4" t="str">
        <f t="array" ref="H1540">XLOOKUP(E1540,Customer_Dim!A:A,Customer_Dim!D:D)</f>
        <v>Female</v>
      </c>
      <c r="I1540" s="4" t="str">
        <f t="array" ref="I1540">XLOOKUP(E1540,Customer_Dim!A:A,Customer_Dim!H:H)</f>
        <v>Bronze</v>
      </c>
      <c r="J1540" s="4" t="str">
        <f t="array" ref="J1540">XLOOKUP(E1540,Customer_Dim!A:A,Customer_Dim!E:E)</f>
        <v>West Pamelafurt</v>
      </c>
      <c r="K1540" s="4" t="str">
        <f t="array" ref="K1540">XLOOKUP(E1540,Customer_Dim!A:A,Customer_Dim!F:F)</f>
        <v>West Virginia</v>
      </c>
      <c r="L1540" s="4" t="str">
        <f t="array" ref="L1540">XLOOKUP(Q1540,Store_Dim!A:A,Store_Dim!C:C)</f>
        <v>North</v>
      </c>
      <c r="M1540" s="4" t="s">
        <v>1744</v>
      </c>
      <c r="N1540" s="4" t="str">
        <f t="array" ref="N1540">XLOOKUP(M1540,Product_Dim!A:A,Product_Dim!C:C)</f>
        <v>Sports</v>
      </c>
      <c r="O1540" s="4" t="str">
        <f t="array" ref="O1540">XLOOKUP(M1540,Product_Dim!A:A,Product_Dim!D:D)</f>
        <v>Accessories</v>
      </c>
      <c r="P1540" s="4" t="s">
        <v>1746</v>
      </c>
      <c r="Q1540" s="4" t="s">
        <v>1942</v>
      </c>
      <c r="R1540" s="4" t="str">
        <f t="array" ref="R1540">XLOOKUP(Q1540,Store_Dim!A:A,Store_Dim!B:B)</f>
        <v>Holloway Ltd</v>
      </c>
      <c r="S1540" s="4" t="str">
        <f t="array" ref="S1540">XLOOKUP(Q1540,Store_Dim!A:A,Store_Dim!E:E)</f>
        <v>Flagship</v>
      </c>
      <c r="T1540" s="4">
        <v>2.0</v>
      </c>
      <c r="U1540" s="13">
        <v>700.91</v>
      </c>
      <c r="V1540" s="14">
        <v>0.1</v>
      </c>
      <c r="W1540" s="15">
        <v>185.0</v>
      </c>
      <c r="X1540" s="4" t="s">
        <v>1961</v>
      </c>
      <c r="Y1540" s="16">
        <v>1261.638</v>
      </c>
      <c r="Z1540" s="4" t="str">
        <f t="array" ref="Z1540">XLOOKUP(M1540,Product_Dim!A:A,Product_Dim!B:B)</f>
        <v>Sports Stopwatch Pro</v>
      </c>
    </row>
    <row r="1541" ht="14.25" customHeight="1">
      <c r="A1541" s="4" t="s">
        <v>3500</v>
      </c>
      <c r="B1541" s="5">
        <v>45775.0</v>
      </c>
      <c r="C1541" s="12" t="s">
        <v>3978</v>
      </c>
      <c r="D1541" s="4">
        <f t="shared" si="1"/>
        <v>2025</v>
      </c>
      <c r="E1541" s="4" t="s">
        <v>280</v>
      </c>
      <c r="F1541" s="4">
        <v>39.0</v>
      </c>
      <c r="G1541" s="4" t="str">
        <f t="shared" si="2"/>
        <v>36-45</v>
      </c>
      <c r="H1541" s="4" t="str">
        <f t="array" ref="H1541">XLOOKUP(E1541,Customer_Dim!A:A,Customer_Dim!D:D)</f>
        <v>Female</v>
      </c>
      <c r="I1541" s="4" t="str">
        <f t="array" ref="I1541">XLOOKUP(E1541,Customer_Dim!A:A,Customer_Dim!H:H)</f>
        <v>Gold</v>
      </c>
      <c r="J1541" s="4" t="str">
        <f t="array" ref="J1541">XLOOKUP(E1541,Customer_Dim!A:A,Customer_Dim!E:E)</f>
        <v>Olsonhaven</v>
      </c>
      <c r="K1541" s="4" t="str">
        <f t="array" ref="K1541">XLOOKUP(E1541,Customer_Dim!A:A,Customer_Dim!F:F)</f>
        <v>Iowa</v>
      </c>
      <c r="L1541" s="4" t="str">
        <f t="array" ref="L1541">XLOOKUP(Q1541,Store_Dim!A:A,Store_Dim!C:C)</f>
        <v>North</v>
      </c>
      <c r="M1541" s="4" t="s">
        <v>1617</v>
      </c>
      <c r="N1541" s="4" t="str">
        <f t="array" ref="N1541">XLOOKUP(M1541,Product_Dim!A:A,Product_Dim!C:C)</f>
        <v>Electronics</v>
      </c>
      <c r="O1541" s="4" t="str">
        <f t="array" ref="O1541">XLOOKUP(M1541,Product_Dim!A:A,Product_Dim!D:D)</f>
        <v>Appliances</v>
      </c>
      <c r="P1541" s="4" t="s">
        <v>1620</v>
      </c>
      <c r="Q1541" s="4" t="s">
        <v>1929</v>
      </c>
      <c r="R1541" s="4" t="str">
        <f t="array" ref="R1541">XLOOKUP(Q1541,Store_Dim!A:A,Store_Dim!B:B)</f>
        <v>Thomas, Bridges and Harris</v>
      </c>
      <c r="S1541" s="4" t="str">
        <f t="array" ref="S1541">XLOOKUP(Q1541,Store_Dim!A:A,Store_Dim!E:E)</f>
        <v>Online</v>
      </c>
      <c r="T1541" s="4">
        <v>4.0</v>
      </c>
      <c r="U1541" s="13">
        <v>935.98</v>
      </c>
      <c r="V1541" s="14">
        <v>0.11</v>
      </c>
      <c r="W1541" s="15">
        <v>301.0</v>
      </c>
      <c r="X1541" s="4" t="s">
        <v>1961</v>
      </c>
      <c r="Y1541" s="16">
        <v>3332.0888</v>
      </c>
      <c r="Z1541" s="4" t="str">
        <f t="array" ref="Z1541">XLOOKUP(M1541,Product_Dim!A:A,Product_Dim!B:B)</f>
        <v>4K Home Projector</v>
      </c>
    </row>
    <row r="1542" ht="14.25" customHeight="1">
      <c r="A1542" s="4" t="s">
        <v>3501</v>
      </c>
      <c r="B1542" s="5">
        <v>45849.0</v>
      </c>
      <c r="C1542" s="12" t="s">
        <v>3968</v>
      </c>
      <c r="D1542" s="4">
        <f t="shared" si="1"/>
        <v>2025</v>
      </c>
      <c r="E1542" s="4" t="s">
        <v>1513</v>
      </c>
      <c r="F1542" s="4">
        <v>46.0</v>
      </c>
      <c r="G1542" s="4" t="str">
        <f t="shared" si="2"/>
        <v>46-55</v>
      </c>
      <c r="H1542" s="4" t="str">
        <f t="array" ref="H1542">XLOOKUP(E1542,Customer_Dim!A:A,Customer_Dim!D:D)</f>
        <v>Female</v>
      </c>
      <c r="I1542" s="4" t="str">
        <f t="array" ref="I1542">XLOOKUP(E1542,Customer_Dim!A:A,Customer_Dim!H:H)</f>
        <v>Bronze</v>
      </c>
      <c r="J1542" s="4" t="str">
        <f t="array" ref="J1542">XLOOKUP(E1542,Customer_Dim!A:A,Customer_Dim!E:E)</f>
        <v>East Dillonview</v>
      </c>
      <c r="K1542" s="4" t="str">
        <f t="array" ref="K1542">XLOOKUP(E1542,Customer_Dim!A:A,Customer_Dim!F:F)</f>
        <v>Virginia</v>
      </c>
      <c r="L1542" s="4" t="str">
        <f t="array" ref="L1542">XLOOKUP(Q1542,Store_Dim!A:A,Store_Dim!C:C)</f>
        <v>West</v>
      </c>
      <c r="M1542" s="4" t="s">
        <v>1811</v>
      </c>
      <c r="N1542" s="4" t="str">
        <f t="array" ref="N1542">XLOOKUP(M1542,Product_Dim!A:A,Product_Dim!C:C)</f>
        <v>Electronics</v>
      </c>
      <c r="O1542" s="4" t="str">
        <f t="array" ref="O1542">XLOOKUP(M1542,Product_Dim!A:A,Product_Dim!D:D)</f>
        <v>Computer</v>
      </c>
      <c r="P1542" s="4" t="s">
        <v>1813</v>
      </c>
      <c r="Q1542" s="4" t="s">
        <v>1939</v>
      </c>
      <c r="R1542" s="4" t="str">
        <f t="array" ref="R1542">XLOOKUP(Q1542,Store_Dim!A:A,Store_Dim!B:B)</f>
        <v>Frederick-Wright</v>
      </c>
      <c r="S1542" s="4" t="str">
        <f t="array" ref="S1542">XLOOKUP(Q1542,Store_Dim!A:A,Store_Dim!E:E)</f>
        <v>Flagship</v>
      </c>
      <c r="T1542" s="4">
        <v>1.0</v>
      </c>
      <c r="U1542" s="13">
        <v>539.9</v>
      </c>
      <c r="V1542" s="14">
        <v>0.07</v>
      </c>
      <c r="W1542" s="15">
        <v>320.0</v>
      </c>
      <c r="X1542" s="4" t="s">
        <v>1959</v>
      </c>
      <c r="Y1542" s="16">
        <v>502.107</v>
      </c>
      <c r="Z1542" s="4" t="str">
        <f t="array" ref="Z1542">XLOOKUP(M1542,Product_Dim!A:A,Product_Dim!B:B)</f>
        <v>Wireless Mouse</v>
      </c>
    </row>
    <row r="1543" ht="14.25" customHeight="1">
      <c r="A1543" s="4" t="s">
        <v>3502</v>
      </c>
      <c r="B1543" s="5">
        <v>45573.0</v>
      </c>
      <c r="C1543" s="12" t="s">
        <v>3979</v>
      </c>
      <c r="D1543" s="4">
        <f t="shared" si="1"/>
        <v>2024</v>
      </c>
      <c r="E1543" s="4" t="s">
        <v>587</v>
      </c>
      <c r="F1543" s="4">
        <v>44.0</v>
      </c>
      <c r="G1543" s="4" t="str">
        <f t="shared" si="2"/>
        <v>36-45</v>
      </c>
      <c r="H1543" s="4" t="str">
        <f t="array" ref="H1543">XLOOKUP(E1543,Customer_Dim!A:A,Customer_Dim!D:D)</f>
        <v>Female</v>
      </c>
      <c r="I1543" s="4" t="str">
        <f t="array" ref="I1543">XLOOKUP(E1543,Customer_Dim!A:A,Customer_Dim!H:H)</f>
        <v>Platinum</v>
      </c>
      <c r="J1543" s="4" t="str">
        <f t="array" ref="J1543">XLOOKUP(E1543,Customer_Dim!A:A,Customer_Dim!E:E)</f>
        <v>Morrisburgh</v>
      </c>
      <c r="K1543" s="4" t="str">
        <f t="array" ref="K1543">XLOOKUP(E1543,Customer_Dim!A:A,Customer_Dim!F:F)</f>
        <v>Indiana</v>
      </c>
      <c r="L1543" s="4" t="str">
        <f t="array" ref="L1543">XLOOKUP(Q1543,Store_Dim!A:A,Store_Dim!C:C)</f>
        <v>East</v>
      </c>
      <c r="M1543" s="4" t="s">
        <v>1700</v>
      </c>
      <c r="N1543" s="4" t="str">
        <f t="array" ref="N1543">XLOOKUP(M1543,Product_Dim!A:A,Product_Dim!C:C)</f>
        <v>Electronics</v>
      </c>
      <c r="O1543" s="4" t="str">
        <f t="array" ref="O1543">XLOOKUP(M1543,Product_Dim!A:A,Product_Dim!D:D)</f>
        <v>Audio</v>
      </c>
      <c r="P1543" s="4" t="s">
        <v>1702</v>
      </c>
      <c r="Q1543" s="4" t="s">
        <v>1911</v>
      </c>
      <c r="R1543" s="4" t="str">
        <f t="array" ref="R1543">XLOOKUP(Q1543,Store_Dim!A:A,Store_Dim!B:B)</f>
        <v>Benson-Elliott</v>
      </c>
      <c r="S1543" s="4" t="str">
        <f t="array" ref="S1543">XLOOKUP(Q1543,Store_Dim!A:A,Store_Dim!E:E)</f>
        <v>Online</v>
      </c>
      <c r="T1543" s="4">
        <v>1.0</v>
      </c>
      <c r="U1543" s="13">
        <v>312.81</v>
      </c>
      <c r="V1543" s="14">
        <v>0.14</v>
      </c>
      <c r="W1543" s="15">
        <v>378.0</v>
      </c>
      <c r="X1543" s="4" t="s">
        <v>1961</v>
      </c>
      <c r="Y1543" s="16">
        <v>269.0166</v>
      </c>
      <c r="Z1543" s="4" t="str">
        <f t="array" ref="Z1543">XLOOKUP(M1543,Product_Dim!A:A,Product_Dim!B:B)</f>
        <v>Noise-Canceling Headphones</v>
      </c>
    </row>
    <row r="1544" ht="14.25" customHeight="1">
      <c r="A1544" s="4" t="s">
        <v>3503</v>
      </c>
      <c r="B1544" s="5">
        <v>45356.0</v>
      </c>
      <c r="C1544" s="12" t="s">
        <v>3977</v>
      </c>
      <c r="D1544" s="4">
        <f t="shared" si="1"/>
        <v>2024</v>
      </c>
      <c r="E1544" s="4" t="s">
        <v>820</v>
      </c>
      <c r="F1544" s="4">
        <v>41.0</v>
      </c>
      <c r="G1544" s="4" t="str">
        <f t="shared" si="2"/>
        <v>36-45</v>
      </c>
      <c r="H1544" s="4" t="str">
        <f t="array" ref="H1544">XLOOKUP(E1544,Customer_Dim!A:A,Customer_Dim!D:D)</f>
        <v>Female</v>
      </c>
      <c r="I1544" s="4" t="str">
        <f t="array" ref="I1544">XLOOKUP(E1544,Customer_Dim!A:A,Customer_Dim!H:H)</f>
        <v>Gold</v>
      </c>
      <c r="J1544" s="4" t="str">
        <f t="array" ref="J1544">XLOOKUP(E1544,Customer_Dim!A:A,Customer_Dim!E:E)</f>
        <v>Garciamouth</v>
      </c>
      <c r="K1544" s="4" t="str">
        <f t="array" ref="K1544">XLOOKUP(E1544,Customer_Dim!A:A,Customer_Dim!F:F)</f>
        <v>New York</v>
      </c>
      <c r="L1544" s="4" t="str">
        <f t="array" ref="L1544">XLOOKUP(Q1544,Store_Dim!A:A,Store_Dim!C:C)</f>
        <v>South</v>
      </c>
      <c r="M1544" s="4" t="s">
        <v>1725</v>
      </c>
      <c r="N1544" s="4" t="str">
        <f t="array" ref="N1544">XLOOKUP(M1544,Product_Dim!A:A,Product_Dim!C:C)</f>
        <v>Electronics</v>
      </c>
      <c r="O1544" s="4" t="str">
        <f t="array" ref="O1544">XLOOKUP(M1544,Product_Dim!A:A,Product_Dim!D:D)</f>
        <v>Accessories</v>
      </c>
      <c r="P1544" s="4" t="s">
        <v>1727</v>
      </c>
      <c r="Q1544" s="4" t="s">
        <v>1914</v>
      </c>
      <c r="R1544" s="4" t="str">
        <f t="array" ref="R1544">XLOOKUP(Q1544,Store_Dim!A:A,Store_Dim!B:B)</f>
        <v>Martinez-Mullins</v>
      </c>
      <c r="S1544" s="4" t="str">
        <f t="array" ref="S1544">XLOOKUP(Q1544,Store_Dim!A:A,Store_Dim!E:E)</f>
        <v>Online</v>
      </c>
      <c r="T1544" s="4">
        <v>3.0</v>
      </c>
      <c r="U1544" s="13">
        <v>855.96</v>
      </c>
      <c r="V1544" s="14">
        <v>0.29</v>
      </c>
      <c r="W1544" s="15">
        <v>103.0</v>
      </c>
      <c r="X1544" s="4" t="s">
        <v>1964</v>
      </c>
      <c r="Y1544" s="16">
        <v>1823.1948</v>
      </c>
      <c r="Z1544" s="4" t="str">
        <f t="array" ref="Z1544">XLOOKUP(M1544,Product_Dim!A:A,Product_Dim!B:B)</f>
        <v>Car Dashboard Phone Holder</v>
      </c>
    </row>
    <row r="1545" ht="14.25" customHeight="1">
      <c r="A1545" s="4" t="s">
        <v>3504</v>
      </c>
      <c r="B1545" s="5">
        <v>45326.0</v>
      </c>
      <c r="C1545" s="12" t="s">
        <v>3974</v>
      </c>
      <c r="D1545" s="4">
        <f t="shared" si="1"/>
        <v>2024</v>
      </c>
      <c r="E1545" s="4" t="s">
        <v>1136</v>
      </c>
      <c r="F1545" s="4">
        <v>20.0</v>
      </c>
      <c r="G1545" s="4" t="str">
        <f t="shared" si="2"/>
        <v>18-25</v>
      </c>
      <c r="H1545" s="4" t="str">
        <f t="array" ref="H1545">XLOOKUP(E1545,Customer_Dim!A:A,Customer_Dim!D:D)</f>
        <v>Male</v>
      </c>
      <c r="I1545" s="4" t="str">
        <f t="array" ref="I1545">XLOOKUP(E1545,Customer_Dim!A:A,Customer_Dim!H:H)</f>
        <v>Gold</v>
      </c>
      <c r="J1545" s="4" t="str">
        <f t="array" ref="J1545">XLOOKUP(E1545,Customer_Dim!A:A,Customer_Dim!E:E)</f>
        <v>North Johnfurt</v>
      </c>
      <c r="K1545" s="4" t="str">
        <f t="array" ref="K1545">XLOOKUP(E1545,Customer_Dim!A:A,Customer_Dim!F:F)</f>
        <v>Washington</v>
      </c>
      <c r="L1545" s="4" t="str">
        <f t="array" ref="L1545">XLOOKUP(Q1545,Store_Dim!A:A,Store_Dim!C:C)</f>
        <v>South</v>
      </c>
      <c r="M1545" s="4" t="s">
        <v>1560</v>
      </c>
      <c r="N1545" s="4" t="str">
        <f t="array" ref="N1545">XLOOKUP(M1545,Product_Dim!A:A,Product_Dim!C:C)</f>
        <v>Clothing</v>
      </c>
      <c r="O1545" s="4" t="str">
        <f t="array" ref="O1545">XLOOKUP(M1545,Product_Dim!A:A,Product_Dim!D:D)</f>
        <v>Tops</v>
      </c>
      <c r="P1545" s="4" t="s">
        <v>1564</v>
      </c>
      <c r="Q1545" s="4" t="s">
        <v>1927</v>
      </c>
      <c r="R1545" s="4" t="str">
        <f t="array" ref="R1545">XLOOKUP(Q1545,Store_Dim!A:A,Store_Dim!B:B)</f>
        <v>Aguirre-Keller</v>
      </c>
      <c r="S1545" s="4" t="str">
        <f t="array" ref="S1545">XLOOKUP(Q1545,Store_Dim!A:A,Store_Dim!E:E)</f>
        <v>Online</v>
      </c>
      <c r="T1545" s="4">
        <v>3.0</v>
      </c>
      <c r="U1545" s="13">
        <v>305.0</v>
      </c>
      <c r="V1545" s="14">
        <v>0.01</v>
      </c>
      <c r="W1545" s="15">
        <v>181.0</v>
      </c>
      <c r="X1545" s="4" t="s">
        <v>1964</v>
      </c>
      <c r="Y1545" s="16">
        <v>905.85</v>
      </c>
      <c r="Z1545" s="4" t="str">
        <f t="array" ref="Z1545">XLOOKUP(M1545,Product_Dim!A:A,Product_Dim!B:B)</f>
        <v>Men's Graphic T-Shirt</v>
      </c>
    </row>
    <row r="1546" ht="14.25" customHeight="1">
      <c r="A1546" s="4" t="s">
        <v>3505</v>
      </c>
      <c r="B1546" s="5">
        <v>45361.0</v>
      </c>
      <c r="C1546" s="12" t="s">
        <v>3977</v>
      </c>
      <c r="D1546" s="4">
        <f t="shared" si="1"/>
        <v>2024</v>
      </c>
      <c r="E1546" s="4" t="s">
        <v>1464</v>
      </c>
      <c r="F1546" s="4">
        <v>45.0</v>
      </c>
      <c r="G1546" s="4" t="str">
        <f t="shared" si="2"/>
        <v>36-45</v>
      </c>
      <c r="H1546" s="4" t="str">
        <f t="array" ref="H1546">XLOOKUP(E1546,Customer_Dim!A:A,Customer_Dim!D:D)</f>
        <v>Male</v>
      </c>
      <c r="I1546" s="4" t="str">
        <f t="array" ref="I1546">XLOOKUP(E1546,Customer_Dim!A:A,Customer_Dim!H:H)</f>
        <v>Bronze</v>
      </c>
      <c r="J1546" s="4" t="str">
        <f t="array" ref="J1546">XLOOKUP(E1546,Customer_Dim!A:A,Customer_Dim!E:E)</f>
        <v>Bergermouth</v>
      </c>
      <c r="K1546" s="4" t="str">
        <f t="array" ref="K1546">XLOOKUP(E1546,Customer_Dim!A:A,Customer_Dim!F:F)</f>
        <v>Vermont</v>
      </c>
      <c r="L1546" s="4" t="str">
        <f t="array" ref="L1546">XLOOKUP(Q1546,Store_Dim!A:A,Store_Dim!C:C)</f>
        <v>North</v>
      </c>
      <c r="M1546" s="4" t="s">
        <v>1880</v>
      </c>
      <c r="N1546" s="4" t="str">
        <f t="array" ref="N1546">XLOOKUP(M1546,Product_Dim!A:A,Product_Dim!C:C)</f>
        <v>Home</v>
      </c>
      <c r="O1546" s="4" t="str">
        <f t="array" ref="O1546">XLOOKUP(M1546,Product_Dim!A:A,Product_Dim!D:D)</f>
        <v>Kitchen</v>
      </c>
      <c r="P1546" s="4" t="s">
        <v>1882</v>
      </c>
      <c r="Q1546" s="4" t="s">
        <v>1929</v>
      </c>
      <c r="R1546" s="4" t="str">
        <f t="array" ref="R1546">XLOOKUP(Q1546,Store_Dim!A:A,Store_Dim!B:B)</f>
        <v>Thomas, Bridges and Harris</v>
      </c>
      <c r="S1546" s="4" t="str">
        <f t="array" ref="S1546">XLOOKUP(Q1546,Store_Dim!A:A,Store_Dim!E:E)</f>
        <v>Online</v>
      </c>
      <c r="T1546" s="4">
        <v>3.0</v>
      </c>
      <c r="U1546" s="13">
        <v>831.15</v>
      </c>
      <c r="V1546" s="14">
        <v>0.19</v>
      </c>
      <c r="W1546" s="15">
        <v>146.0</v>
      </c>
      <c r="X1546" s="4" t="s">
        <v>1959</v>
      </c>
      <c r="Y1546" s="16">
        <v>2019.6945</v>
      </c>
      <c r="Z1546" s="4" t="str">
        <f t="array" ref="Z1546">XLOOKUP(M1546,Product_Dim!A:A,Product_Dim!B:B)</f>
        <v>Stainless Steel Cookware Set</v>
      </c>
    </row>
    <row r="1547" ht="14.25" customHeight="1">
      <c r="A1547" s="4" t="s">
        <v>3506</v>
      </c>
      <c r="B1547" s="5">
        <v>45926.0</v>
      </c>
      <c r="C1547" s="12" t="s">
        <v>3976</v>
      </c>
      <c r="D1547" s="4">
        <f t="shared" si="1"/>
        <v>2025</v>
      </c>
      <c r="E1547" s="4" t="s">
        <v>695</v>
      </c>
      <c r="F1547" s="4">
        <v>28.0</v>
      </c>
      <c r="G1547" s="4" t="str">
        <f t="shared" si="2"/>
        <v>26-35</v>
      </c>
      <c r="H1547" s="4" t="str">
        <f t="array" ref="H1547">XLOOKUP(E1547,Customer_Dim!A:A,Customer_Dim!D:D)</f>
        <v>Female</v>
      </c>
      <c r="I1547" s="4" t="str">
        <f t="array" ref="I1547">XLOOKUP(E1547,Customer_Dim!A:A,Customer_Dim!H:H)</f>
        <v>Bronze</v>
      </c>
      <c r="J1547" s="4" t="str">
        <f t="array" ref="J1547">XLOOKUP(E1547,Customer_Dim!A:A,Customer_Dim!E:E)</f>
        <v>South Emily</v>
      </c>
      <c r="K1547" s="4" t="str">
        <f t="array" ref="K1547">XLOOKUP(E1547,Customer_Dim!A:A,Customer_Dim!F:F)</f>
        <v>New Jersey</v>
      </c>
      <c r="L1547" s="4" t="str">
        <f t="array" ref="L1547">XLOOKUP(Q1547,Store_Dim!A:A,Store_Dim!C:C)</f>
        <v>North</v>
      </c>
      <c r="M1547" s="4" t="s">
        <v>1871</v>
      </c>
      <c r="N1547" s="4" t="str">
        <f t="array" ref="N1547">XLOOKUP(M1547,Product_Dim!A:A,Product_Dim!C:C)</f>
        <v>Clothing</v>
      </c>
      <c r="O1547" s="4" t="str">
        <f t="array" ref="O1547">XLOOKUP(M1547,Product_Dim!A:A,Product_Dim!D:D)</f>
        <v>Outerwear</v>
      </c>
      <c r="P1547" s="4" t="s">
        <v>1873</v>
      </c>
      <c r="Q1547" s="4" t="s">
        <v>1901</v>
      </c>
      <c r="R1547" s="4" t="str">
        <f t="array" ref="R1547">XLOOKUP(Q1547,Store_Dim!A:A,Store_Dim!B:B)</f>
        <v>Johnson-Wright</v>
      </c>
      <c r="S1547" s="4" t="str">
        <f t="array" ref="S1547">XLOOKUP(Q1547,Store_Dim!A:A,Store_Dim!E:E)</f>
        <v>Outlet</v>
      </c>
      <c r="T1547" s="4">
        <v>2.0</v>
      </c>
      <c r="U1547" s="13">
        <v>644.97</v>
      </c>
      <c r="V1547" s="14">
        <v>0.24</v>
      </c>
      <c r="W1547" s="15">
        <v>143.0</v>
      </c>
      <c r="X1547" s="4" t="s">
        <v>1964</v>
      </c>
      <c r="Y1547" s="16">
        <v>980.3544</v>
      </c>
      <c r="Z1547" s="4" t="str">
        <f t="array" ref="Z1547">XLOOKUP(M1547,Product_Dim!A:A,Product_Dim!B:B)</f>
        <v>Women's Formal Blazer</v>
      </c>
    </row>
    <row r="1548" ht="14.25" customHeight="1">
      <c r="A1548" s="4" t="s">
        <v>3507</v>
      </c>
      <c r="B1548" s="5">
        <v>45839.0</v>
      </c>
      <c r="C1548" s="12" t="s">
        <v>3968</v>
      </c>
      <c r="D1548" s="4">
        <f t="shared" si="1"/>
        <v>2025</v>
      </c>
      <c r="E1548" s="4" t="s">
        <v>357</v>
      </c>
      <c r="F1548" s="4">
        <v>62.0</v>
      </c>
      <c r="G1548" s="4" t="str">
        <f t="shared" si="2"/>
        <v>56-65</v>
      </c>
      <c r="H1548" s="4" t="str">
        <f t="array" ref="H1548">XLOOKUP(E1548,Customer_Dim!A:A,Customer_Dim!D:D)</f>
        <v>Female</v>
      </c>
      <c r="I1548" s="4" t="str">
        <f t="array" ref="I1548">XLOOKUP(E1548,Customer_Dim!A:A,Customer_Dim!H:H)</f>
        <v>Platinum</v>
      </c>
      <c r="J1548" s="4" t="str">
        <f t="array" ref="J1548">XLOOKUP(E1548,Customer_Dim!A:A,Customer_Dim!E:E)</f>
        <v>West Bobbyshire</v>
      </c>
      <c r="K1548" s="4" t="str">
        <f t="array" ref="K1548">XLOOKUP(E1548,Customer_Dim!A:A,Customer_Dim!F:F)</f>
        <v>New York</v>
      </c>
      <c r="L1548" s="4" t="str">
        <f t="array" ref="L1548">XLOOKUP(Q1548,Store_Dim!A:A,Store_Dim!C:C)</f>
        <v>North</v>
      </c>
      <c r="M1548" s="4" t="s">
        <v>1847</v>
      </c>
      <c r="N1548" s="4" t="str">
        <f t="array" ref="N1548">XLOOKUP(M1548,Product_Dim!A:A,Product_Dim!C:C)</f>
        <v>Sports</v>
      </c>
      <c r="O1548" s="4" t="str">
        <f t="array" ref="O1548">XLOOKUP(M1548,Product_Dim!A:A,Product_Dim!D:D)</f>
        <v>Accessories</v>
      </c>
      <c r="P1548" s="4" t="s">
        <v>1849</v>
      </c>
      <c r="Q1548" s="4" t="s">
        <v>1892</v>
      </c>
      <c r="R1548" s="4" t="str">
        <f t="array" ref="R1548">XLOOKUP(Q1548,Store_Dim!A:A,Store_Dim!B:B)</f>
        <v>Martinez, Adkins and Johnson</v>
      </c>
      <c r="S1548" s="4" t="str">
        <f t="array" ref="S1548">XLOOKUP(Q1548,Store_Dim!A:A,Store_Dim!E:E)</f>
        <v>Flagship</v>
      </c>
      <c r="T1548" s="4">
        <v>1.0</v>
      </c>
      <c r="U1548" s="13">
        <v>149.56</v>
      </c>
      <c r="V1548" s="14">
        <v>0.09</v>
      </c>
      <c r="W1548" s="15">
        <v>232.0</v>
      </c>
      <c r="X1548" s="4" t="s">
        <v>1959</v>
      </c>
      <c r="Y1548" s="16">
        <v>136.0996</v>
      </c>
      <c r="Z1548" s="4" t="str">
        <f t="array" ref="Z1548">XLOOKUP(M1548,Product_Dim!A:A,Product_Dim!B:B)</f>
        <v>Sports Wrist Sweatbands</v>
      </c>
    </row>
    <row r="1549" ht="14.25" customHeight="1">
      <c r="A1549" s="4" t="s">
        <v>3508</v>
      </c>
      <c r="B1549" s="5">
        <v>45434.0</v>
      </c>
      <c r="C1549" s="12" t="s">
        <v>3973</v>
      </c>
      <c r="D1549" s="4">
        <f t="shared" si="1"/>
        <v>2024</v>
      </c>
      <c r="E1549" s="4" t="s">
        <v>725</v>
      </c>
      <c r="F1549" s="4">
        <v>42.0</v>
      </c>
      <c r="G1549" s="4" t="str">
        <f t="shared" si="2"/>
        <v>36-45</v>
      </c>
      <c r="H1549" s="4" t="str">
        <f t="array" ref="H1549">XLOOKUP(E1549,Customer_Dim!A:A,Customer_Dim!D:D)</f>
        <v>Male</v>
      </c>
      <c r="I1549" s="4" t="str">
        <f t="array" ref="I1549">XLOOKUP(E1549,Customer_Dim!A:A,Customer_Dim!H:H)</f>
        <v>Silver</v>
      </c>
      <c r="J1549" s="4" t="str">
        <f t="array" ref="J1549">XLOOKUP(E1549,Customer_Dim!A:A,Customer_Dim!E:E)</f>
        <v>North Christinemouth</v>
      </c>
      <c r="K1549" s="4" t="str">
        <f t="array" ref="K1549">XLOOKUP(E1549,Customer_Dim!A:A,Customer_Dim!F:F)</f>
        <v>Missouri</v>
      </c>
      <c r="L1549" s="4" t="str">
        <f t="array" ref="L1549">XLOOKUP(Q1549,Store_Dim!A:A,Store_Dim!C:C)</f>
        <v>East</v>
      </c>
      <c r="M1549" s="4" t="s">
        <v>1709</v>
      </c>
      <c r="N1549" s="4" t="str">
        <f t="array" ref="N1549">XLOOKUP(M1549,Product_Dim!A:A,Product_Dim!C:C)</f>
        <v>Electronics</v>
      </c>
      <c r="O1549" s="4" t="str">
        <f t="array" ref="O1549">XLOOKUP(M1549,Product_Dim!A:A,Product_Dim!D:D)</f>
        <v>Computer</v>
      </c>
      <c r="P1549" s="4" t="s">
        <v>1711</v>
      </c>
      <c r="Q1549" s="4" t="s">
        <v>1948</v>
      </c>
      <c r="R1549" s="4" t="str">
        <f t="array" ref="R1549">XLOOKUP(Q1549,Store_Dim!A:A,Store_Dim!B:B)</f>
        <v>Mann-Austin</v>
      </c>
      <c r="S1549" s="4" t="str">
        <f t="array" ref="S1549">XLOOKUP(Q1549,Store_Dim!A:A,Store_Dim!E:E)</f>
        <v>Online</v>
      </c>
      <c r="T1549" s="4">
        <v>1.0</v>
      </c>
      <c r="U1549" s="13">
        <v>661.77</v>
      </c>
      <c r="V1549" s="14">
        <v>0.03</v>
      </c>
      <c r="W1549" s="15">
        <v>266.0</v>
      </c>
      <c r="X1549" s="4" t="s">
        <v>1961</v>
      </c>
      <c r="Y1549" s="16">
        <v>641.9168999999999</v>
      </c>
      <c r="Z1549" s="4" t="str">
        <f t="array" ref="Z1549">XLOOKUP(M1549,Product_Dim!A:A,Product_Dim!B:B)</f>
        <v>USB External Hard Drive</v>
      </c>
    </row>
    <row r="1550" ht="14.25" customHeight="1">
      <c r="A1550" s="4" t="s">
        <v>3509</v>
      </c>
      <c r="B1550" s="5">
        <v>45819.0</v>
      </c>
      <c r="C1550" s="12" t="s">
        <v>3970</v>
      </c>
      <c r="D1550" s="4">
        <f t="shared" si="1"/>
        <v>2025</v>
      </c>
      <c r="E1550" s="4" t="s">
        <v>397</v>
      </c>
      <c r="F1550" s="4">
        <v>38.0</v>
      </c>
      <c r="G1550" s="4" t="str">
        <f t="shared" si="2"/>
        <v>36-45</v>
      </c>
      <c r="H1550" s="4" t="str">
        <f t="array" ref="H1550">XLOOKUP(E1550,Customer_Dim!A:A,Customer_Dim!D:D)</f>
        <v>Male</v>
      </c>
      <c r="I1550" s="4" t="str">
        <f t="array" ref="I1550">XLOOKUP(E1550,Customer_Dim!A:A,Customer_Dim!H:H)</f>
        <v>Bronze</v>
      </c>
      <c r="J1550" s="4" t="str">
        <f t="array" ref="J1550">XLOOKUP(E1550,Customer_Dim!A:A,Customer_Dim!E:E)</f>
        <v>Webstermouth</v>
      </c>
      <c r="K1550" s="4" t="str">
        <f t="array" ref="K1550">XLOOKUP(E1550,Customer_Dim!A:A,Customer_Dim!F:F)</f>
        <v>New Hampshire</v>
      </c>
      <c r="L1550" s="4" t="str">
        <f t="array" ref="L1550">XLOOKUP(Q1550,Store_Dim!A:A,Store_Dim!C:C)</f>
        <v>South</v>
      </c>
      <c r="M1550" s="4" t="s">
        <v>1865</v>
      </c>
      <c r="N1550" s="4" t="str">
        <f t="array" ref="N1550">XLOOKUP(M1550,Product_Dim!A:A,Product_Dim!C:C)</f>
        <v>Beauty</v>
      </c>
      <c r="O1550" s="4" t="str">
        <f t="array" ref="O1550">XLOOKUP(M1550,Product_Dim!A:A,Product_Dim!D:D)</f>
        <v>Skincare</v>
      </c>
      <c r="P1550" s="4" t="s">
        <v>1867</v>
      </c>
      <c r="Q1550" s="4" t="s">
        <v>1914</v>
      </c>
      <c r="R1550" s="4" t="str">
        <f t="array" ref="R1550">XLOOKUP(Q1550,Store_Dim!A:A,Store_Dim!B:B)</f>
        <v>Martinez-Mullins</v>
      </c>
      <c r="S1550" s="4" t="str">
        <f t="array" ref="S1550">XLOOKUP(Q1550,Store_Dim!A:A,Store_Dim!E:E)</f>
        <v>Online</v>
      </c>
      <c r="T1550" s="4">
        <v>3.0</v>
      </c>
      <c r="U1550" s="13">
        <v>99.67</v>
      </c>
      <c r="V1550" s="14">
        <v>0.17</v>
      </c>
      <c r="W1550" s="15">
        <v>213.0</v>
      </c>
      <c r="X1550" s="4" t="s">
        <v>1959</v>
      </c>
      <c r="Y1550" s="16">
        <v>248.1783</v>
      </c>
      <c r="Z1550" s="4" t="str">
        <f t="array" ref="Z1550">XLOOKUP(M1550,Product_Dim!A:A,Product_Dim!B:B)</f>
        <v>Vitamin E Body Lotion</v>
      </c>
    </row>
    <row r="1551" ht="14.25" customHeight="1">
      <c r="A1551" s="4" t="s">
        <v>3510</v>
      </c>
      <c r="B1551" s="5">
        <v>45553.0</v>
      </c>
      <c r="C1551" s="12" t="s">
        <v>3976</v>
      </c>
      <c r="D1551" s="4">
        <f t="shared" si="1"/>
        <v>2024</v>
      </c>
      <c r="E1551" s="4" t="s">
        <v>738</v>
      </c>
      <c r="F1551" s="4">
        <v>38.0</v>
      </c>
      <c r="G1551" s="4" t="str">
        <f t="shared" si="2"/>
        <v>36-45</v>
      </c>
      <c r="H1551" s="4" t="str">
        <f t="array" ref="H1551">XLOOKUP(E1551,Customer_Dim!A:A,Customer_Dim!D:D)</f>
        <v>Male</v>
      </c>
      <c r="I1551" s="4" t="str">
        <f t="array" ref="I1551">XLOOKUP(E1551,Customer_Dim!A:A,Customer_Dim!H:H)</f>
        <v>Platinum</v>
      </c>
      <c r="J1551" s="4" t="str">
        <f t="array" ref="J1551">XLOOKUP(E1551,Customer_Dim!A:A,Customer_Dim!E:E)</f>
        <v>Maybury</v>
      </c>
      <c r="K1551" s="4" t="str">
        <f t="array" ref="K1551">XLOOKUP(E1551,Customer_Dim!A:A,Customer_Dim!F:F)</f>
        <v>Georgia</v>
      </c>
      <c r="L1551" s="4" t="str">
        <f t="array" ref="L1551">XLOOKUP(Q1551,Store_Dim!A:A,Store_Dim!C:C)</f>
        <v>North</v>
      </c>
      <c r="M1551" s="4" t="s">
        <v>1768</v>
      </c>
      <c r="N1551" s="4" t="str">
        <f t="array" ref="N1551">XLOOKUP(M1551,Product_Dim!A:A,Product_Dim!C:C)</f>
        <v>Electronics</v>
      </c>
      <c r="O1551" s="4" t="str">
        <f t="array" ref="O1551">XLOOKUP(M1551,Product_Dim!A:A,Product_Dim!D:D)</f>
        <v>Computer</v>
      </c>
      <c r="P1551" s="4" t="s">
        <v>1770</v>
      </c>
      <c r="Q1551" s="4" t="s">
        <v>1892</v>
      </c>
      <c r="R1551" s="4" t="str">
        <f t="array" ref="R1551">XLOOKUP(Q1551,Store_Dim!A:A,Store_Dim!B:B)</f>
        <v>Martinez, Adkins and Johnson</v>
      </c>
      <c r="S1551" s="4" t="str">
        <f t="array" ref="S1551">XLOOKUP(Q1551,Store_Dim!A:A,Store_Dim!E:E)</f>
        <v>Flagship</v>
      </c>
      <c r="T1551" s="4">
        <v>3.0</v>
      </c>
      <c r="U1551" s="13">
        <v>103.66</v>
      </c>
      <c r="V1551" s="14">
        <v>0.26</v>
      </c>
      <c r="W1551" s="15">
        <v>222.0</v>
      </c>
      <c r="X1551" s="4" t="s">
        <v>1964</v>
      </c>
      <c r="Y1551" s="16">
        <v>230.1252</v>
      </c>
      <c r="Z1551" s="4" t="str">
        <f t="array" ref="Z1551">XLOOKUP(M1551,Product_Dim!A:A,Product_Dim!B:B)</f>
        <v>Laptop Cooling Pad</v>
      </c>
    </row>
    <row r="1552" ht="14.25" customHeight="1">
      <c r="A1552" s="4" t="s">
        <v>3511</v>
      </c>
      <c r="B1552" s="5">
        <v>45258.0</v>
      </c>
      <c r="C1552" s="12" t="s">
        <v>3971</v>
      </c>
      <c r="D1552" s="4">
        <f t="shared" si="1"/>
        <v>2023</v>
      </c>
      <c r="E1552" s="4" t="s">
        <v>1376</v>
      </c>
      <c r="F1552" s="4">
        <v>61.0</v>
      </c>
      <c r="G1552" s="4" t="str">
        <f t="shared" si="2"/>
        <v>56-65</v>
      </c>
      <c r="H1552" s="4" t="str">
        <f t="array" ref="H1552">XLOOKUP(E1552,Customer_Dim!A:A,Customer_Dim!D:D)</f>
        <v>Male</v>
      </c>
      <c r="I1552" s="4" t="str">
        <f t="array" ref="I1552">XLOOKUP(E1552,Customer_Dim!A:A,Customer_Dim!H:H)</f>
        <v>Gold</v>
      </c>
      <c r="J1552" s="4" t="str">
        <f t="array" ref="J1552">XLOOKUP(E1552,Customer_Dim!A:A,Customer_Dim!E:E)</f>
        <v>South Michellebury</v>
      </c>
      <c r="K1552" s="4" t="str">
        <f t="array" ref="K1552">XLOOKUP(E1552,Customer_Dim!A:A,Customer_Dim!F:F)</f>
        <v>South Dakota</v>
      </c>
      <c r="L1552" s="4" t="str">
        <f t="array" ref="L1552">XLOOKUP(Q1552,Store_Dim!A:A,Store_Dim!C:C)</f>
        <v>South</v>
      </c>
      <c r="M1552" s="4" t="s">
        <v>1700</v>
      </c>
      <c r="N1552" s="4" t="str">
        <f t="array" ref="N1552">XLOOKUP(M1552,Product_Dim!A:A,Product_Dim!C:C)</f>
        <v>Electronics</v>
      </c>
      <c r="O1552" s="4" t="str">
        <f t="array" ref="O1552">XLOOKUP(M1552,Product_Dim!A:A,Product_Dim!D:D)</f>
        <v>Audio</v>
      </c>
      <c r="P1552" s="4" t="s">
        <v>1702</v>
      </c>
      <c r="Q1552" s="4" t="s">
        <v>1896</v>
      </c>
      <c r="R1552" s="4" t="str">
        <f t="array" ref="R1552">XLOOKUP(Q1552,Store_Dim!A:A,Store_Dim!B:B)</f>
        <v>Black-Horn</v>
      </c>
      <c r="S1552" s="4" t="str">
        <f t="array" ref="S1552">XLOOKUP(Q1552,Store_Dim!A:A,Store_Dim!E:E)</f>
        <v>Outlet</v>
      </c>
      <c r="T1552" s="4">
        <v>4.0</v>
      </c>
      <c r="U1552" s="13">
        <v>54.4</v>
      </c>
      <c r="V1552" s="14">
        <v>0.22</v>
      </c>
      <c r="W1552" s="15">
        <v>378.0</v>
      </c>
      <c r="X1552" s="4" t="s">
        <v>1959</v>
      </c>
      <c r="Y1552" s="16">
        <v>169.728</v>
      </c>
      <c r="Z1552" s="4" t="str">
        <f t="array" ref="Z1552">XLOOKUP(M1552,Product_Dim!A:A,Product_Dim!B:B)</f>
        <v>Noise-Canceling Headphones</v>
      </c>
    </row>
    <row r="1553" ht="14.25" customHeight="1">
      <c r="A1553" s="4" t="s">
        <v>3512</v>
      </c>
      <c r="B1553" s="5">
        <v>45435.0</v>
      </c>
      <c r="C1553" s="12" t="s">
        <v>3973</v>
      </c>
      <c r="D1553" s="4">
        <f t="shared" si="1"/>
        <v>2024</v>
      </c>
      <c r="E1553" s="4" t="s">
        <v>1525</v>
      </c>
      <c r="F1553" s="4">
        <v>23.0</v>
      </c>
      <c r="G1553" s="4" t="str">
        <f t="shared" si="2"/>
        <v>18-25</v>
      </c>
      <c r="H1553" s="4" t="str">
        <f t="array" ref="H1553">XLOOKUP(E1553,Customer_Dim!A:A,Customer_Dim!D:D)</f>
        <v>Male</v>
      </c>
      <c r="I1553" s="4" t="str">
        <f t="array" ref="I1553">XLOOKUP(E1553,Customer_Dim!A:A,Customer_Dim!H:H)</f>
        <v>Platinum</v>
      </c>
      <c r="J1553" s="4" t="str">
        <f t="array" ref="J1553">XLOOKUP(E1553,Customer_Dim!A:A,Customer_Dim!E:E)</f>
        <v>North Nataliemouth</v>
      </c>
      <c r="K1553" s="4" t="str">
        <f t="array" ref="K1553">XLOOKUP(E1553,Customer_Dim!A:A,Customer_Dim!F:F)</f>
        <v>Maryland</v>
      </c>
      <c r="L1553" s="4" t="str">
        <f t="array" ref="L1553">XLOOKUP(Q1553,Store_Dim!A:A,Store_Dim!C:C)</f>
        <v>South</v>
      </c>
      <c r="M1553" s="4" t="s">
        <v>1835</v>
      </c>
      <c r="N1553" s="4" t="str">
        <f t="array" ref="N1553">XLOOKUP(M1553,Product_Dim!A:A,Product_Dim!C:C)</f>
        <v>Home</v>
      </c>
      <c r="O1553" s="4" t="str">
        <f t="array" ref="O1553">XLOOKUP(M1553,Product_Dim!A:A,Product_Dim!D:D)</f>
        <v>Furniture</v>
      </c>
      <c r="P1553" s="4" t="s">
        <v>1837</v>
      </c>
      <c r="Q1553" s="4" t="s">
        <v>1934</v>
      </c>
      <c r="R1553" s="4" t="str">
        <f t="array" ref="R1553">XLOOKUP(Q1553,Store_Dim!A:A,Store_Dim!B:B)</f>
        <v>Mcdonald Inc</v>
      </c>
      <c r="S1553" s="4" t="str">
        <f t="array" ref="S1553">XLOOKUP(Q1553,Store_Dim!A:A,Store_Dim!E:E)</f>
        <v>Outlet</v>
      </c>
      <c r="T1553" s="4">
        <v>1.0</v>
      </c>
      <c r="U1553" s="13">
        <v>46.66</v>
      </c>
      <c r="V1553" s="14">
        <v>0.2</v>
      </c>
      <c r="W1553" s="15">
        <v>208.0</v>
      </c>
      <c r="X1553" s="4" t="s">
        <v>1959</v>
      </c>
      <c r="Y1553" s="16">
        <v>37.328</v>
      </c>
      <c r="Z1553" s="4" t="str">
        <f t="array" ref="Z1553">XLOOKUP(M1553,Product_Dim!A:A,Product_Dim!B:B)</f>
        <v>Wooden Bookshelf</v>
      </c>
    </row>
    <row r="1554" ht="14.25" customHeight="1">
      <c r="A1554" s="4" t="s">
        <v>3513</v>
      </c>
      <c r="B1554" s="5">
        <v>45447.0</v>
      </c>
      <c r="C1554" s="12" t="s">
        <v>3970</v>
      </c>
      <c r="D1554" s="4">
        <f t="shared" si="1"/>
        <v>2024</v>
      </c>
      <c r="E1554" s="4" t="s">
        <v>57</v>
      </c>
      <c r="F1554" s="4">
        <v>29.0</v>
      </c>
      <c r="G1554" s="4" t="str">
        <f t="shared" si="2"/>
        <v>26-35</v>
      </c>
      <c r="H1554" s="4" t="str">
        <f t="array" ref="H1554">XLOOKUP(E1554,Customer_Dim!A:A,Customer_Dim!D:D)</f>
        <v>Female</v>
      </c>
      <c r="I1554" s="4" t="str">
        <f t="array" ref="I1554">XLOOKUP(E1554,Customer_Dim!A:A,Customer_Dim!H:H)</f>
        <v>Bronze</v>
      </c>
      <c r="J1554" s="4" t="str">
        <f t="array" ref="J1554">XLOOKUP(E1554,Customer_Dim!A:A,Customer_Dim!E:E)</f>
        <v>West Pamelafurt</v>
      </c>
      <c r="K1554" s="4" t="str">
        <f t="array" ref="K1554">XLOOKUP(E1554,Customer_Dim!A:A,Customer_Dim!F:F)</f>
        <v>West Virginia</v>
      </c>
      <c r="L1554" s="4" t="str">
        <f t="array" ref="L1554">XLOOKUP(Q1554,Store_Dim!A:A,Store_Dim!C:C)</f>
        <v>South</v>
      </c>
      <c r="M1554" s="4" t="s">
        <v>1802</v>
      </c>
      <c r="N1554" s="4" t="str">
        <f t="array" ref="N1554">XLOOKUP(M1554,Product_Dim!A:A,Product_Dim!C:C)</f>
        <v>Sports</v>
      </c>
      <c r="O1554" s="4" t="str">
        <f t="array" ref="O1554">XLOOKUP(M1554,Product_Dim!A:A,Product_Dim!D:D)</f>
        <v>Team Sports</v>
      </c>
      <c r="P1554" s="4" t="s">
        <v>1804</v>
      </c>
      <c r="Q1554" s="4" t="s">
        <v>1927</v>
      </c>
      <c r="R1554" s="4" t="str">
        <f t="array" ref="R1554">XLOOKUP(Q1554,Store_Dim!A:A,Store_Dim!B:B)</f>
        <v>Aguirre-Keller</v>
      </c>
      <c r="S1554" s="4" t="str">
        <f t="array" ref="S1554">XLOOKUP(Q1554,Store_Dim!A:A,Store_Dim!E:E)</f>
        <v>Online</v>
      </c>
      <c r="T1554" s="4">
        <v>4.0</v>
      </c>
      <c r="U1554" s="13">
        <v>871.2</v>
      </c>
      <c r="V1554" s="14">
        <v>0.29</v>
      </c>
      <c r="W1554" s="15">
        <v>359.0</v>
      </c>
      <c r="X1554" s="4" t="s">
        <v>1959</v>
      </c>
      <c r="Y1554" s="16">
        <v>2474.208</v>
      </c>
      <c r="Z1554" s="4" t="str">
        <f t="array" ref="Z1554">XLOOKUP(M1554,Product_Dim!A:A,Product_Dim!B:B)</f>
        <v>Shin Guards – Adult</v>
      </c>
    </row>
    <row r="1555" ht="14.25" customHeight="1">
      <c r="A1555" s="4" t="s">
        <v>3514</v>
      </c>
      <c r="B1555" s="5">
        <v>45724.0</v>
      </c>
      <c r="C1555" s="12" t="s">
        <v>3977</v>
      </c>
      <c r="D1555" s="4">
        <f t="shared" si="1"/>
        <v>2025</v>
      </c>
      <c r="E1555" s="4" t="s">
        <v>1208</v>
      </c>
      <c r="F1555" s="4">
        <v>34.0</v>
      </c>
      <c r="G1555" s="4" t="str">
        <f t="shared" si="2"/>
        <v>26-35</v>
      </c>
      <c r="H1555" s="4" t="str">
        <f t="array" ref="H1555">XLOOKUP(E1555,Customer_Dim!A:A,Customer_Dim!D:D)</f>
        <v>Female</v>
      </c>
      <c r="I1555" s="4" t="str">
        <f t="array" ref="I1555">XLOOKUP(E1555,Customer_Dim!A:A,Customer_Dim!H:H)</f>
        <v>Gold</v>
      </c>
      <c r="J1555" s="4" t="str">
        <f t="array" ref="J1555">XLOOKUP(E1555,Customer_Dim!A:A,Customer_Dim!E:E)</f>
        <v>West Jeffreyburgh</v>
      </c>
      <c r="K1555" s="4" t="str">
        <f t="array" ref="K1555">XLOOKUP(E1555,Customer_Dim!A:A,Customer_Dim!F:F)</f>
        <v>Iowa</v>
      </c>
      <c r="L1555" s="4" t="str">
        <f t="array" ref="L1555">XLOOKUP(Q1555,Store_Dim!A:A,Store_Dim!C:C)</f>
        <v>South</v>
      </c>
      <c r="M1555" s="4" t="s">
        <v>1628</v>
      </c>
      <c r="N1555" s="4" t="str">
        <f t="array" ref="N1555">XLOOKUP(M1555,Product_Dim!A:A,Product_Dim!C:C)</f>
        <v>Clothing</v>
      </c>
      <c r="O1555" s="4" t="str">
        <f t="array" ref="O1555">XLOOKUP(M1555,Product_Dim!A:A,Product_Dim!D:D)</f>
        <v>Bottoms</v>
      </c>
      <c r="P1555" s="4" t="s">
        <v>1630</v>
      </c>
      <c r="Q1555" s="4" t="s">
        <v>1934</v>
      </c>
      <c r="R1555" s="4" t="str">
        <f t="array" ref="R1555">XLOOKUP(Q1555,Store_Dim!A:A,Store_Dim!B:B)</f>
        <v>Mcdonald Inc</v>
      </c>
      <c r="S1555" s="4" t="str">
        <f t="array" ref="S1555">XLOOKUP(Q1555,Store_Dim!A:A,Store_Dim!E:E)</f>
        <v>Outlet</v>
      </c>
      <c r="T1555" s="4">
        <v>4.0</v>
      </c>
      <c r="U1555" s="13">
        <v>317.11</v>
      </c>
      <c r="V1555" s="14">
        <v>0.16</v>
      </c>
      <c r="W1555" s="15">
        <v>343.0</v>
      </c>
      <c r="X1555" s="4" t="s">
        <v>1961</v>
      </c>
      <c r="Y1555" s="16">
        <v>1065.4896</v>
      </c>
      <c r="Z1555" s="4" t="str">
        <f t="array" ref="Z1555">XLOOKUP(M1555,Product_Dim!A:A,Product_Dim!B:B)</f>
        <v>Women's Denim Jeans</v>
      </c>
    </row>
    <row r="1556" ht="14.25" customHeight="1">
      <c r="A1556" s="4" t="s">
        <v>3515</v>
      </c>
      <c r="B1556" s="5">
        <v>45338.0</v>
      </c>
      <c r="C1556" s="12" t="s">
        <v>3974</v>
      </c>
      <c r="D1556" s="4">
        <f t="shared" si="1"/>
        <v>2024</v>
      </c>
      <c r="E1556" s="4" t="s">
        <v>847</v>
      </c>
      <c r="F1556" s="4">
        <v>24.0</v>
      </c>
      <c r="G1556" s="4" t="str">
        <f t="shared" si="2"/>
        <v>18-25</v>
      </c>
      <c r="H1556" s="4" t="str">
        <f t="array" ref="H1556">XLOOKUP(E1556,Customer_Dim!A:A,Customer_Dim!D:D)</f>
        <v>Female</v>
      </c>
      <c r="I1556" s="4" t="str">
        <f t="array" ref="I1556">XLOOKUP(E1556,Customer_Dim!A:A,Customer_Dim!H:H)</f>
        <v>Platinum</v>
      </c>
      <c r="J1556" s="4" t="str">
        <f t="array" ref="J1556">XLOOKUP(E1556,Customer_Dim!A:A,Customer_Dim!E:E)</f>
        <v>East Richard</v>
      </c>
      <c r="K1556" s="4" t="str">
        <f t="array" ref="K1556">XLOOKUP(E1556,Customer_Dim!A:A,Customer_Dim!F:F)</f>
        <v>Texas</v>
      </c>
      <c r="L1556" s="4" t="str">
        <f t="array" ref="L1556">XLOOKUP(Q1556,Store_Dim!A:A,Store_Dim!C:C)</f>
        <v>East</v>
      </c>
      <c r="M1556" s="4" t="s">
        <v>1652</v>
      </c>
      <c r="N1556" s="4" t="str">
        <f t="array" ref="N1556">XLOOKUP(M1556,Product_Dim!A:A,Product_Dim!C:C)</f>
        <v>Clothing</v>
      </c>
      <c r="O1556" s="4" t="str">
        <f t="array" ref="O1556">XLOOKUP(M1556,Product_Dim!A:A,Product_Dim!D:D)</f>
        <v>Accessories</v>
      </c>
      <c r="P1556" s="4" t="s">
        <v>1654</v>
      </c>
      <c r="Q1556" s="4" t="s">
        <v>1932</v>
      </c>
      <c r="R1556" s="4" t="str">
        <f t="array" ref="R1556">XLOOKUP(Q1556,Store_Dim!A:A,Store_Dim!B:B)</f>
        <v>Gardner, Humphrey and Contreras</v>
      </c>
      <c r="S1556" s="4" t="str">
        <f t="array" ref="S1556">XLOOKUP(Q1556,Store_Dim!A:A,Store_Dim!E:E)</f>
        <v>Flagship</v>
      </c>
      <c r="T1556" s="4">
        <v>2.0</v>
      </c>
      <c r="U1556" s="13">
        <v>388.34</v>
      </c>
      <c r="V1556" s="14">
        <v>0.09</v>
      </c>
      <c r="W1556" s="15">
        <v>268.0</v>
      </c>
      <c r="X1556" s="4" t="s">
        <v>1961</v>
      </c>
      <c r="Y1556" s="16">
        <v>706.7787999999999</v>
      </c>
      <c r="Z1556" s="4" t="str">
        <f t="array" ref="Z1556">XLOOKUP(M1556,Product_Dim!A:A,Product_Dim!B:B)</f>
        <v>Women's Scarf Set</v>
      </c>
    </row>
    <row r="1557" ht="14.25" customHeight="1">
      <c r="A1557" s="4" t="s">
        <v>3516</v>
      </c>
      <c r="B1557" s="5">
        <v>45252.0</v>
      </c>
      <c r="C1557" s="12" t="s">
        <v>3971</v>
      </c>
      <c r="D1557" s="4">
        <f t="shared" si="1"/>
        <v>2023</v>
      </c>
      <c r="E1557" s="4" t="s">
        <v>1028</v>
      </c>
      <c r="F1557" s="4">
        <v>54.0</v>
      </c>
      <c r="G1557" s="4" t="str">
        <f t="shared" si="2"/>
        <v>46-55</v>
      </c>
      <c r="H1557" s="4" t="str">
        <f t="array" ref="H1557">XLOOKUP(E1557,Customer_Dim!A:A,Customer_Dim!D:D)</f>
        <v>Male</v>
      </c>
      <c r="I1557" s="4" t="str">
        <f t="array" ref="I1557">XLOOKUP(E1557,Customer_Dim!A:A,Customer_Dim!H:H)</f>
        <v>Platinum</v>
      </c>
      <c r="J1557" s="4" t="str">
        <f t="array" ref="J1557">XLOOKUP(E1557,Customer_Dim!A:A,Customer_Dim!E:E)</f>
        <v>West Mathewside</v>
      </c>
      <c r="K1557" s="4" t="str">
        <f t="array" ref="K1557">XLOOKUP(E1557,Customer_Dim!A:A,Customer_Dim!F:F)</f>
        <v>Mississippi</v>
      </c>
      <c r="L1557" s="4" t="str">
        <f t="array" ref="L1557">XLOOKUP(Q1557,Store_Dim!A:A,Store_Dim!C:C)</f>
        <v>East</v>
      </c>
      <c r="M1557" s="4" t="s">
        <v>1667</v>
      </c>
      <c r="N1557" s="4" t="str">
        <f t="array" ref="N1557">XLOOKUP(M1557,Product_Dim!A:A,Product_Dim!C:C)</f>
        <v>Home</v>
      </c>
      <c r="O1557" s="4" t="str">
        <f t="array" ref="O1557">XLOOKUP(M1557,Product_Dim!A:A,Product_Dim!D:D)</f>
        <v>Kitchen</v>
      </c>
      <c r="P1557" s="4" t="s">
        <v>1669</v>
      </c>
      <c r="Q1557" s="4" t="s">
        <v>1911</v>
      </c>
      <c r="R1557" s="4" t="str">
        <f t="array" ref="R1557">XLOOKUP(Q1557,Store_Dim!A:A,Store_Dim!B:B)</f>
        <v>Benson-Elliott</v>
      </c>
      <c r="S1557" s="4" t="str">
        <f t="array" ref="S1557">XLOOKUP(Q1557,Store_Dim!A:A,Store_Dim!E:E)</f>
        <v>Online</v>
      </c>
      <c r="T1557" s="4">
        <v>4.0</v>
      </c>
      <c r="U1557" s="13">
        <v>998.2</v>
      </c>
      <c r="V1557" s="14">
        <v>0.15</v>
      </c>
      <c r="W1557" s="15">
        <v>57.0</v>
      </c>
      <c r="X1557" s="4" t="s">
        <v>1959</v>
      </c>
      <c r="Y1557" s="16">
        <v>3393.88</v>
      </c>
      <c r="Z1557" s="4" t="str">
        <f t="array" ref="Z1557">XLOOKUP(M1557,Product_Dim!A:A,Product_Dim!B:B)</f>
        <v>Stainless Steel Cutlery Set</v>
      </c>
    </row>
    <row r="1558" ht="14.25" customHeight="1">
      <c r="A1558" s="4" t="s">
        <v>3517</v>
      </c>
      <c r="B1558" s="5">
        <v>45606.0</v>
      </c>
      <c r="C1558" s="12" t="s">
        <v>3971</v>
      </c>
      <c r="D1558" s="4">
        <f t="shared" si="1"/>
        <v>2024</v>
      </c>
      <c r="E1558" s="4" t="s">
        <v>1531</v>
      </c>
      <c r="F1558" s="4">
        <v>28.0</v>
      </c>
      <c r="G1558" s="4" t="str">
        <f t="shared" si="2"/>
        <v>26-35</v>
      </c>
      <c r="H1558" s="4" t="str">
        <f t="array" ref="H1558">XLOOKUP(E1558,Customer_Dim!A:A,Customer_Dim!D:D)</f>
        <v>Male</v>
      </c>
      <c r="I1558" s="4" t="str">
        <f t="array" ref="I1558">XLOOKUP(E1558,Customer_Dim!A:A,Customer_Dim!H:H)</f>
        <v>Silver</v>
      </c>
      <c r="J1558" s="4" t="str">
        <f t="array" ref="J1558">XLOOKUP(E1558,Customer_Dim!A:A,Customer_Dim!E:E)</f>
        <v>South William</v>
      </c>
      <c r="K1558" s="4" t="str">
        <f t="array" ref="K1558">XLOOKUP(E1558,Customer_Dim!A:A,Customer_Dim!F:F)</f>
        <v>Alabama</v>
      </c>
      <c r="L1558" s="4" t="str">
        <f t="array" ref="L1558">XLOOKUP(Q1558,Store_Dim!A:A,Store_Dim!C:C)</f>
        <v>East</v>
      </c>
      <c r="M1558" s="4" t="s">
        <v>1686</v>
      </c>
      <c r="N1558" s="4" t="str">
        <f t="array" ref="N1558">XLOOKUP(M1558,Product_Dim!A:A,Product_Dim!C:C)</f>
        <v>Clothing</v>
      </c>
      <c r="O1558" s="4" t="str">
        <f t="array" ref="O1558">XLOOKUP(M1558,Product_Dim!A:A,Product_Dim!D:D)</f>
        <v>Tops</v>
      </c>
      <c r="P1558" s="4" t="s">
        <v>1688</v>
      </c>
      <c r="Q1558" s="4" t="s">
        <v>1887</v>
      </c>
      <c r="R1558" s="4" t="str">
        <f t="array" ref="R1558">XLOOKUP(Q1558,Store_Dim!A:A,Store_Dim!B:B)</f>
        <v>Rivera-Warner</v>
      </c>
      <c r="S1558" s="4" t="str">
        <f t="array" ref="S1558">XLOOKUP(Q1558,Store_Dim!A:A,Store_Dim!E:E)</f>
        <v>Flagship</v>
      </c>
      <c r="T1558" s="4">
        <v>1.0</v>
      </c>
      <c r="U1558" s="13">
        <v>887.38</v>
      </c>
      <c r="V1558" s="14">
        <v>0.01</v>
      </c>
      <c r="W1558" s="15">
        <v>154.0</v>
      </c>
      <c r="X1558" s="4" t="s">
        <v>1964</v>
      </c>
      <c r="Y1558" s="16">
        <v>878.5062</v>
      </c>
      <c r="Z1558" s="4" t="str">
        <f t="array" ref="Z1558">XLOOKUP(M1558,Product_Dim!A:A,Product_Dim!B:B)</f>
        <v>Women's Summer Dress</v>
      </c>
    </row>
    <row r="1559" ht="14.25" customHeight="1">
      <c r="A1559" s="4" t="s">
        <v>3518</v>
      </c>
      <c r="B1559" s="5">
        <v>45524.0</v>
      </c>
      <c r="C1559" s="12" t="s">
        <v>3975</v>
      </c>
      <c r="D1559" s="4">
        <f t="shared" si="1"/>
        <v>2024</v>
      </c>
      <c r="E1559" s="4" t="s">
        <v>1007</v>
      </c>
      <c r="F1559" s="4">
        <v>47.0</v>
      </c>
      <c r="G1559" s="4" t="str">
        <f t="shared" si="2"/>
        <v>46-55</v>
      </c>
      <c r="H1559" s="4" t="str">
        <f t="array" ref="H1559">XLOOKUP(E1559,Customer_Dim!A:A,Customer_Dim!D:D)</f>
        <v>Female</v>
      </c>
      <c r="I1559" s="4" t="str">
        <f t="array" ref="I1559">XLOOKUP(E1559,Customer_Dim!A:A,Customer_Dim!H:H)</f>
        <v>Silver</v>
      </c>
      <c r="J1559" s="4" t="str">
        <f t="array" ref="J1559">XLOOKUP(E1559,Customer_Dim!A:A,Customer_Dim!E:E)</f>
        <v>Brianchester</v>
      </c>
      <c r="K1559" s="4" t="str">
        <f t="array" ref="K1559">XLOOKUP(E1559,Customer_Dim!A:A,Customer_Dim!F:F)</f>
        <v>Delaware</v>
      </c>
      <c r="L1559" s="4" t="str">
        <f t="array" ref="L1559">XLOOKUP(Q1559,Store_Dim!A:A,Store_Dim!C:C)</f>
        <v>North</v>
      </c>
      <c r="M1559" s="4" t="s">
        <v>1689</v>
      </c>
      <c r="N1559" s="4" t="str">
        <f t="array" ref="N1559">XLOOKUP(M1559,Product_Dim!A:A,Product_Dim!C:C)</f>
        <v>Clothing</v>
      </c>
      <c r="O1559" s="4" t="str">
        <f t="array" ref="O1559">XLOOKUP(M1559,Product_Dim!A:A,Product_Dim!D:D)</f>
        <v>Footwear</v>
      </c>
      <c r="P1559" s="4" t="s">
        <v>1692</v>
      </c>
      <c r="Q1559" s="4" t="s">
        <v>1929</v>
      </c>
      <c r="R1559" s="4" t="str">
        <f t="array" ref="R1559">XLOOKUP(Q1559,Store_Dim!A:A,Store_Dim!B:B)</f>
        <v>Thomas, Bridges and Harris</v>
      </c>
      <c r="S1559" s="4" t="str">
        <f t="array" ref="S1559">XLOOKUP(Q1559,Store_Dim!A:A,Store_Dim!E:E)</f>
        <v>Online</v>
      </c>
      <c r="T1559" s="4">
        <v>4.0</v>
      </c>
      <c r="U1559" s="13">
        <v>332.97</v>
      </c>
      <c r="V1559" s="14">
        <v>0.28</v>
      </c>
      <c r="W1559" s="15">
        <v>214.0</v>
      </c>
      <c r="X1559" s="4" t="s">
        <v>1959</v>
      </c>
      <c r="Y1559" s="16">
        <v>958.9536</v>
      </c>
      <c r="Z1559" s="4" t="str">
        <f t="array" ref="Z1559">XLOOKUP(M1559,Product_Dim!A:A,Product_Dim!B:B)</f>
        <v>Men's Casual Sneakers</v>
      </c>
    </row>
    <row r="1560" ht="14.25" customHeight="1">
      <c r="A1560" s="4" t="s">
        <v>3519</v>
      </c>
      <c r="B1560" s="5">
        <v>45934.0</v>
      </c>
      <c r="C1560" s="12" t="s">
        <v>3979</v>
      </c>
      <c r="D1560" s="4">
        <f t="shared" si="1"/>
        <v>2025</v>
      </c>
      <c r="E1560" s="4" t="s">
        <v>109</v>
      </c>
      <c r="F1560" s="4">
        <v>36.0</v>
      </c>
      <c r="G1560" s="4" t="str">
        <f t="shared" si="2"/>
        <v>36-45</v>
      </c>
      <c r="H1560" s="4" t="str">
        <f t="array" ref="H1560">XLOOKUP(E1560,Customer_Dim!A:A,Customer_Dim!D:D)</f>
        <v>Female</v>
      </c>
      <c r="I1560" s="4" t="str">
        <f t="array" ref="I1560">XLOOKUP(E1560,Customer_Dim!A:A,Customer_Dim!H:H)</f>
        <v>Gold</v>
      </c>
      <c r="J1560" s="4" t="str">
        <f t="array" ref="J1560">XLOOKUP(E1560,Customer_Dim!A:A,Customer_Dim!E:E)</f>
        <v>Smithburgh</v>
      </c>
      <c r="K1560" s="4" t="str">
        <f t="array" ref="K1560">XLOOKUP(E1560,Customer_Dim!A:A,Customer_Dim!F:F)</f>
        <v>Oklahoma</v>
      </c>
      <c r="L1560" s="4" t="str">
        <f t="array" ref="L1560">XLOOKUP(Q1560,Store_Dim!A:A,Store_Dim!C:C)</f>
        <v>East</v>
      </c>
      <c r="M1560" s="4" t="s">
        <v>1718</v>
      </c>
      <c r="N1560" s="4" t="str">
        <f t="array" ref="N1560">XLOOKUP(M1560,Product_Dim!A:A,Product_Dim!C:C)</f>
        <v>Clothing</v>
      </c>
      <c r="O1560" s="4" t="str">
        <f t="array" ref="O1560">XLOOKUP(M1560,Product_Dim!A:A,Product_Dim!D:D)</f>
        <v>Outerwear</v>
      </c>
      <c r="P1560" s="4" t="s">
        <v>1720</v>
      </c>
      <c r="Q1560" s="4" t="s">
        <v>1887</v>
      </c>
      <c r="R1560" s="4" t="str">
        <f t="array" ref="R1560">XLOOKUP(Q1560,Store_Dim!A:A,Store_Dim!B:B)</f>
        <v>Rivera-Warner</v>
      </c>
      <c r="S1560" s="4" t="str">
        <f t="array" ref="S1560">XLOOKUP(Q1560,Store_Dim!A:A,Store_Dim!E:E)</f>
        <v>Flagship</v>
      </c>
      <c r="T1560" s="4">
        <v>2.0</v>
      </c>
      <c r="U1560" s="13">
        <v>157.91</v>
      </c>
      <c r="V1560" s="14">
        <v>0.09</v>
      </c>
      <c r="W1560" s="15">
        <v>296.0</v>
      </c>
      <c r="X1560" s="4" t="s">
        <v>1964</v>
      </c>
      <c r="Y1560" s="16">
        <v>287.3962</v>
      </c>
      <c r="Z1560" s="4" t="str">
        <f t="array" ref="Z1560">XLOOKUP(M1560,Product_Dim!A:A,Product_Dim!B:B)</f>
        <v>Men's Winter Jacket</v>
      </c>
    </row>
    <row r="1561" ht="14.25" customHeight="1">
      <c r="A1561" s="4" t="s">
        <v>3520</v>
      </c>
      <c r="B1561" s="5">
        <v>45539.0</v>
      </c>
      <c r="C1561" s="12" t="s">
        <v>3976</v>
      </c>
      <c r="D1561" s="4">
        <f t="shared" si="1"/>
        <v>2024</v>
      </c>
      <c r="E1561" s="4" t="s">
        <v>1139</v>
      </c>
      <c r="F1561" s="4">
        <v>54.0</v>
      </c>
      <c r="G1561" s="4" t="str">
        <f t="shared" si="2"/>
        <v>46-55</v>
      </c>
      <c r="H1561" s="4" t="str">
        <f t="array" ref="H1561">XLOOKUP(E1561,Customer_Dim!A:A,Customer_Dim!D:D)</f>
        <v>Male</v>
      </c>
      <c r="I1561" s="4" t="str">
        <f t="array" ref="I1561">XLOOKUP(E1561,Customer_Dim!A:A,Customer_Dim!H:H)</f>
        <v>Bronze</v>
      </c>
      <c r="J1561" s="4" t="str">
        <f t="array" ref="J1561">XLOOKUP(E1561,Customer_Dim!A:A,Customer_Dim!E:E)</f>
        <v>North Richard</v>
      </c>
      <c r="K1561" s="4" t="str">
        <f t="array" ref="K1561">XLOOKUP(E1561,Customer_Dim!A:A,Customer_Dim!F:F)</f>
        <v>Virginia</v>
      </c>
      <c r="L1561" s="4" t="str">
        <f t="array" ref="L1561">XLOOKUP(Q1561,Store_Dim!A:A,Store_Dim!C:C)</f>
        <v>East</v>
      </c>
      <c r="M1561" s="4" t="s">
        <v>1606</v>
      </c>
      <c r="N1561" s="4" t="str">
        <f t="array" ref="N1561">XLOOKUP(M1561,Product_Dim!A:A,Product_Dim!C:C)</f>
        <v>Beauty</v>
      </c>
      <c r="O1561" s="4" t="str">
        <f t="array" ref="O1561">XLOOKUP(M1561,Product_Dim!A:A,Product_Dim!D:D)</f>
        <v>Haircare</v>
      </c>
      <c r="P1561" s="4" t="s">
        <v>1609</v>
      </c>
      <c r="Q1561" s="4" t="s">
        <v>1945</v>
      </c>
      <c r="R1561" s="4" t="str">
        <f t="array" ref="R1561">XLOOKUP(Q1561,Store_Dim!A:A,Store_Dim!B:B)</f>
        <v>Guerrero-Schmitt</v>
      </c>
      <c r="S1561" s="4" t="str">
        <f t="array" ref="S1561">XLOOKUP(Q1561,Store_Dim!A:A,Store_Dim!E:E)</f>
        <v>Flagship</v>
      </c>
      <c r="T1561" s="4">
        <v>1.0</v>
      </c>
      <c r="U1561" s="13">
        <v>548.15</v>
      </c>
      <c r="V1561" s="14">
        <v>0.11</v>
      </c>
      <c r="W1561" s="15">
        <v>460.0</v>
      </c>
      <c r="X1561" s="4" t="s">
        <v>1959</v>
      </c>
      <c r="Y1561" s="16">
        <v>487.8535</v>
      </c>
      <c r="Z1561" s="4" t="str">
        <f t="array" ref="Z1561">XLOOKUP(M1561,Product_Dim!A:A,Product_Dim!B:B)</f>
        <v>Hair Strengthening Shampoo</v>
      </c>
    </row>
    <row r="1562" ht="14.25" customHeight="1">
      <c r="A1562" s="4" t="s">
        <v>3521</v>
      </c>
      <c r="B1562" s="5">
        <v>45555.0</v>
      </c>
      <c r="C1562" s="12" t="s">
        <v>3976</v>
      </c>
      <c r="D1562" s="4">
        <f t="shared" si="1"/>
        <v>2024</v>
      </c>
      <c r="E1562" s="4" t="s">
        <v>701</v>
      </c>
      <c r="F1562" s="4">
        <v>50.0</v>
      </c>
      <c r="G1562" s="4" t="str">
        <f t="shared" si="2"/>
        <v>46-55</v>
      </c>
      <c r="H1562" s="4" t="str">
        <f t="array" ref="H1562">XLOOKUP(E1562,Customer_Dim!A:A,Customer_Dim!D:D)</f>
        <v>Female</v>
      </c>
      <c r="I1562" s="4" t="str">
        <f t="array" ref="I1562">XLOOKUP(E1562,Customer_Dim!A:A,Customer_Dim!H:H)</f>
        <v>Platinum</v>
      </c>
      <c r="J1562" s="4" t="str">
        <f t="array" ref="J1562">XLOOKUP(E1562,Customer_Dim!A:A,Customer_Dim!E:E)</f>
        <v>Lake Josephport</v>
      </c>
      <c r="K1562" s="4" t="str">
        <f t="array" ref="K1562">XLOOKUP(E1562,Customer_Dim!A:A,Customer_Dim!F:F)</f>
        <v>Maine</v>
      </c>
      <c r="L1562" s="4" t="str">
        <f t="array" ref="L1562">XLOOKUP(Q1562,Store_Dim!A:A,Store_Dim!C:C)</f>
        <v>North</v>
      </c>
      <c r="M1562" s="4" t="s">
        <v>1725</v>
      </c>
      <c r="N1562" s="4" t="str">
        <f t="array" ref="N1562">XLOOKUP(M1562,Product_Dim!A:A,Product_Dim!C:C)</f>
        <v>Electronics</v>
      </c>
      <c r="O1562" s="4" t="str">
        <f t="array" ref="O1562">XLOOKUP(M1562,Product_Dim!A:A,Product_Dim!D:D)</f>
        <v>Accessories</v>
      </c>
      <c r="P1562" s="4" t="s">
        <v>1727</v>
      </c>
      <c r="Q1562" s="4" t="s">
        <v>1936</v>
      </c>
      <c r="R1562" s="4" t="str">
        <f t="array" ref="R1562">XLOOKUP(Q1562,Store_Dim!A:A,Store_Dim!B:B)</f>
        <v>Shelton PLC</v>
      </c>
      <c r="S1562" s="4" t="str">
        <f t="array" ref="S1562">XLOOKUP(Q1562,Store_Dim!A:A,Store_Dim!E:E)</f>
        <v>Flagship</v>
      </c>
      <c r="T1562" s="4">
        <v>1.0</v>
      </c>
      <c r="U1562" s="13">
        <v>135.13</v>
      </c>
      <c r="V1562" s="14">
        <v>0.04</v>
      </c>
      <c r="W1562" s="15">
        <v>103.0</v>
      </c>
      <c r="X1562" s="4" t="s">
        <v>1959</v>
      </c>
      <c r="Y1562" s="16">
        <v>129.7248</v>
      </c>
      <c r="Z1562" s="4" t="str">
        <f t="array" ref="Z1562">XLOOKUP(M1562,Product_Dim!A:A,Product_Dim!B:B)</f>
        <v>Car Dashboard Phone Holder</v>
      </c>
    </row>
    <row r="1563" ht="14.25" customHeight="1">
      <c r="A1563" s="4" t="s">
        <v>3522</v>
      </c>
      <c r="B1563" s="5">
        <v>45281.0</v>
      </c>
      <c r="C1563" s="12" t="s">
        <v>3969</v>
      </c>
      <c r="D1563" s="4">
        <f t="shared" si="1"/>
        <v>2023</v>
      </c>
      <c r="E1563" s="4" t="s">
        <v>731</v>
      </c>
      <c r="F1563" s="4">
        <v>47.0</v>
      </c>
      <c r="G1563" s="4" t="str">
        <f t="shared" si="2"/>
        <v>46-55</v>
      </c>
      <c r="H1563" s="4" t="str">
        <f t="array" ref="H1563">XLOOKUP(E1563,Customer_Dim!A:A,Customer_Dim!D:D)</f>
        <v>Female</v>
      </c>
      <c r="I1563" s="4" t="str">
        <f t="array" ref="I1563">XLOOKUP(E1563,Customer_Dim!A:A,Customer_Dim!H:H)</f>
        <v>Gold</v>
      </c>
      <c r="J1563" s="4" t="str">
        <f t="array" ref="J1563">XLOOKUP(E1563,Customer_Dim!A:A,Customer_Dim!E:E)</f>
        <v>Phillipschester   </v>
      </c>
      <c r="K1563" s="4" t="str">
        <f t="array" ref="K1563">XLOOKUP(E1563,Customer_Dim!A:A,Customer_Dim!F:F)</f>
        <v>New Jersey</v>
      </c>
      <c r="L1563" s="4" t="str">
        <f t="array" ref="L1563">XLOOKUP(Q1563,Store_Dim!A:A,Store_Dim!C:C)</f>
        <v>North</v>
      </c>
      <c r="M1563" s="4" t="s">
        <v>1750</v>
      </c>
      <c r="N1563" s="4" t="str">
        <f t="array" ref="N1563">XLOOKUP(M1563,Product_Dim!A:A,Product_Dim!C:C)</f>
        <v>Home</v>
      </c>
      <c r="O1563" s="4" t="str">
        <f t="array" ref="O1563">XLOOKUP(M1563,Product_Dim!A:A,Product_Dim!D:D)</f>
        <v>Decor</v>
      </c>
      <c r="P1563" s="4" t="s">
        <v>1752</v>
      </c>
      <c r="Q1563" s="4" t="s">
        <v>1901</v>
      </c>
      <c r="R1563" s="4" t="str">
        <f t="array" ref="R1563">XLOOKUP(Q1563,Store_Dim!A:A,Store_Dim!B:B)</f>
        <v>Johnson-Wright</v>
      </c>
      <c r="S1563" s="4" t="str">
        <f t="array" ref="S1563">XLOOKUP(Q1563,Store_Dim!A:A,Store_Dim!E:E)</f>
        <v>Outlet</v>
      </c>
      <c r="T1563" s="4">
        <v>3.0</v>
      </c>
      <c r="U1563" s="13">
        <v>579.26</v>
      </c>
      <c r="V1563" s="14">
        <v>0.19</v>
      </c>
      <c r="W1563" s="15">
        <v>190.0</v>
      </c>
      <c r="X1563" s="4" t="s">
        <v>1959</v>
      </c>
      <c r="Y1563" s="16">
        <v>1407.6018</v>
      </c>
      <c r="Z1563" s="4" t="str">
        <f t="array" ref="Z1563">XLOOKUP(M1563,Product_Dim!A:A,Product_Dim!B:B)</f>
        <v>Premium Blanket Throw</v>
      </c>
    </row>
    <row r="1564" ht="14.25" customHeight="1">
      <c r="A1564" s="4" t="s">
        <v>3523</v>
      </c>
      <c r="B1564" s="5">
        <v>45582.0</v>
      </c>
      <c r="C1564" s="12" t="s">
        <v>3979</v>
      </c>
      <c r="D1564" s="4">
        <f t="shared" si="1"/>
        <v>2024</v>
      </c>
      <c r="E1564" s="4" t="s">
        <v>1238</v>
      </c>
      <c r="F1564" s="4">
        <v>50.0</v>
      </c>
      <c r="G1564" s="4" t="str">
        <f t="shared" si="2"/>
        <v>46-55</v>
      </c>
      <c r="H1564" s="4" t="str">
        <f t="array" ref="H1564">XLOOKUP(E1564,Customer_Dim!A:A,Customer_Dim!D:D)</f>
        <v>Male</v>
      </c>
      <c r="I1564" s="4" t="str">
        <f t="array" ref="I1564">XLOOKUP(E1564,Customer_Dim!A:A,Customer_Dim!H:H)</f>
        <v>Platinum</v>
      </c>
      <c r="J1564" s="4" t="str">
        <f t="array" ref="J1564">XLOOKUP(E1564,Customer_Dim!A:A,Customer_Dim!E:E)</f>
        <v>Joseland</v>
      </c>
      <c r="K1564" s="4" t="str">
        <f t="array" ref="K1564">XLOOKUP(E1564,Customer_Dim!A:A,Customer_Dim!F:F)</f>
        <v>Nebraska</v>
      </c>
      <c r="L1564" s="4" t="str">
        <f t="array" ref="L1564">XLOOKUP(Q1564,Store_Dim!A:A,Store_Dim!C:C)</f>
        <v>East</v>
      </c>
      <c r="M1564" s="4" t="s">
        <v>1625</v>
      </c>
      <c r="N1564" s="4" t="str">
        <f t="array" ref="N1564">XLOOKUP(M1564,Product_Dim!A:A,Product_Dim!C:C)</f>
        <v>Sports</v>
      </c>
      <c r="O1564" s="4" t="str">
        <f t="array" ref="O1564">XLOOKUP(M1564,Product_Dim!A:A,Product_Dim!D:D)</f>
        <v>Accessories</v>
      </c>
      <c r="P1564" s="4" t="s">
        <v>1627</v>
      </c>
      <c r="Q1564" s="4" t="s">
        <v>1887</v>
      </c>
      <c r="R1564" s="4" t="str">
        <f t="array" ref="R1564">XLOOKUP(Q1564,Store_Dim!A:A,Store_Dim!B:B)</f>
        <v>Rivera-Warner</v>
      </c>
      <c r="S1564" s="4" t="str">
        <f t="array" ref="S1564">XLOOKUP(Q1564,Store_Dim!A:A,Store_Dim!E:E)</f>
        <v>Flagship</v>
      </c>
      <c r="T1564" s="4">
        <v>1.0</v>
      </c>
      <c r="U1564" s="13">
        <v>465.63</v>
      </c>
      <c r="V1564" s="14">
        <v>0.25</v>
      </c>
      <c r="W1564" s="15">
        <v>367.0</v>
      </c>
      <c r="X1564" s="4" t="s">
        <v>1959</v>
      </c>
      <c r="Y1564" s="16">
        <v>349.2225</v>
      </c>
      <c r="Z1564" s="4" t="str">
        <f t="array" ref="Z1564">XLOOKUP(M1564,Product_Dim!A:A,Product_Dim!B:B)</f>
        <v>Soccer Training Cone Set</v>
      </c>
    </row>
    <row r="1565" ht="14.25" customHeight="1">
      <c r="A1565" s="4" t="s">
        <v>3524</v>
      </c>
      <c r="B1565" s="5">
        <v>45372.0</v>
      </c>
      <c r="C1565" s="12" t="s">
        <v>3977</v>
      </c>
      <c r="D1565" s="4">
        <f t="shared" si="1"/>
        <v>2024</v>
      </c>
      <c r="E1565" s="4" t="s">
        <v>197</v>
      </c>
      <c r="F1565" s="4">
        <v>54.0</v>
      </c>
      <c r="G1565" s="4" t="str">
        <f t="shared" si="2"/>
        <v>46-55</v>
      </c>
      <c r="H1565" s="4" t="str">
        <f t="array" ref="H1565">XLOOKUP(E1565,Customer_Dim!A:A,Customer_Dim!D:D)</f>
        <v>Female</v>
      </c>
      <c r="I1565" s="4" t="str">
        <f t="array" ref="I1565">XLOOKUP(E1565,Customer_Dim!A:A,Customer_Dim!H:H)</f>
        <v>Silver</v>
      </c>
      <c r="J1565" s="4" t="str">
        <f t="array" ref="J1565">XLOOKUP(E1565,Customer_Dim!A:A,Customer_Dim!E:E)</f>
        <v>Lake Roberthaven</v>
      </c>
      <c r="K1565" s="4" t="str">
        <f t="array" ref="K1565">XLOOKUP(E1565,Customer_Dim!A:A,Customer_Dim!F:F)</f>
        <v>Nevada</v>
      </c>
      <c r="L1565" s="4" t="str">
        <f t="array" ref="L1565">XLOOKUP(Q1565,Store_Dim!A:A,Store_Dim!C:C)</f>
        <v>West</v>
      </c>
      <c r="M1565" s="4" t="s">
        <v>1811</v>
      </c>
      <c r="N1565" s="4" t="str">
        <f t="array" ref="N1565">XLOOKUP(M1565,Product_Dim!A:A,Product_Dim!C:C)</f>
        <v>Electronics</v>
      </c>
      <c r="O1565" s="4" t="str">
        <f t="array" ref="O1565">XLOOKUP(M1565,Product_Dim!A:A,Product_Dim!D:D)</f>
        <v>Computer</v>
      </c>
      <c r="P1565" s="4" t="s">
        <v>1813</v>
      </c>
      <c r="Q1565" s="4" t="s">
        <v>1939</v>
      </c>
      <c r="R1565" s="4" t="str">
        <f t="array" ref="R1565">XLOOKUP(Q1565,Store_Dim!A:A,Store_Dim!B:B)</f>
        <v>Frederick-Wright</v>
      </c>
      <c r="S1565" s="4" t="str">
        <f t="array" ref="S1565">XLOOKUP(Q1565,Store_Dim!A:A,Store_Dim!E:E)</f>
        <v>Flagship</v>
      </c>
      <c r="T1565" s="4">
        <v>2.0</v>
      </c>
      <c r="U1565" s="13">
        <v>675.61</v>
      </c>
      <c r="V1565" s="14">
        <v>0.08</v>
      </c>
      <c r="W1565" s="15">
        <v>320.0</v>
      </c>
      <c r="X1565" s="4" t="s">
        <v>1964</v>
      </c>
      <c r="Y1565" s="16">
        <v>1243.1224</v>
      </c>
      <c r="Z1565" s="4" t="str">
        <f t="array" ref="Z1565">XLOOKUP(M1565,Product_Dim!A:A,Product_Dim!B:B)</f>
        <v>Wireless Mouse</v>
      </c>
    </row>
    <row r="1566" ht="14.25" customHeight="1">
      <c r="A1566" s="4" t="s">
        <v>3525</v>
      </c>
      <c r="B1566" s="5">
        <v>45458.0</v>
      </c>
      <c r="C1566" s="12" t="s">
        <v>3970</v>
      </c>
      <c r="D1566" s="4">
        <f t="shared" si="1"/>
        <v>2024</v>
      </c>
      <c r="E1566" s="4" t="s">
        <v>1316</v>
      </c>
      <c r="F1566" s="4">
        <v>46.0</v>
      </c>
      <c r="G1566" s="4" t="str">
        <f t="shared" si="2"/>
        <v>46-55</v>
      </c>
      <c r="H1566" s="4" t="str">
        <f t="array" ref="H1566">XLOOKUP(E1566,Customer_Dim!A:A,Customer_Dim!D:D)</f>
        <v>Male</v>
      </c>
      <c r="I1566" s="4" t="str">
        <f t="array" ref="I1566">XLOOKUP(E1566,Customer_Dim!A:A,Customer_Dim!H:H)</f>
        <v>Platinum</v>
      </c>
      <c r="J1566" s="4" t="str">
        <f t="array" ref="J1566">XLOOKUP(E1566,Customer_Dim!A:A,Customer_Dim!E:E)</f>
        <v>Marthaborough</v>
      </c>
      <c r="K1566" s="4" t="str">
        <f t="array" ref="K1566">XLOOKUP(E1566,Customer_Dim!A:A,Customer_Dim!F:F)</f>
        <v>Wisconsin</v>
      </c>
      <c r="L1566" s="4" t="str">
        <f t="array" ref="L1566">XLOOKUP(Q1566,Store_Dim!A:A,Store_Dim!C:C)</f>
        <v>East</v>
      </c>
      <c r="M1566" s="4" t="s">
        <v>1677</v>
      </c>
      <c r="N1566" s="4" t="str">
        <f t="array" ref="N1566">XLOOKUP(M1566,Product_Dim!A:A,Product_Dim!C:C)</f>
        <v>Home</v>
      </c>
      <c r="O1566" s="4" t="str">
        <f t="array" ref="O1566">XLOOKUP(M1566,Product_Dim!A:A,Product_Dim!D:D)</f>
        <v>Decor</v>
      </c>
      <c r="P1566" s="4" t="s">
        <v>1679</v>
      </c>
      <c r="Q1566" s="4" t="s">
        <v>1911</v>
      </c>
      <c r="R1566" s="4" t="str">
        <f t="array" ref="R1566">XLOOKUP(Q1566,Store_Dim!A:A,Store_Dim!B:B)</f>
        <v>Benson-Elliott</v>
      </c>
      <c r="S1566" s="4" t="str">
        <f t="array" ref="S1566">XLOOKUP(Q1566,Store_Dim!A:A,Store_Dim!E:E)</f>
        <v>Online</v>
      </c>
      <c r="T1566" s="4">
        <v>1.0</v>
      </c>
      <c r="U1566" s="13">
        <v>718.99</v>
      </c>
      <c r="V1566" s="14">
        <v>0.08</v>
      </c>
      <c r="W1566" s="15">
        <v>305.0</v>
      </c>
      <c r="X1566" s="4" t="s">
        <v>1961</v>
      </c>
      <c r="Y1566" s="16">
        <v>661.4708</v>
      </c>
      <c r="Z1566" s="4" t="str">
        <f t="array" ref="Z1566">XLOOKUP(M1566,Product_Dim!A:A,Product_Dim!B:B)</f>
        <v>Modern Wall Clock</v>
      </c>
    </row>
    <row r="1567" ht="14.25" customHeight="1">
      <c r="A1567" s="4" t="s">
        <v>3526</v>
      </c>
      <c r="B1567" s="5">
        <v>45943.0</v>
      </c>
      <c r="C1567" s="12" t="s">
        <v>3979</v>
      </c>
      <c r="D1567" s="4">
        <f t="shared" si="1"/>
        <v>2025</v>
      </c>
      <c r="E1567" s="4" t="s">
        <v>1199</v>
      </c>
      <c r="F1567" s="4">
        <v>30.0</v>
      </c>
      <c r="G1567" s="4" t="str">
        <f t="shared" si="2"/>
        <v>26-35</v>
      </c>
      <c r="H1567" s="4" t="str">
        <f t="array" ref="H1567">XLOOKUP(E1567,Customer_Dim!A:A,Customer_Dim!D:D)</f>
        <v>Male</v>
      </c>
      <c r="I1567" s="4" t="str">
        <f t="array" ref="I1567">XLOOKUP(E1567,Customer_Dim!A:A,Customer_Dim!H:H)</f>
        <v>Bronze</v>
      </c>
      <c r="J1567" s="4" t="str">
        <f t="array" ref="J1567">XLOOKUP(E1567,Customer_Dim!A:A,Customer_Dim!E:E)</f>
        <v>Chambersberg</v>
      </c>
      <c r="K1567" s="4" t="str">
        <f t="array" ref="K1567">XLOOKUP(E1567,Customer_Dim!A:A,Customer_Dim!F:F)</f>
        <v>Connecticut</v>
      </c>
      <c r="L1567" s="4" t="str">
        <f t="array" ref="L1567">XLOOKUP(Q1567,Store_Dim!A:A,Store_Dim!C:C)</f>
        <v>East</v>
      </c>
      <c r="M1567" s="4" t="s">
        <v>1613</v>
      </c>
      <c r="N1567" s="4" t="str">
        <f t="array" ref="N1567">XLOOKUP(M1567,Product_Dim!A:A,Product_Dim!C:C)</f>
        <v>Home</v>
      </c>
      <c r="O1567" s="4" t="str">
        <f t="array" ref="O1567">XLOOKUP(M1567,Product_Dim!A:A,Product_Dim!D:D)</f>
        <v>Decor</v>
      </c>
      <c r="P1567" s="4" t="s">
        <v>1616</v>
      </c>
      <c r="Q1567" s="4" t="s">
        <v>1924</v>
      </c>
      <c r="R1567" s="4" t="str">
        <f t="array" ref="R1567">XLOOKUP(Q1567,Store_Dim!A:A,Store_Dim!B:B)</f>
        <v>Hill, Wagner and Ballard</v>
      </c>
      <c r="S1567" s="4" t="str">
        <f t="array" ref="S1567">XLOOKUP(Q1567,Store_Dim!A:A,Store_Dim!E:E)</f>
        <v>Online</v>
      </c>
      <c r="T1567" s="4">
        <v>2.0</v>
      </c>
      <c r="U1567" s="13">
        <v>675.65</v>
      </c>
      <c r="V1567" s="14">
        <v>0.2</v>
      </c>
      <c r="W1567" s="15">
        <v>439.0</v>
      </c>
      <c r="X1567" s="4" t="s">
        <v>1964</v>
      </c>
      <c r="Y1567" s="16">
        <v>1081.04</v>
      </c>
      <c r="Z1567" s="4" t="str">
        <f t="array" ref="Z1567">XLOOKUP(M1567,Product_Dim!A:A,Product_Dim!B:B)</f>
        <v>Decorative Wall Mirror</v>
      </c>
    </row>
    <row r="1568" ht="14.25" customHeight="1">
      <c r="A1568" s="4" t="s">
        <v>3527</v>
      </c>
      <c r="B1568" s="5">
        <v>45374.0</v>
      </c>
      <c r="C1568" s="12" t="s">
        <v>3977</v>
      </c>
      <c r="D1568" s="4">
        <f t="shared" si="1"/>
        <v>2024</v>
      </c>
      <c r="E1568" s="4" t="s">
        <v>1079</v>
      </c>
      <c r="F1568" s="4">
        <v>58.0</v>
      </c>
      <c r="G1568" s="4" t="str">
        <f t="shared" si="2"/>
        <v>56-65</v>
      </c>
      <c r="H1568" s="4" t="str">
        <f t="array" ref="H1568">XLOOKUP(E1568,Customer_Dim!A:A,Customer_Dim!D:D)</f>
        <v>Female</v>
      </c>
      <c r="I1568" s="4" t="str">
        <f t="array" ref="I1568">XLOOKUP(E1568,Customer_Dim!A:A,Customer_Dim!H:H)</f>
        <v>Silver</v>
      </c>
      <c r="J1568" s="4" t="str">
        <f t="array" ref="J1568">XLOOKUP(E1568,Customer_Dim!A:A,Customer_Dim!E:E)</f>
        <v>North Michaelborough</v>
      </c>
      <c r="K1568" s="4" t="str">
        <f t="array" ref="K1568">XLOOKUP(E1568,Customer_Dim!A:A,Customer_Dim!F:F)</f>
        <v>Oregon</v>
      </c>
      <c r="L1568" s="4" t="str">
        <f t="array" ref="L1568">XLOOKUP(Q1568,Store_Dim!A:A,Store_Dim!C:C)</f>
        <v>North</v>
      </c>
      <c r="M1568" s="4" t="s">
        <v>1868</v>
      </c>
      <c r="N1568" s="4" t="str">
        <f t="array" ref="N1568">XLOOKUP(M1568,Product_Dim!A:A,Product_Dim!C:C)</f>
        <v>Sports</v>
      </c>
      <c r="O1568" s="4" t="str">
        <f t="array" ref="O1568">XLOOKUP(M1568,Product_Dim!A:A,Product_Dim!D:D)</f>
        <v>Accessories</v>
      </c>
      <c r="P1568" s="4" t="s">
        <v>1870</v>
      </c>
      <c r="Q1568" s="4" t="s">
        <v>1936</v>
      </c>
      <c r="R1568" s="4" t="str">
        <f t="array" ref="R1568">XLOOKUP(Q1568,Store_Dim!A:A,Store_Dim!B:B)</f>
        <v>Shelton PLC</v>
      </c>
      <c r="S1568" s="4" t="str">
        <f t="array" ref="S1568">XLOOKUP(Q1568,Store_Dim!A:A,Store_Dim!E:E)</f>
        <v>Flagship</v>
      </c>
      <c r="T1568" s="4">
        <v>4.0</v>
      </c>
      <c r="U1568" s="13">
        <v>284.24</v>
      </c>
      <c r="V1568" s="14">
        <v>0.1</v>
      </c>
      <c r="W1568" s="15">
        <v>75.0</v>
      </c>
      <c r="X1568" s="4" t="s">
        <v>1959</v>
      </c>
      <c r="Y1568" s="16">
        <v>1023.264</v>
      </c>
      <c r="Z1568" s="4" t="str">
        <f t="array" ref="Z1568">XLOOKUP(M1568,Product_Dim!A:A,Product_Dim!B:B)</f>
        <v>Sports Stopwatch Basic</v>
      </c>
    </row>
    <row r="1569" ht="14.25" customHeight="1">
      <c r="A1569" s="4" t="s">
        <v>3528</v>
      </c>
      <c r="B1569" s="5">
        <v>45374.0</v>
      </c>
      <c r="C1569" s="12" t="s">
        <v>3977</v>
      </c>
      <c r="D1569" s="4">
        <f t="shared" si="1"/>
        <v>2024</v>
      </c>
      <c r="E1569" s="4" t="s">
        <v>713</v>
      </c>
      <c r="F1569" s="4">
        <v>42.0</v>
      </c>
      <c r="G1569" s="4" t="str">
        <f t="shared" si="2"/>
        <v>36-45</v>
      </c>
      <c r="H1569" s="4" t="str">
        <f t="array" ref="H1569">XLOOKUP(E1569,Customer_Dim!A:A,Customer_Dim!D:D)</f>
        <v>Female</v>
      </c>
      <c r="I1569" s="4" t="str">
        <f t="array" ref="I1569">XLOOKUP(E1569,Customer_Dim!A:A,Customer_Dim!H:H)</f>
        <v>Platinum</v>
      </c>
      <c r="J1569" s="4" t="str">
        <f t="array" ref="J1569">XLOOKUP(E1569,Customer_Dim!A:A,Customer_Dim!E:E)</f>
        <v>West Markport</v>
      </c>
      <c r="K1569" s="4" t="str">
        <f t="array" ref="K1569">XLOOKUP(E1569,Customer_Dim!A:A,Customer_Dim!F:F)</f>
        <v>North Dakota</v>
      </c>
      <c r="L1569" s="4" t="str">
        <f t="array" ref="L1569">XLOOKUP(Q1569,Store_Dim!A:A,Store_Dim!C:C)</f>
        <v>North</v>
      </c>
      <c r="M1569" s="4" t="s">
        <v>1560</v>
      </c>
      <c r="N1569" s="4" t="str">
        <f t="array" ref="N1569">XLOOKUP(M1569,Product_Dim!A:A,Product_Dim!C:C)</f>
        <v>Clothing</v>
      </c>
      <c r="O1569" s="4" t="str">
        <f t="array" ref="O1569">XLOOKUP(M1569,Product_Dim!A:A,Product_Dim!D:D)</f>
        <v>Tops</v>
      </c>
      <c r="P1569" s="4" t="s">
        <v>1564</v>
      </c>
      <c r="Q1569" s="4" t="s">
        <v>1901</v>
      </c>
      <c r="R1569" s="4" t="str">
        <f t="array" ref="R1569">XLOOKUP(Q1569,Store_Dim!A:A,Store_Dim!B:B)</f>
        <v>Johnson-Wright</v>
      </c>
      <c r="S1569" s="4" t="str">
        <f t="array" ref="S1569">XLOOKUP(Q1569,Store_Dim!A:A,Store_Dim!E:E)</f>
        <v>Outlet</v>
      </c>
      <c r="T1569" s="4">
        <v>1.0</v>
      </c>
      <c r="U1569" s="13">
        <v>94.26</v>
      </c>
      <c r="V1569" s="14">
        <v>0.18</v>
      </c>
      <c r="W1569" s="15">
        <v>181.0</v>
      </c>
      <c r="X1569" s="4" t="s">
        <v>1961</v>
      </c>
      <c r="Y1569" s="16">
        <v>77.29320000000001</v>
      </c>
      <c r="Z1569" s="4" t="str">
        <f t="array" ref="Z1569">XLOOKUP(M1569,Product_Dim!A:A,Product_Dim!B:B)</f>
        <v>Men's Graphic T-Shirt</v>
      </c>
    </row>
    <row r="1570" ht="14.25" customHeight="1">
      <c r="A1570" s="4" t="s">
        <v>3529</v>
      </c>
      <c r="B1570" s="5">
        <v>45789.0</v>
      </c>
      <c r="C1570" s="12" t="s">
        <v>3973</v>
      </c>
      <c r="D1570" s="4">
        <f t="shared" si="1"/>
        <v>2025</v>
      </c>
      <c r="E1570" s="4" t="s">
        <v>1316</v>
      </c>
      <c r="F1570" s="4">
        <v>46.0</v>
      </c>
      <c r="G1570" s="4" t="str">
        <f t="shared" si="2"/>
        <v>46-55</v>
      </c>
      <c r="H1570" s="4" t="str">
        <f t="array" ref="H1570">XLOOKUP(E1570,Customer_Dim!A:A,Customer_Dim!D:D)</f>
        <v>Male</v>
      </c>
      <c r="I1570" s="4" t="str">
        <f t="array" ref="I1570">XLOOKUP(E1570,Customer_Dim!A:A,Customer_Dim!H:H)</f>
        <v>Platinum</v>
      </c>
      <c r="J1570" s="4" t="str">
        <f t="array" ref="J1570">XLOOKUP(E1570,Customer_Dim!A:A,Customer_Dim!E:E)</f>
        <v>Marthaborough</v>
      </c>
      <c r="K1570" s="4" t="str">
        <f t="array" ref="K1570">XLOOKUP(E1570,Customer_Dim!A:A,Customer_Dim!F:F)</f>
        <v>Wisconsin</v>
      </c>
      <c r="L1570" s="4" t="str">
        <f t="array" ref="L1570">XLOOKUP(Q1570,Store_Dim!A:A,Store_Dim!C:C)</f>
        <v>East</v>
      </c>
      <c r="M1570" s="4" t="s">
        <v>1580</v>
      </c>
      <c r="N1570" s="4" t="str">
        <f t="array" ref="N1570">XLOOKUP(M1570,Product_Dim!A:A,Product_Dim!C:C)</f>
        <v>Beauty</v>
      </c>
      <c r="O1570" s="4" t="str">
        <f t="array" ref="O1570">XLOOKUP(M1570,Product_Dim!A:A,Product_Dim!D:D)</f>
        <v>Skincare</v>
      </c>
      <c r="P1570" s="4" t="s">
        <v>1584</v>
      </c>
      <c r="Q1570" s="4" t="s">
        <v>1924</v>
      </c>
      <c r="R1570" s="4" t="str">
        <f t="array" ref="R1570">XLOOKUP(Q1570,Store_Dim!A:A,Store_Dim!B:B)</f>
        <v>Hill, Wagner and Ballard</v>
      </c>
      <c r="S1570" s="4" t="str">
        <f t="array" ref="S1570">XLOOKUP(Q1570,Store_Dim!A:A,Store_Dim!E:E)</f>
        <v>Online</v>
      </c>
      <c r="T1570" s="4">
        <v>4.0</v>
      </c>
      <c r="U1570" s="13">
        <v>458.58</v>
      </c>
      <c r="V1570" s="14">
        <v>0.29</v>
      </c>
      <c r="W1570" s="15">
        <v>350.0</v>
      </c>
      <c r="X1570" s="4" t="s">
        <v>1964</v>
      </c>
      <c r="Y1570" s="16">
        <v>1302.3672</v>
      </c>
      <c r="Z1570" s="4" t="str">
        <f t="array" ref="Z1570">XLOOKUP(M1570,Product_Dim!A:A,Product_Dim!B:B)</f>
        <v>Herbal Face Moisturizer</v>
      </c>
    </row>
    <row r="1571" ht="14.25" customHeight="1">
      <c r="A1571" s="4" t="s">
        <v>3530</v>
      </c>
      <c r="B1571" s="5">
        <v>45452.0</v>
      </c>
      <c r="C1571" s="12" t="s">
        <v>3970</v>
      </c>
      <c r="D1571" s="4">
        <f t="shared" si="1"/>
        <v>2024</v>
      </c>
      <c r="E1571" s="4" t="s">
        <v>412</v>
      </c>
      <c r="F1571" s="4">
        <v>51.0</v>
      </c>
      <c r="G1571" s="4" t="str">
        <f t="shared" si="2"/>
        <v>46-55</v>
      </c>
      <c r="H1571" s="4" t="str">
        <f t="array" ref="H1571">XLOOKUP(E1571,Customer_Dim!A:A,Customer_Dim!D:D)</f>
        <v>Male</v>
      </c>
      <c r="I1571" s="4" t="str">
        <f t="array" ref="I1571">XLOOKUP(E1571,Customer_Dim!A:A,Customer_Dim!H:H)</f>
        <v>Gold</v>
      </c>
      <c r="J1571" s="4" t="str">
        <f t="array" ref="J1571">XLOOKUP(E1571,Customer_Dim!A:A,Customer_Dim!E:E)</f>
        <v>New William</v>
      </c>
      <c r="K1571" s="4" t="str">
        <f t="array" ref="K1571">XLOOKUP(E1571,Customer_Dim!A:A,Customer_Dim!F:F)</f>
        <v>New Mexico</v>
      </c>
      <c r="L1571" s="4" t="str">
        <f t="array" ref="L1571">XLOOKUP(Q1571,Store_Dim!A:A,Store_Dim!C:C)</f>
        <v>East</v>
      </c>
      <c r="M1571" s="4" t="s">
        <v>1777</v>
      </c>
      <c r="N1571" s="4" t="str">
        <f t="array" ref="N1571">XLOOKUP(M1571,Product_Dim!A:A,Product_Dim!C:C)</f>
        <v>Sports</v>
      </c>
      <c r="O1571" s="4" t="str">
        <f t="array" ref="O1571">XLOOKUP(M1571,Product_Dim!A:A,Product_Dim!D:D)</f>
        <v>Fitness</v>
      </c>
      <c r="P1571" s="4" t="s">
        <v>1779</v>
      </c>
      <c r="Q1571" s="4" t="s">
        <v>1924</v>
      </c>
      <c r="R1571" s="4" t="str">
        <f t="array" ref="R1571">XLOOKUP(Q1571,Store_Dim!A:A,Store_Dim!B:B)</f>
        <v>Hill, Wagner and Ballard</v>
      </c>
      <c r="S1571" s="4" t="str">
        <f t="array" ref="S1571">XLOOKUP(Q1571,Store_Dim!A:A,Store_Dim!E:E)</f>
        <v>Online</v>
      </c>
      <c r="T1571" s="4">
        <v>4.0</v>
      </c>
      <c r="U1571" s="13">
        <v>704.49</v>
      </c>
      <c r="V1571" s="14">
        <v>0.05</v>
      </c>
      <c r="W1571" s="15">
        <v>423.0</v>
      </c>
      <c r="X1571" s="4" t="s">
        <v>1964</v>
      </c>
      <c r="Y1571" s="16">
        <v>2677.062</v>
      </c>
      <c r="Z1571" s="4" t="str">
        <f t="array" ref="Z1571">XLOOKUP(M1571,Product_Dim!A:A,Product_Dim!B:B)</f>
        <v>Adjustable Dumbbells 20kg</v>
      </c>
    </row>
    <row r="1572" ht="14.25" customHeight="1">
      <c r="A1572" s="4" t="s">
        <v>3531</v>
      </c>
      <c r="B1572" s="5">
        <v>45284.0</v>
      </c>
      <c r="C1572" s="12" t="s">
        <v>3969</v>
      </c>
      <c r="D1572" s="4">
        <f t="shared" si="1"/>
        <v>2023</v>
      </c>
      <c r="E1572" s="4" t="s">
        <v>147</v>
      </c>
      <c r="F1572" s="4">
        <v>48.0</v>
      </c>
      <c r="G1572" s="4" t="str">
        <f t="shared" si="2"/>
        <v>46-55</v>
      </c>
      <c r="H1572" s="4" t="str">
        <f t="array" ref="H1572">XLOOKUP(E1572,Customer_Dim!A:A,Customer_Dim!D:D)</f>
        <v>Female</v>
      </c>
      <c r="I1572" s="4" t="str">
        <f t="array" ref="I1572">XLOOKUP(E1572,Customer_Dim!A:A,Customer_Dim!H:H)</f>
        <v>Gold</v>
      </c>
      <c r="J1572" s="4" t="str">
        <f t="array" ref="J1572">XLOOKUP(E1572,Customer_Dim!A:A,Customer_Dim!E:E)</f>
        <v>Fostermouth</v>
      </c>
      <c r="K1572" s="4" t="str">
        <f t="array" ref="K1572">XLOOKUP(E1572,Customer_Dim!A:A,Customer_Dim!F:F)</f>
        <v>Arizona</v>
      </c>
      <c r="L1572" s="4" t="str">
        <f t="array" ref="L1572">XLOOKUP(Q1572,Store_Dim!A:A,Store_Dim!C:C)</f>
        <v>East</v>
      </c>
      <c r="M1572" s="4" t="s">
        <v>1658</v>
      </c>
      <c r="N1572" s="4" t="str">
        <f t="array" ref="N1572">XLOOKUP(M1572,Product_Dim!A:A,Product_Dim!C:C)</f>
        <v>Home</v>
      </c>
      <c r="O1572" s="4" t="str">
        <f t="array" ref="O1572">XLOOKUP(M1572,Product_Dim!A:A,Product_Dim!D:D)</f>
        <v>Decor</v>
      </c>
      <c r="P1572" s="4" t="s">
        <v>1660</v>
      </c>
      <c r="Q1572" s="4" t="s">
        <v>1948</v>
      </c>
      <c r="R1572" s="4" t="str">
        <f t="array" ref="R1572">XLOOKUP(Q1572,Store_Dim!A:A,Store_Dim!B:B)</f>
        <v>Mann-Austin</v>
      </c>
      <c r="S1572" s="4" t="str">
        <f t="array" ref="S1572">XLOOKUP(Q1572,Store_Dim!A:A,Store_Dim!E:E)</f>
        <v>Online</v>
      </c>
      <c r="T1572" s="4">
        <v>4.0</v>
      </c>
      <c r="U1572" s="13">
        <v>822.32</v>
      </c>
      <c r="V1572" s="14">
        <v>0.26</v>
      </c>
      <c r="W1572" s="15">
        <v>378.0</v>
      </c>
      <c r="X1572" s="4" t="s">
        <v>1961</v>
      </c>
      <c r="Y1572" s="16">
        <v>2434.0672</v>
      </c>
      <c r="Z1572" s="4" t="str">
        <f t="array" ref="Z1572">XLOOKUP(M1572,Product_Dim!A:A,Product_Dim!B:B)</f>
        <v>Decorative Floor Vase</v>
      </c>
    </row>
    <row r="1573" ht="14.25" customHeight="1">
      <c r="A1573" s="4" t="s">
        <v>3532</v>
      </c>
      <c r="B1573" s="5">
        <v>45325.0</v>
      </c>
      <c r="C1573" s="12" t="s">
        <v>3974</v>
      </c>
      <c r="D1573" s="4">
        <f t="shared" si="1"/>
        <v>2024</v>
      </c>
      <c r="E1573" s="4" t="s">
        <v>808</v>
      </c>
      <c r="F1573" s="4">
        <v>57.0</v>
      </c>
      <c r="G1573" s="4" t="str">
        <f t="shared" si="2"/>
        <v>56-65</v>
      </c>
      <c r="H1573" s="4" t="str">
        <f t="array" ref="H1573">XLOOKUP(E1573,Customer_Dim!A:A,Customer_Dim!D:D)</f>
        <v>Female</v>
      </c>
      <c r="I1573" s="4" t="str">
        <f t="array" ref="I1573">XLOOKUP(E1573,Customer_Dim!A:A,Customer_Dim!H:H)</f>
        <v>Platinum</v>
      </c>
      <c r="J1573" s="4" t="str">
        <f t="array" ref="J1573">XLOOKUP(E1573,Customer_Dim!A:A,Customer_Dim!E:E)</f>
        <v>Rodriguezton</v>
      </c>
      <c r="K1573" s="4" t="str">
        <f t="array" ref="K1573">XLOOKUP(E1573,Customer_Dim!A:A,Customer_Dim!F:F)</f>
        <v>Michigan</v>
      </c>
      <c r="L1573" s="4" t="str">
        <f t="array" ref="L1573">XLOOKUP(Q1573,Store_Dim!A:A,Store_Dim!C:C)</f>
        <v>East</v>
      </c>
      <c r="M1573" s="4" t="s">
        <v>1569</v>
      </c>
      <c r="N1573" s="4" t="str">
        <f t="array" ref="N1573">XLOOKUP(M1573,Product_Dim!A:A,Product_Dim!C:C)</f>
        <v>Clothing</v>
      </c>
      <c r="O1573" s="4" t="str">
        <f t="array" ref="O1573">XLOOKUP(M1573,Product_Dim!A:A,Product_Dim!D:D)</f>
        <v>Outerwear</v>
      </c>
      <c r="P1573" s="4" t="s">
        <v>1571</v>
      </c>
      <c r="Q1573" s="4" t="s">
        <v>1932</v>
      </c>
      <c r="R1573" s="4" t="str">
        <f t="array" ref="R1573">XLOOKUP(Q1573,Store_Dim!A:A,Store_Dim!B:B)</f>
        <v>Gardner, Humphrey and Contreras</v>
      </c>
      <c r="S1573" s="4" t="str">
        <f t="array" ref="S1573">XLOOKUP(Q1573,Store_Dim!A:A,Store_Dim!E:E)</f>
        <v>Flagship</v>
      </c>
      <c r="T1573" s="4">
        <v>4.0</v>
      </c>
      <c r="U1573" s="13">
        <v>785.41</v>
      </c>
      <c r="V1573" s="14">
        <v>0.13</v>
      </c>
      <c r="W1573" s="15">
        <v>452.0</v>
      </c>
      <c r="X1573" s="4" t="s">
        <v>1964</v>
      </c>
      <c r="Y1573" s="16">
        <v>2733.2268</v>
      </c>
      <c r="Z1573" s="4" t="str">
        <f t="array" ref="Z1573">XLOOKUP(M1573,Product_Dim!A:A,Product_Dim!B:B)</f>
        <v>Men's Running Jacket</v>
      </c>
    </row>
    <row r="1574" ht="14.25" customHeight="1">
      <c r="A1574" s="4" t="s">
        <v>3533</v>
      </c>
      <c r="B1574" s="5">
        <v>45465.0</v>
      </c>
      <c r="C1574" s="12" t="s">
        <v>3970</v>
      </c>
      <c r="D1574" s="4">
        <f t="shared" si="1"/>
        <v>2024</v>
      </c>
      <c r="E1574" s="4" t="s">
        <v>144</v>
      </c>
      <c r="F1574" s="4">
        <v>41.0</v>
      </c>
      <c r="G1574" s="4" t="str">
        <f t="shared" si="2"/>
        <v>36-45</v>
      </c>
      <c r="H1574" s="4" t="str">
        <f t="array" ref="H1574">XLOOKUP(E1574,Customer_Dim!A:A,Customer_Dim!D:D)</f>
        <v>Male</v>
      </c>
      <c r="I1574" s="4" t="str">
        <f t="array" ref="I1574">XLOOKUP(E1574,Customer_Dim!A:A,Customer_Dim!H:H)</f>
        <v>Silver</v>
      </c>
      <c r="J1574" s="4" t="str">
        <f t="array" ref="J1574">XLOOKUP(E1574,Customer_Dim!A:A,Customer_Dim!E:E)</f>
        <v>Johnsonville</v>
      </c>
      <c r="K1574" s="4" t="str">
        <f t="array" ref="K1574">XLOOKUP(E1574,Customer_Dim!A:A,Customer_Dim!F:F)</f>
        <v>Oregon</v>
      </c>
      <c r="L1574" s="4" t="str">
        <f t="array" ref="L1574">XLOOKUP(Q1574,Store_Dim!A:A,Store_Dim!C:C)</f>
        <v>South</v>
      </c>
      <c r="M1574" s="4" t="s">
        <v>1696</v>
      </c>
      <c r="N1574" s="4" t="str">
        <f t="array" ref="N1574">XLOOKUP(M1574,Product_Dim!A:A,Product_Dim!C:C)</f>
        <v>Electronics</v>
      </c>
      <c r="O1574" s="4" t="str">
        <f t="array" ref="O1574">XLOOKUP(M1574,Product_Dim!A:A,Product_Dim!D:D)</f>
        <v>Mobile</v>
      </c>
      <c r="P1574" s="4" t="s">
        <v>1699</v>
      </c>
      <c r="Q1574" s="4" t="s">
        <v>1934</v>
      </c>
      <c r="R1574" s="4" t="str">
        <f t="array" ref="R1574">XLOOKUP(Q1574,Store_Dim!A:A,Store_Dim!B:B)</f>
        <v>Mcdonald Inc</v>
      </c>
      <c r="S1574" s="4" t="str">
        <f t="array" ref="S1574">XLOOKUP(Q1574,Store_Dim!A:A,Store_Dim!E:E)</f>
        <v>Outlet</v>
      </c>
      <c r="T1574" s="4">
        <v>1.0</v>
      </c>
      <c r="U1574" s="13">
        <v>405.8</v>
      </c>
      <c r="V1574" s="14">
        <v>0.11</v>
      </c>
      <c r="W1574" s="15">
        <v>301.0</v>
      </c>
      <c r="X1574" s="4" t="s">
        <v>1961</v>
      </c>
      <c r="Y1574" s="16">
        <v>361.162</v>
      </c>
      <c r="Z1574" s="4" t="str">
        <f t="array" ref="Z1574">XLOOKUP(M1574,Product_Dim!A:A,Product_Dim!B:B)</f>
        <v>Portable Power Bank</v>
      </c>
    </row>
    <row r="1575" ht="14.25" customHeight="1">
      <c r="A1575" s="4" t="s">
        <v>3534</v>
      </c>
      <c r="B1575" s="5">
        <v>45612.0</v>
      </c>
      <c r="C1575" s="12" t="s">
        <v>3971</v>
      </c>
      <c r="D1575" s="4">
        <f t="shared" si="1"/>
        <v>2024</v>
      </c>
      <c r="E1575" s="4" t="s">
        <v>1367</v>
      </c>
      <c r="F1575" s="4">
        <v>51.0</v>
      </c>
      <c r="G1575" s="4" t="str">
        <f t="shared" si="2"/>
        <v>46-55</v>
      </c>
      <c r="H1575" s="4" t="str">
        <f t="array" ref="H1575">XLOOKUP(E1575,Customer_Dim!A:A,Customer_Dim!D:D)</f>
        <v>Female</v>
      </c>
      <c r="I1575" s="4" t="str">
        <f t="array" ref="I1575">XLOOKUP(E1575,Customer_Dim!A:A,Customer_Dim!H:H)</f>
        <v>Silver</v>
      </c>
      <c r="J1575" s="4" t="str">
        <f t="array" ref="J1575">XLOOKUP(E1575,Customer_Dim!A:A,Customer_Dim!E:E)</f>
        <v>Williamsberg</v>
      </c>
      <c r="K1575" s="4" t="str">
        <f t="array" ref="K1575">XLOOKUP(E1575,Customer_Dim!A:A,Customer_Dim!F:F)</f>
        <v>New York</v>
      </c>
      <c r="L1575" s="4" t="str">
        <f t="array" ref="L1575">XLOOKUP(Q1575,Store_Dim!A:A,Store_Dim!C:C)</f>
        <v>South</v>
      </c>
      <c r="M1575" s="4" t="s">
        <v>1856</v>
      </c>
      <c r="N1575" s="4" t="str">
        <f t="array" ref="N1575">XLOOKUP(M1575,Product_Dim!A:A,Product_Dim!C:C)</f>
        <v>Clothing</v>
      </c>
      <c r="O1575" s="4" t="str">
        <f t="array" ref="O1575">XLOOKUP(M1575,Product_Dim!A:A,Product_Dim!D:D)</f>
        <v>Footwear</v>
      </c>
      <c r="P1575" s="4" t="s">
        <v>1858</v>
      </c>
      <c r="Q1575" s="4" t="s">
        <v>1921</v>
      </c>
      <c r="R1575" s="4" t="str">
        <f t="array" ref="R1575">XLOOKUP(Q1575,Store_Dim!A:A,Store_Dim!B:B)</f>
        <v>Moore, Padilla and Butler</v>
      </c>
      <c r="S1575" s="4" t="str">
        <f t="array" ref="S1575">XLOOKUP(Q1575,Store_Dim!A:A,Store_Dim!E:E)</f>
        <v>Flagship</v>
      </c>
      <c r="T1575" s="4">
        <v>2.0</v>
      </c>
      <c r="U1575" s="13">
        <v>976.83</v>
      </c>
      <c r="V1575" s="14">
        <v>0.1</v>
      </c>
      <c r="W1575" s="15">
        <v>496.0</v>
      </c>
      <c r="X1575" s="4" t="s">
        <v>1961</v>
      </c>
      <c r="Y1575" s="16">
        <v>1758.294</v>
      </c>
      <c r="Z1575" s="4" t="str">
        <f t="array" ref="Z1575">XLOOKUP(M1575,Product_Dim!A:A,Product_Dim!B:B)</f>
        <v>Women's High Heels</v>
      </c>
    </row>
    <row r="1576" ht="14.25" customHeight="1">
      <c r="A1576" s="4" t="s">
        <v>3535</v>
      </c>
      <c r="B1576" s="5">
        <v>45472.0</v>
      </c>
      <c r="C1576" s="12" t="s">
        <v>3970</v>
      </c>
      <c r="D1576" s="4">
        <f t="shared" si="1"/>
        <v>2024</v>
      </c>
      <c r="E1576" s="4" t="s">
        <v>892</v>
      </c>
      <c r="F1576" s="4">
        <v>23.0</v>
      </c>
      <c r="G1576" s="4" t="str">
        <f t="shared" si="2"/>
        <v>18-25</v>
      </c>
      <c r="H1576" s="4" t="str">
        <f t="array" ref="H1576">XLOOKUP(E1576,Customer_Dim!A:A,Customer_Dim!D:D)</f>
        <v>Male</v>
      </c>
      <c r="I1576" s="4" t="str">
        <f t="array" ref="I1576">XLOOKUP(E1576,Customer_Dim!A:A,Customer_Dim!H:H)</f>
        <v>Bronze</v>
      </c>
      <c r="J1576" s="4" t="str">
        <f t="array" ref="J1576">XLOOKUP(E1576,Customer_Dim!A:A,Customer_Dim!E:E)</f>
        <v>North Roy</v>
      </c>
      <c r="K1576" s="4" t="str">
        <f t="array" ref="K1576">XLOOKUP(E1576,Customer_Dim!A:A,Customer_Dim!F:F)</f>
        <v>Mississippi</v>
      </c>
      <c r="L1576" s="4" t="str">
        <f t="array" ref="L1576">XLOOKUP(Q1576,Store_Dim!A:A,Store_Dim!C:C)</f>
        <v>South</v>
      </c>
      <c r="M1576" s="4" t="s">
        <v>1774</v>
      </c>
      <c r="N1576" s="4" t="str">
        <f t="array" ref="N1576">XLOOKUP(M1576,Product_Dim!A:A,Product_Dim!C:C)</f>
        <v>Beauty</v>
      </c>
      <c r="O1576" s="4" t="str">
        <f t="array" ref="O1576">XLOOKUP(M1576,Product_Dim!A:A,Product_Dim!D:D)</f>
        <v>Makeup</v>
      </c>
      <c r="P1576" s="4" t="s">
        <v>1776</v>
      </c>
      <c r="Q1576" s="4" t="s">
        <v>1896</v>
      </c>
      <c r="R1576" s="4" t="str">
        <f t="array" ref="R1576">XLOOKUP(Q1576,Store_Dim!A:A,Store_Dim!B:B)</f>
        <v>Black-Horn</v>
      </c>
      <c r="S1576" s="4" t="str">
        <f t="array" ref="S1576">XLOOKUP(Q1576,Store_Dim!A:A,Store_Dim!E:E)</f>
        <v>Outlet</v>
      </c>
      <c r="T1576" s="4">
        <v>1.0</v>
      </c>
      <c r="U1576" s="13">
        <v>644.15</v>
      </c>
      <c r="V1576" s="14">
        <v>0.06</v>
      </c>
      <c r="W1576" s="15">
        <v>118.0</v>
      </c>
      <c r="X1576" s="4" t="s">
        <v>1959</v>
      </c>
      <c r="Y1576" s="16">
        <v>605.501</v>
      </c>
      <c r="Z1576" s="4" t="str">
        <f t="array" ref="Z1576">XLOOKUP(M1576,Product_Dim!A:A,Product_Dim!B:B)</f>
        <v>Matte Lipstick Set</v>
      </c>
    </row>
    <row r="1577" ht="14.25" customHeight="1">
      <c r="A1577" s="4" t="s">
        <v>3536</v>
      </c>
      <c r="B1577" s="5">
        <v>45897.0</v>
      </c>
      <c r="C1577" s="12" t="s">
        <v>3975</v>
      </c>
      <c r="D1577" s="4">
        <f t="shared" si="1"/>
        <v>2025</v>
      </c>
      <c r="E1577" s="4" t="s">
        <v>1082</v>
      </c>
      <c r="F1577" s="4">
        <v>40.0</v>
      </c>
      <c r="G1577" s="4" t="str">
        <f t="shared" si="2"/>
        <v>36-45</v>
      </c>
      <c r="H1577" s="4" t="str">
        <f t="array" ref="H1577">XLOOKUP(E1577,Customer_Dim!A:A,Customer_Dim!D:D)</f>
        <v>Female</v>
      </c>
      <c r="I1577" s="4" t="str">
        <f t="array" ref="I1577">XLOOKUP(E1577,Customer_Dim!A:A,Customer_Dim!H:H)</f>
        <v>Bronze</v>
      </c>
      <c r="J1577" s="4" t="str">
        <f t="array" ref="J1577">XLOOKUP(E1577,Customer_Dim!A:A,Customer_Dim!E:E)</f>
        <v>Ryanport</v>
      </c>
      <c r="K1577" s="4" t="str">
        <f t="array" ref="K1577">XLOOKUP(E1577,Customer_Dim!A:A,Customer_Dim!F:F)</f>
        <v>North Carolina</v>
      </c>
      <c r="L1577" s="4" t="str">
        <f t="array" ref="L1577">XLOOKUP(Q1577,Store_Dim!A:A,Store_Dim!C:C)</f>
        <v>East</v>
      </c>
      <c r="M1577" s="4" t="s">
        <v>1783</v>
      </c>
      <c r="N1577" s="4" t="str">
        <f t="array" ref="N1577">XLOOKUP(M1577,Product_Dim!A:A,Product_Dim!C:C)</f>
        <v>Electronics</v>
      </c>
      <c r="O1577" s="4" t="str">
        <f t="array" ref="O1577">XLOOKUP(M1577,Product_Dim!A:A,Product_Dim!D:D)</f>
        <v>Accessories</v>
      </c>
      <c r="P1577" s="4" t="s">
        <v>1785</v>
      </c>
      <c r="Q1577" s="4" t="s">
        <v>1932</v>
      </c>
      <c r="R1577" s="4" t="str">
        <f t="array" ref="R1577">XLOOKUP(Q1577,Store_Dim!A:A,Store_Dim!B:B)</f>
        <v>Gardner, Humphrey and Contreras</v>
      </c>
      <c r="S1577" s="4" t="str">
        <f t="array" ref="S1577">XLOOKUP(Q1577,Store_Dim!A:A,Store_Dim!E:E)</f>
        <v>Flagship</v>
      </c>
      <c r="T1577" s="4">
        <v>1.0</v>
      </c>
      <c r="U1577" s="13">
        <v>470.55</v>
      </c>
      <c r="V1577" s="14">
        <v>0.23</v>
      </c>
      <c r="W1577" s="15">
        <v>476.0</v>
      </c>
      <c r="X1577" s="4" t="s">
        <v>1961</v>
      </c>
      <c r="Y1577" s="16">
        <v>362.3235</v>
      </c>
      <c r="Z1577" s="4" t="str">
        <f t="array" ref="Z1577">XLOOKUP(M1577,Product_Dim!A:A,Product_Dim!B:B)</f>
        <v>Smart LED Light Strip</v>
      </c>
    </row>
    <row r="1578" ht="14.25" customHeight="1">
      <c r="A1578" s="4" t="s">
        <v>3537</v>
      </c>
      <c r="B1578" s="5">
        <v>45241.0</v>
      </c>
      <c r="C1578" s="12" t="s">
        <v>3971</v>
      </c>
      <c r="D1578" s="4">
        <f t="shared" si="1"/>
        <v>2023</v>
      </c>
      <c r="E1578" s="4" t="s">
        <v>1493</v>
      </c>
      <c r="F1578" s="4">
        <v>59.0</v>
      </c>
      <c r="G1578" s="4" t="str">
        <f t="shared" si="2"/>
        <v>56-65</v>
      </c>
      <c r="H1578" s="4" t="str">
        <f t="array" ref="H1578">XLOOKUP(E1578,Customer_Dim!A:A,Customer_Dim!D:D)</f>
        <v>Male</v>
      </c>
      <c r="I1578" s="4" t="str">
        <f t="array" ref="I1578">XLOOKUP(E1578,Customer_Dim!A:A,Customer_Dim!H:H)</f>
        <v>Gold</v>
      </c>
      <c r="J1578" s="4" t="str">
        <f t="array" ref="J1578">XLOOKUP(E1578,Customer_Dim!A:A,Customer_Dim!E:E)</f>
        <v>West Sarah</v>
      </c>
      <c r="K1578" s="4" t="str">
        <f t="array" ref="K1578">XLOOKUP(E1578,Customer_Dim!A:A,Customer_Dim!F:F)</f>
        <v>South Dakota</v>
      </c>
      <c r="L1578" s="4" t="str">
        <f t="array" ref="L1578">XLOOKUP(Q1578,Store_Dim!A:A,Store_Dim!C:C)</f>
        <v>East</v>
      </c>
      <c r="M1578" s="4" t="s">
        <v>1585</v>
      </c>
      <c r="N1578" s="4" t="str">
        <f t="array" ref="N1578">XLOOKUP(M1578,Product_Dim!A:A,Product_Dim!C:C)</f>
        <v>Home</v>
      </c>
      <c r="O1578" s="4" t="str">
        <f t="array" ref="O1578">XLOOKUP(M1578,Product_Dim!A:A,Product_Dim!D:D)</f>
        <v>Lighting</v>
      </c>
      <c r="P1578" s="4" t="s">
        <v>1589</v>
      </c>
      <c r="Q1578" s="4" t="s">
        <v>1911</v>
      </c>
      <c r="R1578" s="4" t="str">
        <f t="array" ref="R1578">XLOOKUP(Q1578,Store_Dim!A:A,Store_Dim!B:B)</f>
        <v>Benson-Elliott</v>
      </c>
      <c r="S1578" s="4" t="str">
        <f t="array" ref="S1578">XLOOKUP(Q1578,Store_Dim!A:A,Store_Dim!E:E)</f>
        <v>Online</v>
      </c>
      <c r="T1578" s="4">
        <v>3.0</v>
      </c>
      <c r="U1578" s="13">
        <v>598.82</v>
      </c>
      <c r="V1578" s="14">
        <v>0.19</v>
      </c>
      <c r="W1578" s="15">
        <v>170.0</v>
      </c>
      <c r="X1578" s="4" t="s">
        <v>1964</v>
      </c>
      <c r="Y1578" s="16">
        <v>1455.1326</v>
      </c>
      <c r="Z1578" s="4" t="str">
        <f t="array" ref="Z1578">XLOOKUP(M1578,Product_Dim!A:A,Product_Dim!B:B)</f>
        <v>LED Table Lamp</v>
      </c>
    </row>
    <row r="1579" ht="14.25" customHeight="1">
      <c r="A1579" s="4" t="s">
        <v>3538</v>
      </c>
      <c r="B1579" s="5">
        <v>45851.0</v>
      </c>
      <c r="C1579" s="12" t="s">
        <v>3968</v>
      </c>
      <c r="D1579" s="4">
        <f t="shared" si="1"/>
        <v>2025</v>
      </c>
      <c r="E1579" s="4" t="s">
        <v>376</v>
      </c>
      <c r="F1579" s="4">
        <v>29.0</v>
      </c>
      <c r="G1579" s="4" t="str">
        <f t="shared" si="2"/>
        <v>26-35</v>
      </c>
      <c r="H1579" s="4" t="str">
        <f t="array" ref="H1579">XLOOKUP(E1579,Customer_Dim!A:A,Customer_Dim!D:D)</f>
        <v>Male</v>
      </c>
      <c r="I1579" s="4" t="str">
        <f t="array" ref="I1579">XLOOKUP(E1579,Customer_Dim!A:A,Customer_Dim!H:H)</f>
        <v>Gold</v>
      </c>
      <c r="J1579" s="4" t="str">
        <f t="array" ref="J1579">XLOOKUP(E1579,Customer_Dim!A:A,Customer_Dim!E:E)</f>
        <v>Singletonmouth</v>
      </c>
      <c r="K1579" s="4" t="str">
        <f t="array" ref="K1579">XLOOKUP(E1579,Customer_Dim!A:A,Customer_Dim!F:F)</f>
        <v>Utah</v>
      </c>
      <c r="L1579" s="4" t="str">
        <f t="array" ref="L1579">XLOOKUP(Q1579,Store_Dim!A:A,Store_Dim!C:C)</f>
        <v>North</v>
      </c>
      <c r="M1579" s="4" t="s">
        <v>1635</v>
      </c>
      <c r="N1579" s="4" t="str">
        <f t="array" ref="N1579">XLOOKUP(M1579,Product_Dim!A:A,Product_Dim!C:C)</f>
        <v>Sports</v>
      </c>
      <c r="O1579" s="4" t="str">
        <f t="array" ref="O1579">XLOOKUP(M1579,Product_Dim!A:A,Product_Dim!D:D)</f>
        <v>Accessories</v>
      </c>
      <c r="P1579" s="4" t="s">
        <v>1637</v>
      </c>
      <c r="Q1579" s="4" t="s">
        <v>1929</v>
      </c>
      <c r="R1579" s="4" t="str">
        <f t="array" ref="R1579">XLOOKUP(Q1579,Store_Dim!A:A,Store_Dim!B:B)</f>
        <v>Thomas, Bridges and Harris</v>
      </c>
      <c r="S1579" s="4" t="str">
        <f t="array" ref="S1579">XLOOKUP(Q1579,Store_Dim!A:A,Store_Dim!E:E)</f>
        <v>Online</v>
      </c>
      <c r="T1579" s="4">
        <v>4.0</v>
      </c>
      <c r="U1579" s="13">
        <v>659.17</v>
      </c>
      <c r="V1579" s="14">
        <v>0.12</v>
      </c>
      <c r="W1579" s="15">
        <v>273.86258363355637</v>
      </c>
      <c r="X1579" s="4" t="s">
        <v>1959</v>
      </c>
      <c r="Y1579" s="16">
        <v>2320.2784</v>
      </c>
      <c r="Z1579" s="4" t="str">
        <f t="array" ref="Z1579">XLOOKUP(M1579,Product_Dim!A:A,Product_Dim!B:B)</f>
        <v>Outdoor Sports Water Bottle</v>
      </c>
    </row>
    <row r="1580" ht="14.25" customHeight="1">
      <c r="A1580" s="4" t="s">
        <v>3539</v>
      </c>
      <c r="B1580" s="5">
        <v>45572.0</v>
      </c>
      <c r="C1580" s="12" t="s">
        <v>3979</v>
      </c>
      <c r="D1580" s="4">
        <f t="shared" si="1"/>
        <v>2024</v>
      </c>
      <c r="E1580" s="4" t="s">
        <v>385</v>
      </c>
      <c r="F1580" s="4">
        <v>64.0</v>
      </c>
      <c r="G1580" s="4" t="str">
        <f t="shared" si="2"/>
        <v>56-65</v>
      </c>
      <c r="H1580" s="4" t="str">
        <f t="array" ref="H1580">XLOOKUP(E1580,Customer_Dim!A:A,Customer_Dim!D:D)</f>
        <v>Male</v>
      </c>
      <c r="I1580" s="4" t="str">
        <f t="array" ref="I1580">XLOOKUP(E1580,Customer_Dim!A:A,Customer_Dim!H:H)</f>
        <v>Silver</v>
      </c>
      <c r="J1580" s="4" t="str">
        <f t="array" ref="J1580">XLOOKUP(E1580,Customer_Dim!A:A,Customer_Dim!E:E)</f>
        <v>South Jenniferville</v>
      </c>
      <c r="K1580" s="4" t="str">
        <f t="array" ref="K1580">XLOOKUP(E1580,Customer_Dim!A:A,Customer_Dim!F:F)</f>
        <v>Georgia</v>
      </c>
      <c r="L1580" s="4" t="str">
        <f t="array" ref="L1580">XLOOKUP(Q1580,Store_Dim!A:A,Store_Dim!C:C)</f>
        <v>North</v>
      </c>
      <c r="M1580" s="4" t="s">
        <v>1718</v>
      </c>
      <c r="N1580" s="4" t="str">
        <f t="array" ref="N1580">XLOOKUP(M1580,Product_Dim!A:A,Product_Dim!C:C)</f>
        <v>Clothing</v>
      </c>
      <c r="O1580" s="4" t="str">
        <f t="array" ref="O1580">XLOOKUP(M1580,Product_Dim!A:A,Product_Dim!D:D)</f>
        <v>Outerwear</v>
      </c>
      <c r="P1580" s="4" t="s">
        <v>1720</v>
      </c>
      <c r="Q1580" s="4" t="s">
        <v>1892</v>
      </c>
      <c r="R1580" s="4" t="str">
        <f t="array" ref="R1580">XLOOKUP(Q1580,Store_Dim!A:A,Store_Dim!B:B)</f>
        <v>Martinez, Adkins and Johnson</v>
      </c>
      <c r="S1580" s="4" t="str">
        <f t="array" ref="S1580">XLOOKUP(Q1580,Store_Dim!A:A,Store_Dim!E:E)</f>
        <v>Flagship</v>
      </c>
      <c r="T1580" s="4">
        <v>2.0</v>
      </c>
      <c r="U1580" s="13">
        <v>216.02</v>
      </c>
      <c r="V1580" s="14">
        <v>0.25</v>
      </c>
      <c r="W1580" s="15">
        <v>296.0</v>
      </c>
      <c r="X1580" s="4" t="s">
        <v>1959</v>
      </c>
      <c r="Y1580" s="16">
        <v>324.03</v>
      </c>
      <c r="Z1580" s="4" t="str">
        <f t="array" ref="Z1580">XLOOKUP(M1580,Product_Dim!A:A,Product_Dim!B:B)</f>
        <v>Men's Winter Jacket</v>
      </c>
    </row>
    <row r="1581" ht="14.25" customHeight="1">
      <c r="A1581" s="4" t="s">
        <v>3540</v>
      </c>
      <c r="B1581" s="5">
        <v>45774.0</v>
      </c>
      <c r="C1581" s="12" t="s">
        <v>3978</v>
      </c>
      <c r="D1581" s="4">
        <f t="shared" si="1"/>
        <v>2025</v>
      </c>
      <c r="E1581" s="4" t="s">
        <v>141</v>
      </c>
      <c r="F1581" s="4">
        <v>64.0</v>
      </c>
      <c r="G1581" s="4" t="str">
        <f t="shared" si="2"/>
        <v>56-65</v>
      </c>
      <c r="H1581" s="4" t="str">
        <f t="array" ref="H1581">XLOOKUP(E1581,Customer_Dim!A:A,Customer_Dim!D:D)</f>
        <v>Female</v>
      </c>
      <c r="I1581" s="4" t="str">
        <f t="array" ref="I1581">XLOOKUP(E1581,Customer_Dim!A:A,Customer_Dim!H:H)</f>
        <v>Bronze</v>
      </c>
      <c r="J1581" s="4" t="str">
        <f t="array" ref="J1581">XLOOKUP(E1581,Customer_Dim!A:A,Customer_Dim!E:E)</f>
        <v>Amybury</v>
      </c>
      <c r="K1581" s="4" t="str">
        <f t="array" ref="K1581">XLOOKUP(E1581,Customer_Dim!A:A,Customer_Dim!F:F)</f>
        <v>Pennsylvania</v>
      </c>
      <c r="L1581" s="4" t="str">
        <f t="array" ref="L1581">XLOOKUP(Q1581,Store_Dim!A:A,Store_Dim!C:C)</f>
        <v>East</v>
      </c>
      <c r="M1581" s="4" t="s">
        <v>1670</v>
      </c>
      <c r="N1581" s="4" t="str">
        <f t="array" ref="N1581">XLOOKUP(M1581,Product_Dim!A:A,Product_Dim!C:C)</f>
        <v>Sports</v>
      </c>
      <c r="O1581" s="4" t="str">
        <f t="array" ref="O1581">XLOOKUP(M1581,Product_Dim!A:A,Product_Dim!D:D)</f>
        <v>Team Sports</v>
      </c>
      <c r="P1581" s="4" t="s">
        <v>1673</v>
      </c>
      <c r="Q1581" s="4" t="s">
        <v>1924</v>
      </c>
      <c r="R1581" s="4" t="str">
        <f t="array" ref="R1581">XLOOKUP(Q1581,Store_Dim!A:A,Store_Dim!B:B)</f>
        <v>Hill, Wagner and Ballard</v>
      </c>
      <c r="S1581" s="4" t="str">
        <f t="array" ref="S1581">XLOOKUP(Q1581,Store_Dim!A:A,Store_Dim!E:E)</f>
        <v>Online</v>
      </c>
      <c r="T1581" s="4">
        <v>2.0</v>
      </c>
      <c r="U1581" s="13">
        <v>613.47</v>
      </c>
      <c r="V1581" s="14">
        <v>0.02</v>
      </c>
      <c r="W1581" s="15">
        <v>281.0</v>
      </c>
      <c r="X1581" s="4" t="s">
        <v>1961</v>
      </c>
      <c r="Y1581" s="16">
        <v>1202.4012</v>
      </c>
      <c r="Z1581" s="4" t="str">
        <f t="array" ref="Z1581">XLOOKUP(M1581,Product_Dim!A:A,Product_Dim!B:B)</f>
        <v>Basketball</v>
      </c>
    </row>
    <row r="1582" ht="14.25" customHeight="1">
      <c r="A1582" s="4" t="s">
        <v>3541</v>
      </c>
      <c r="B1582" s="5">
        <v>45921.0</v>
      </c>
      <c r="C1582" s="12" t="s">
        <v>3976</v>
      </c>
      <c r="D1582" s="4">
        <f t="shared" si="1"/>
        <v>2025</v>
      </c>
      <c r="E1582" s="4" t="s">
        <v>366</v>
      </c>
      <c r="F1582" s="4">
        <v>24.0</v>
      </c>
      <c r="G1582" s="4" t="str">
        <f t="shared" si="2"/>
        <v>18-25</v>
      </c>
      <c r="H1582" s="4" t="str">
        <f t="array" ref="H1582">XLOOKUP(E1582,Customer_Dim!A:A,Customer_Dim!D:D)</f>
        <v>Male</v>
      </c>
      <c r="I1582" s="4" t="str">
        <f t="array" ref="I1582">XLOOKUP(E1582,Customer_Dim!A:A,Customer_Dim!H:H)</f>
        <v>Gold</v>
      </c>
      <c r="J1582" s="4" t="str">
        <f t="array" ref="J1582">XLOOKUP(E1582,Customer_Dim!A:A,Customer_Dim!E:E)</f>
        <v>Lake Kaylahaven</v>
      </c>
      <c r="K1582" s="4" t="str">
        <f t="array" ref="K1582">XLOOKUP(E1582,Customer_Dim!A:A,Customer_Dim!F:F)</f>
        <v>Alaska</v>
      </c>
      <c r="L1582" s="4" t="str">
        <f t="array" ref="L1582">XLOOKUP(Q1582,Store_Dim!A:A,Store_Dim!C:C)</f>
        <v>North</v>
      </c>
      <c r="M1582" s="4" t="s">
        <v>1756</v>
      </c>
      <c r="N1582" s="4" t="str">
        <f t="array" ref="N1582">XLOOKUP(M1582,Product_Dim!A:A,Product_Dim!C:C)</f>
        <v>Clothing</v>
      </c>
      <c r="O1582" s="4" t="str">
        <f t="array" ref="O1582">XLOOKUP(M1582,Product_Dim!A:A,Product_Dim!D:D)</f>
        <v>Accessories</v>
      </c>
      <c r="P1582" s="4" t="s">
        <v>1758</v>
      </c>
      <c r="Q1582" s="4" t="s">
        <v>1929</v>
      </c>
      <c r="R1582" s="4" t="str">
        <f t="array" ref="R1582">XLOOKUP(Q1582,Store_Dim!A:A,Store_Dim!B:B)</f>
        <v>Thomas, Bridges and Harris</v>
      </c>
      <c r="S1582" s="4" t="str">
        <f t="array" ref="S1582">XLOOKUP(Q1582,Store_Dim!A:A,Store_Dim!E:E)</f>
        <v>Online</v>
      </c>
      <c r="T1582" s="4">
        <v>2.0</v>
      </c>
      <c r="U1582" s="13">
        <v>485.17</v>
      </c>
      <c r="V1582" s="14">
        <v>0.11</v>
      </c>
      <c r="W1582" s="15">
        <v>485.0</v>
      </c>
      <c r="X1582" s="4" t="s">
        <v>1961</v>
      </c>
      <c r="Y1582" s="16">
        <v>863.6026</v>
      </c>
      <c r="Z1582" s="4" t="str">
        <f t="array" ref="Z1582">XLOOKUP(M1582,Product_Dim!A:A,Product_Dim!B:B)</f>
        <v>Womens Cotton Scarf</v>
      </c>
    </row>
    <row r="1583" ht="14.25" customHeight="1">
      <c r="A1583" s="4" t="s">
        <v>3542</v>
      </c>
      <c r="B1583" s="5">
        <v>45268.0</v>
      </c>
      <c r="C1583" s="12" t="s">
        <v>3969</v>
      </c>
      <c r="D1583" s="4">
        <f t="shared" si="1"/>
        <v>2023</v>
      </c>
      <c r="E1583" s="4" t="s">
        <v>992</v>
      </c>
      <c r="F1583" s="4">
        <v>56.0</v>
      </c>
      <c r="G1583" s="4" t="str">
        <f t="shared" si="2"/>
        <v>56-65</v>
      </c>
      <c r="H1583" s="4" t="str">
        <f t="array" ref="H1583">XLOOKUP(E1583,Customer_Dim!A:A,Customer_Dim!D:D)</f>
        <v>Female</v>
      </c>
      <c r="I1583" s="4" t="str">
        <f t="array" ref="I1583">XLOOKUP(E1583,Customer_Dim!A:A,Customer_Dim!H:H)</f>
        <v>Bronze</v>
      </c>
      <c r="J1583" s="4" t="str">
        <f t="array" ref="J1583">XLOOKUP(E1583,Customer_Dim!A:A,Customer_Dim!E:E)</f>
        <v>West Patriciaview</v>
      </c>
      <c r="K1583" s="4" t="str">
        <f t="array" ref="K1583">XLOOKUP(E1583,Customer_Dim!A:A,Customer_Dim!F:F)</f>
        <v>Alabama</v>
      </c>
      <c r="L1583" s="4" t="str">
        <f t="array" ref="L1583">XLOOKUP(Q1583,Store_Dim!A:A,Store_Dim!C:C)</f>
        <v>East</v>
      </c>
      <c r="M1583" s="4" t="s">
        <v>1718</v>
      </c>
      <c r="N1583" s="4" t="str">
        <f t="array" ref="N1583">XLOOKUP(M1583,Product_Dim!A:A,Product_Dim!C:C)</f>
        <v>Clothing</v>
      </c>
      <c r="O1583" s="4" t="str">
        <f t="array" ref="O1583">XLOOKUP(M1583,Product_Dim!A:A,Product_Dim!D:D)</f>
        <v>Outerwear</v>
      </c>
      <c r="P1583" s="4" t="s">
        <v>1720</v>
      </c>
      <c r="Q1583" s="4" t="s">
        <v>1924</v>
      </c>
      <c r="R1583" s="4" t="str">
        <f t="array" ref="R1583">XLOOKUP(Q1583,Store_Dim!A:A,Store_Dim!B:B)</f>
        <v>Hill, Wagner and Ballard</v>
      </c>
      <c r="S1583" s="4" t="str">
        <f t="array" ref="S1583">XLOOKUP(Q1583,Store_Dim!A:A,Store_Dim!E:E)</f>
        <v>Online</v>
      </c>
      <c r="T1583" s="4">
        <v>1.0</v>
      </c>
      <c r="U1583" s="13">
        <v>209.7</v>
      </c>
      <c r="V1583" s="14">
        <v>0.2</v>
      </c>
      <c r="W1583" s="15">
        <v>296.0</v>
      </c>
      <c r="X1583" s="4" t="s">
        <v>1961</v>
      </c>
      <c r="Y1583" s="16">
        <v>167.76</v>
      </c>
      <c r="Z1583" s="4" t="str">
        <f t="array" ref="Z1583">XLOOKUP(M1583,Product_Dim!A:A,Product_Dim!B:B)</f>
        <v>Men's Winter Jacket</v>
      </c>
    </row>
    <row r="1584" ht="14.25" customHeight="1">
      <c r="A1584" s="4" t="s">
        <v>3543</v>
      </c>
      <c r="B1584" s="5">
        <v>45402.0</v>
      </c>
      <c r="C1584" s="12" t="s">
        <v>3978</v>
      </c>
      <c r="D1584" s="4">
        <f t="shared" si="1"/>
        <v>2024</v>
      </c>
      <c r="E1584" s="4" t="s">
        <v>1049</v>
      </c>
      <c r="F1584" s="4">
        <v>58.0</v>
      </c>
      <c r="G1584" s="4" t="str">
        <f t="shared" si="2"/>
        <v>56-65</v>
      </c>
      <c r="H1584" s="4" t="str">
        <f t="array" ref="H1584">XLOOKUP(E1584,Customer_Dim!A:A,Customer_Dim!D:D)</f>
        <v>Female</v>
      </c>
      <c r="I1584" s="4" t="str">
        <f t="array" ref="I1584">XLOOKUP(E1584,Customer_Dim!A:A,Customer_Dim!H:H)</f>
        <v>Gold</v>
      </c>
      <c r="J1584" s="4" t="str">
        <f t="array" ref="J1584">XLOOKUP(E1584,Customer_Dim!A:A,Customer_Dim!E:E)</f>
        <v>Cindyton</v>
      </c>
      <c r="K1584" s="4" t="str">
        <f t="array" ref="K1584">XLOOKUP(E1584,Customer_Dim!A:A,Customer_Dim!F:F)</f>
        <v>Rhode Island</v>
      </c>
      <c r="L1584" s="4" t="str">
        <f t="array" ref="L1584">XLOOKUP(Q1584,Store_Dim!A:A,Store_Dim!C:C)</f>
        <v>East</v>
      </c>
      <c r="M1584" s="4" t="s">
        <v>1859</v>
      </c>
      <c r="N1584" s="4" t="str">
        <f t="array" ref="N1584">XLOOKUP(M1584,Product_Dim!A:A,Product_Dim!C:C)</f>
        <v>Home</v>
      </c>
      <c r="O1584" s="4" t="str">
        <f t="array" ref="O1584">XLOOKUP(M1584,Product_Dim!A:A,Product_Dim!D:D)</f>
        <v>Appliances</v>
      </c>
      <c r="P1584" s="4" t="s">
        <v>1861</v>
      </c>
      <c r="Q1584" s="4" t="s">
        <v>1887</v>
      </c>
      <c r="R1584" s="4" t="str">
        <f t="array" ref="R1584">XLOOKUP(Q1584,Store_Dim!A:A,Store_Dim!B:B)</f>
        <v>Rivera-Warner</v>
      </c>
      <c r="S1584" s="4" t="str">
        <f t="array" ref="S1584">XLOOKUP(Q1584,Store_Dim!A:A,Store_Dim!E:E)</f>
        <v>Flagship</v>
      </c>
      <c r="T1584" s="4">
        <v>1.0</v>
      </c>
      <c r="U1584" s="13">
        <v>681.47</v>
      </c>
      <c r="V1584" s="14">
        <v>0.15</v>
      </c>
      <c r="W1584" s="15">
        <v>191.0</v>
      </c>
      <c r="X1584" s="4" t="s">
        <v>1959</v>
      </c>
      <c r="Y1584" s="16">
        <v>579.2495</v>
      </c>
      <c r="Z1584" s="4" t="str">
        <f t="array" ref="Z1584">XLOOKUP(M1584,Product_Dim!A:A,Product_Dim!B:B)</f>
        <v>Microwave Oven</v>
      </c>
    </row>
    <row r="1585" ht="14.25" customHeight="1">
      <c r="A1585" s="4" t="s">
        <v>3544</v>
      </c>
      <c r="B1585" s="5">
        <v>45667.0</v>
      </c>
      <c r="C1585" s="12" t="s">
        <v>3972</v>
      </c>
      <c r="D1585" s="4">
        <f t="shared" si="1"/>
        <v>2025</v>
      </c>
      <c r="E1585" s="4" t="s">
        <v>1386</v>
      </c>
      <c r="F1585" s="4">
        <v>60.0</v>
      </c>
      <c r="G1585" s="4" t="str">
        <f t="shared" si="2"/>
        <v>56-65</v>
      </c>
      <c r="H1585" s="4" t="str">
        <f t="array" ref="H1585">XLOOKUP(E1585,Customer_Dim!A:A,Customer_Dim!D:D)</f>
        <v>Male</v>
      </c>
      <c r="I1585" s="4" t="str">
        <f t="array" ref="I1585">XLOOKUP(E1585,Customer_Dim!A:A,Customer_Dim!H:H)</f>
        <v>Silver</v>
      </c>
      <c r="J1585" s="4" t="str">
        <f t="array" ref="J1585">XLOOKUP(E1585,Customer_Dim!A:A,Customer_Dim!E:E)</f>
        <v>Justinberg</v>
      </c>
      <c r="K1585" s="4" t="str">
        <f t="array" ref="K1585">XLOOKUP(E1585,Customer_Dim!A:A,Customer_Dim!F:F)</f>
        <v>North Dakota</v>
      </c>
      <c r="L1585" s="4" t="str">
        <f t="array" ref="L1585">XLOOKUP(Q1585,Store_Dim!A:A,Store_Dim!C:C)</f>
        <v>North</v>
      </c>
      <c r="M1585" s="4" t="s">
        <v>1811</v>
      </c>
      <c r="N1585" s="4" t="str">
        <f t="array" ref="N1585">XLOOKUP(M1585,Product_Dim!A:A,Product_Dim!C:C)</f>
        <v>Electronics</v>
      </c>
      <c r="O1585" s="4" t="str">
        <f t="array" ref="O1585">XLOOKUP(M1585,Product_Dim!A:A,Product_Dim!D:D)</f>
        <v>Computer</v>
      </c>
      <c r="P1585" s="4" t="s">
        <v>1813</v>
      </c>
      <c r="Q1585" s="4" t="s">
        <v>1942</v>
      </c>
      <c r="R1585" s="4" t="str">
        <f t="array" ref="R1585">XLOOKUP(Q1585,Store_Dim!A:A,Store_Dim!B:B)</f>
        <v>Holloway Ltd</v>
      </c>
      <c r="S1585" s="4" t="str">
        <f t="array" ref="S1585">XLOOKUP(Q1585,Store_Dim!A:A,Store_Dim!E:E)</f>
        <v>Flagship</v>
      </c>
      <c r="T1585" s="4">
        <v>2.0</v>
      </c>
      <c r="U1585" s="13">
        <v>877.21</v>
      </c>
      <c r="V1585" s="14">
        <v>0.1</v>
      </c>
      <c r="W1585" s="15">
        <v>320.0</v>
      </c>
      <c r="X1585" s="4" t="s">
        <v>1959</v>
      </c>
      <c r="Y1585" s="16">
        <v>1578.978</v>
      </c>
      <c r="Z1585" s="4" t="str">
        <f t="array" ref="Z1585">XLOOKUP(M1585,Product_Dim!A:A,Product_Dim!B:B)</f>
        <v>Wireless Mouse</v>
      </c>
    </row>
    <row r="1586" ht="14.25" customHeight="1">
      <c r="A1586" s="4" t="s">
        <v>3545</v>
      </c>
      <c r="B1586" s="5">
        <v>45902.0</v>
      </c>
      <c r="C1586" s="12" t="s">
        <v>3976</v>
      </c>
      <c r="D1586" s="4">
        <f t="shared" si="1"/>
        <v>2025</v>
      </c>
      <c r="E1586" s="4" t="s">
        <v>1025</v>
      </c>
      <c r="F1586" s="4">
        <v>25.0</v>
      </c>
      <c r="G1586" s="4" t="str">
        <f t="shared" si="2"/>
        <v>18-25</v>
      </c>
      <c r="H1586" s="4" t="str">
        <f t="array" ref="H1586">XLOOKUP(E1586,Customer_Dim!A:A,Customer_Dim!D:D)</f>
        <v>Male</v>
      </c>
      <c r="I1586" s="4" t="str">
        <f t="array" ref="I1586">XLOOKUP(E1586,Customer_Dim!A:A,Customer_Dim!H:H)</f>
        <v>Platinum</v>
      </c>
      <c r="J1586" s="4" t="str">
        <f t="array" ref="J1586">XLOOKUP(E1586,Customer_Dim!A:A,Customer_Dim!E:E)</f>
        <v>Monicaview</v>
      </c>
      <c r="K1586" s="4" t="str">
        <f t="array" ref="K1586">XLOOKUP(E1586,Customer_Dim!A:A,Customer_Dim!F:F)</f>
        <v>Kansas</v>
      </c>
      <c r="L1586" s="4" t="str">
        <f t="array" ref="L1586">XLOOKUP(Q1586,Store_Dim!A:A,Store_Dim!C:C)</f>
        <v>North</v>
      </c>
      <c r="M1586" s="4" t="s">
        <v>1817</v>
      </c>
      <c r="N1586" s="4" t="str">
        <f t="array" ref="N1586">XLOOKUP(M1586,Product_Dim!A:A,Product_Dim!C:C)</f>
        <v>Home</v>
      </c>
      <c r="O1586" s="4" t="str">
        <f t="array" ref="O1586">XLOOKUP(M1586,Product_Dim!A:A,Product_Dim!D:D)</f>
        <v>Decor</v>
      </c>
      <c r="P1586" s="4" t="s">
        <v>1819</v>
      </c>
      <c r="Q1586" s="4" t="s">
        <v>1908</v>
      </c>
      <c r="R1586" s="4" t="str">
        <f t="array" ref="R1586">XLOOKUP(Q1586,Store_Dim!A:A,Store_Dim!B:B)</f>
        <v>Gray Ltd</v>
      </c>
      <c r="S1586" s="4" t="str">
        <f t="array" ref="S1586">XLOOKUP(Q1586,Store_Dim!A:A,Store_Dim!E:E)</f>
        <v>Outlet</v>
      </c>
      <c r="T1586" s="4">
        <v>2.0</v>
      </c>
      <c r="U1586" s="13">
        <v>479.77</v>
      </c>
      <c r="V1586" s="14">
        <v>0.21</v>
      </c>
      <c r="W1586" s="15">
        <v>400.0</v>
      </c>
      <c r="X1586" s="4" t="s">
        <v>1961</v>
      </c>
      <c r="Y1586" s="16">
        <v>758.0366</v>
      </c>
      <c r="Z1586" s="4" t="str">
        <f t="array" ref="Z1586">XLOOKUP(M1586,Product_Dim!A:A,Product_Dim!B:B)</f>
        <v>Essential Oil Diffuser</v>
      </c>
    </row>
    <row r="1587" ht="14.25" customHeight="1">
      <c r="A1587" s="4" t="s">
        <v>3546</v>
      </c>
      <c r="B1587" s="5">
        <v>45589.0</v>
      </c>
      <c r="C1587" s="12" t="s">
        <v>3979</v>
      </c>
      <c r="D1587" s="4">
        <f t="shared" si="1"/>
        <v>2024</v>
      </c>
      <c r="E1587" s="4" t="s">
        <v>1037</v>
      </c>
      <c r="F1587" s="4">
        <v>54.0</v>
      </c>
      <c r="G1587" s="4" t="str">
        <f t="shared" si="2"/>
        <v>46-55</v>
      </c>
      <c r="H1587" s="4" t="str">
        <f t="array" ref="H1587">XLOOKUP(E1587,Customer_Dim!A:A,Customer_Dim!D:D)</f>
        <v>Male</v>
      </c>
      <c r="I1587" s="4" t="str">
        <f t="array" ref="I1587">XLOOKUP(E1587,Customer_Dim!A:A,Customer_Dim!H:H)</f>
        <v>Bronze</v>
      </c>
      <c r="J1587" s="4" t="str">
        <f t="array" ref="J1587">XLOOKUP(E1587,Customer_Dim!A:A,Customer_Dim!E:E)</f>
        <v>North Nicole</v>
      </c>
      <c r="K1587" s="4" t="str">
        <f t="array" ref="K1587">XLOOKUP(E1587,Customer_Dim!A:A,Customer_Dim!F:F)</f>
        <v>Wyoming</v>
      </c>
      <c r="L1587" s="4" t="str">
        <f t="array" ref="L1587">XLOOKUP(Q1587,Store_Dim!A:A,Store_Dim!C:C)</f>
        <v>North</v>
      </c>
      <c r="M1587" s="4" t="s">
        <v>1832</v>
      </c>
      <c r="N1587" s="4" t="str">
        <f t="array" ref="N1587">XLOOKUP(M1587,Product_Dim!A:A,Product_Dim!C:C)</f>
        <v>Beauty</v>
      </c>
      <c r="O1587" s="4" t="str">
        <f t="array" ref="O1587">XLOOKUP(M1587,Product_Dim!A:A,Product_Dim!D:D)</f>
        <v>Skincare</v>
      </c>
      <c r="P1587" s="4" t="s">
        <v>1834</v>
      </c>
      <c r="Q1587" s="4" t="s">
        <v>1936</v>
      </c>
      <c r="R1587" s="4" t="str">
        <f t="array" ref="R1587">XLOOKUP(Q1587,Store_Dim!A:A,Store_Dim!B:B)</f>
        <v>Shelton PLC</v>
      </c>
      <c r="S1587" s="4" t="str">
        <f t="array" ref="S1587">XLOOKUP(Q1587,Store_Dim!A:A,Store_Dim!E:E)</f>
        <v>Flagship</v>
      </c>
      <c r="T1587" s="4">
        <v>1.0</v>
      </c>
      <c r="U1587" s="13">
        <v>140.72</v>
      </c>
      <c r="V1587" s="14">
        <v>0.0</v>
      </c>
      <c r="W1587" s="15">
        <v>159.0</v>
      </c>
      <c r="X1587" s="4" t="s">
        <v>1964</v>
      </c>
      <c r="Y1587" s="16">
        <v>140.72</v>
      </c>
      <c r="Z1587" s="4" t="str">
        <f t="array" ref="Z1587">XLOOKUP(M1587,Product_Dim!A:A,Product_Dim!B:B)</f>
        <v>Hydrating Face Cleanser</v>
      </c>
    </row>
    <row r="1588" ht="14.25" customHeight="1">
      <c r="A1588" s="4" t="s">
        <v>3547</v>
      </c>
      <c r="B1588" s="5">
        <v>45668.0</v>
      </c>
      <c r="C1588" s="12" t="s">
        <v>3972</v>
      </c>
      <c r="D1588" s="4">
        <f t="shared" si="1"/>
        <v>2025</v>
      </c>
      <c r="E1588" s="4" t="s">
        <v>131</v>
      </c>
      <c r="F1588" s="4">
        <v>31.0</v>
      </c>
      <c r="G1588" s="4" t="str">
        <f t="shared" si="2"/>
        <v>26-35</v>
      </c>
      <c r="H1588" s="4" t="str">
        <f t="array" ref="H1588">XLOOKUP(E1588,Customer_Dim!A:A,Customer_Dim!D:D)</f>
        <v>Male</v>
      </c>
      <c r="I1588" s="3" t="s">
        <v>14</v>
      </c>
      <c r="J1588" s="4" t="str">
        <f t="array" ref="J1588">XLOOKUP(E1588,Customer_Dim!A:A,Customer_Dim!E:E)</f>
        <v>Mollyshire</v>
      </c>
      <c r="K1588" s="4" t="str">
        <f t="array" ref="K1588">XLOOKUP(E1588,Customer_Dim!A:A,Customer_Dim!F:F)</f>
        <v>Utah</v>
      </c>
      <c r="L1588" s="4" t="str">
        <f t="array" ref="L1588">XLOOKUP(Q1588,Store_Dim!A:A,Store_Dim!C:C)</f>
        <v>East</v>
      </c>
      <c r="M1588" s="4" t="s">
        <v>1631</v>
      </c>
      <c r="N1588" s="4" t="str">
        <f t="array" ref="N1588">XLOOKUP(M1588,Product_Dim!A:A,Product_Dim!C:C)</f>
        <v>Sports</v>
      </c>
      <c r="O1588" s="4" t="str">
        <f t="array" ref="O1588">XLOOKUP(M1588,Product_Dim!A:A,Product_Dim!D:D)</f>
        <v>Equipment</v>
      </c>
      <c r="P1588" s="4" t="s">
        <v>1634</v>
      </c>
      <c r="Q1588" s="4" t="s">
        <v>1911</v>
      </c>
      <c r="R1588" s="4" t="str">
        <f t="array" ref="R1588">XLOOKUP(Q1588,Store_Dim!A:A,Store_Dim!B:B)</f>
        <v>Benson-Elliott</v>
      </c>
      <c r="S1588" s="4" t="str">
        <f t="array" ref="S1588">XLOOKUP(Q1588,Store_Dim!A:A,Store_Dim!E:E)</f>
        <v>Online</v>
      </c>
      <c r="T1588" s="4">
        <v>2.0</v>
      </c>
      <c r="U1588" s="13">
        <v>764.25</v>
      </c>
      <c r="V1588" s="14">
        <v>0.23</v>
      </c>
      <c r="W1588" s="15">
        <v>65.0</v>
      </c>
      <c r="X1588" s="4" t="s">
        <v>1961</v>
      </c>
      <c r="Y1588" s="16">
        <v>1176.945</v>
      </c>
      <c r="Z1588" s="4" t="str">
        <f t="array" ref="Z1588">XLOOKUP(M1588,Product_Dim!A:A,Product_Dim!B:B)</f>
        <v>Knee Support Brace</v>
      </c>
    </row>
    <row r="1589" ht="14.25" customHeight="1">
      <c r="A1589" s="4" t="s">
        <v>3548</v>
      </c>
      <c r="B1589" s="5">
        <v>45300.0</v>
      </c>
      <c r="C1589" s="12" t="s">
        <v>3972</v>
      </c>
      <c r="D1589" s="4">
        <f t="shared" si="1"/>
        <v>2024</v>
      </c>
      <c r="E1589" s="4" t="s">
        <v>741</v>
      </c>
      <c r="F1589" s="4">
        <v>35.0</v>
      </c>
      <c r="G1589" s="4" t="str">
        <f t="shared" si="2"/>
        <v>26-35</v>
      </c>
      <c r="H1589" s="4" t="str">
        <f t="array" ref="H1589">XLOOKUP(E1589,Customer_Dim!A:A,Customer_Dim!D:D)</f>
        <v>Male</v>
      </c>
      <c r="I1589" s="4" t="str">
        <f t="array" ref="I1589">XLOOKUP(E1589,Customer_Dim!A:A,Customer_Dim!H:H)</f>
        <v>Platinum</v>
      </c>
      <c r="J1589" s="4" t="str">
        <f t="array" ref="J1589">XLOOKUP(E1589,Customer_Dim!A:A,Customer_Dim!E:E)</f>
        <v>East Crystalton</v>
      </c>
      <c r="K1589" s="4" t="str">
        <f t="array" ref="K1589">XLOOKUP(E1589,Customer_Dim!A:A,Customer_Dim!F:F)</f>
        <v>New Mexico</v>
      </c>
      <c r="L1589" s="4" t="str">
        <f t="array" ref="L1589">XLOOKUP(Q1589,Store_Dim!A:A,Store_Dim!C:C)</f>
        <v>North</v>
      </c>
      <c r="M1589" s="4" t="s">
        <v>1832</v>
      </c>
      <c r="N1589" s="4" t="str">
        <f t="array" ref="N1589">XLOOKUP(M1589,Product_Dim!A:A,Product_Dim!C:C)</f>
        <v>Beauty</v>
      </c>
      <c r="O1589" s="4" t="str">
        <f t="array" ref="O1589">XLOOKUP(M1589,Product_Dim!A:A,Product_Dim!D:D)</f>
        <v>Skincare</v>
      </c>
      <c r="P1589" s="4" t="s">
        <v>1834</v>
      </c>
      <c r="Q1589" s="4" t="s">
        <v>1908</v>
      </c>
      <c r="R1589" s="4" t="str">
        <f t="array" ref="R1589">XLOOKUP(Q1589,Store_Dim!A:A,Store_Dim!B:B)</f>
        <v>Gray Ltd</v>
      </c>
      <c r="S1589" s="4" t="str">
        <f t="array" ref="S1589">XLOOKUP(Q1589,Store_Dim!A:A,Store_Dim!E:E)</f>
        <v>Outlet</v>
      </c>
      <c r="T1589" s="4">
        <v>3.0</v>
      </c>
      <c r="U1589" s="13">
        <v>107.8</v>
      </c>
      <c r="V1589" s="14">
        <v>0.29</v>
      </c>
      <c r="W1589" s="15">
        <v>159.0</v>
      </c>
      <c r="X1589" s="4" t="s">
        <v>1961</v>
      </c>
      <c r="Y1589" s="16">
        <v>229.614</v>
      </c>
      <c r="Z1589" s="4" t="str">
        <f t="array" ref="Z1589">XLOOKUP(M1589,Product_Dim!A:A,Product_Dim!B:B)</f>
        <v>Hydrating Face Cleanser</v>
      </c>
    </row>
    <row r="1590" ht="14.25" customHeight="1">
      <c r="A1590" s="4" t="s">
        <v>3549</v>
      </c>
      <c r="B1590" s="5">
        <v>45757.0</v>
      </c>
      <c r="C1590" s="12" t="s">
        <v>3978</v>
      </c>
      <c r="D1590" s="4">
        <f t="shared" si="1"/>
        <v>2025</v>
      </c>
      <c r="E1590" s="4" t="s">
        <v>515</v>
      </c>
      <c r="F1590" s="4">
        <v>49.0</v>
      </c>
      <c r="G1590" s="4" t="str">
        <f t="shared" si="2"/>
        <v>46-55</v>
      </c>
      <c r="H1590" s="4" t="str">
        <f t="array" ref="H1590">XLOOKUP(E1590,Customer_Dim!A:A,Customer_Dim!D:D)</f>
        <v>Female</v>
      </c>
      <c r="I1590" s="4" t="str">
        <f t="array" ref="I1590">XLOOKUP(E1590,Customer_Dim!A:A,Customer_Dim!H:H)</f>
        <v>Platinum</v>
      </c>
      <c r="J1590" s="4" t="str">
        <f t="array" ref="J1590">XLOOKUP(E1590,Customer_Dim!A:A,Customer_Dim!E:E)</f>
        <v>Lake Nathanfort</v>
      </c>
      <c r="K1590" s="4" t="str">
        <f t="array" ref="K1590">XLOOKUP(E1590,Customer_Dim!A:A,Customer_Dim!F:F)</f>
        <v>Alaska</v>
      </c>
      <c r="L1590" s="4" t="str">
        <f t="array" ref="L1590">XLOOKUP(Q1590,Store_Dim!A:A,Store_Dim!C:C)</f>
        <v>West</v>
      </c>
      <c r="M1590" s="4" t="s">
        <v>1642</v>
      </c>
      <c r="N1590" s="4" t="str">
        <f t="array" ref="N1590">XLOOKUP(M1590,Product_Dim!A:A,Product_Dim!C:C)</f>
        <v>Sports</v>
      </c>
      <c r="O1590" s="4" t="str">
        <f t="array" ref="O1590">XLOOKUP(M1590,Product_Dim!A:A,Product_Dim!D:D)</f>
        <v>Equipment</v>
      </c>
      <c r="P1590" s="4" t="s">
        <v>1644</v>
      </c>
      <c r="Q1590" s="4" t="s">
        <v>1917</v>
      </c>
      <c r="R1590" s="4" t="str">
        <f t="array" ref="R1590">XLOOKUP(Q1590,Store_Dim!A:A,Store_Dim!B:B)</f>
        <v>Bean, Jones and Park</v>
      </c>
      <c r="S1590" s="4" t="str">
        <f t="array" ref="S1590">XLOOKUP(Q1590,Store_Dim!A:A,Store_Dim!E:E)</f>
        <v>Online</v>
      </c>
      <c r="T1590" s="4">
        <v>4.0</v>
      </c>
      <c r="U1590" s="13">
        <v>565.37</v>
      </c>
      <c r="V1590" s="14">
        <v>0.07</v>
      </c>
      <c r="W1590" s="15">
        <v>432.0</v>
      </c>
      <c r="X1590" s="4" t="s">
        <v>1961</v>
      </c>
      <c r="Y1590" s="16">
        <v>2103.1764</v>
      </c>
      <c r="Z1590" s="4" t="str">
        <f t="array" ref="Z1590">XLOOKUP(M1590,Product_Dim!A:A,Product_Dim!B:B)</f>
        <v>Carbon Fiber Tennis Racket</v>
      </c>
    </row>
    <row r="1591" ht="14.25" customHeight="1">
      <c r="A1591" s="4" t="s">
        <v>3550</v>
      </c>
      <c r="B1591" s="5">
        <v>45235.0</v>
      </c>
      <c r="C1591" s="12" t="s">
        <v>3971</v>
      </c>
      <c r="D1591" s="4">
        <f t="shared" si="1"/>
        <v>2023</v>
      </c>
      <c r="E1591" s="4" t="s">
        <v>154</v>
      </c>
      <c r="F1591" s="4">
        <v>27.0</v>
      </c>
      <c r="G1591" s="4" t="str">
        <f t="shared" si="2"/>
        <v>26-35</v>
      </c>
      <c r="H1591" s="4" t="str">
        <f t="array" ref="H1591">XLOOKUP(E1591,Customer_Dim!A:A,Customer_Dim!D:D)</f>
        <v>Female</v>
      </c>
      <c r="I1591" s="4" t="str">
        <f t="array" ref="I1591">XLOOKUP(E1591,Customer_Dim!A:A,Customer_Dim!H:H)</f>
        <v>Platinum</v>
      </c>
      <c r="J1591" s="4" t="str">
        <f t="array" ref="J1591">XLOOKUP(E1591,Customer_Dim!A:A,Customer_Dim!E:E)</f>
        <v>West Richard</v>
      </c>
      <c r="K1591" s="4" t="str">
        <f t="array" ref="K1591">XLOOKUP(E1591,Customer_Dim!A:A,Customer_Dim!F:F)</f>
        <v>Maryland</v>
      </c>
      <c r="L1591" s="4" t="str">
        <f t="array" ref="L1591">XLOOKUP(Q1591,Store_Dim!A:A,Store_Dim!C:C)</f>
        <v>South</v>
      </c>
      <c r="M1591" s="4" t="s">
        <v>1686</v>
      </c>
      <c r="N1591" s="4" t="str">
        <f t="array" ref="N1591">XLOOKUP(M1591,Product_Dim!A:A,Product_Dim!C:C)</f>
        <v>Clothing</v>
      </c>
      <c r="O1591" s="4" t="str">
        <f t="array" ref="O1591">XLOOKUP(M1591,Product_Dim!A:A,Product_Dim!D:D)</f>
        <v>Tops</v>
      </c>
      <c r="P1591" s="4" t="s">
        <v>1688</v>
      </c>
      <c r="Q1591" s="4" t="s">
        <v>1904</v>
      </c>
      <c r="R1591" s="4" t="str">
        <f t="array" ref="R1591">XLOOKUP(Q1591,Store_Dim!A:A,Store_Dim!B:B)</f>
        <v>Alexander Group</v>
      </c>
      <c r="S1591" s="4" t="str">
        <f t="array" ref="S1591">XLOOKUP(Q1591,Store_Dim!A:A,Store_Dim!E:E)</f>
        <v>Online</v>
      </c>
      <c r="T1591" s="4">
        <v>3.0</v>
      </c>
      <c r="U1591" s="13">
        <v>811.45</v>
      </c>
      <c r="V1591" s="14">
        <v>0.26</v>
      </c>
      <c r="W1591" s="15">
        <v>154.0</v>
      </c>
      <c r="X1591" s="4" t="s">
        <v>1959</v>
      </c>
      <c r="Y1591" s="16">
        <v>1801.419</v>
      </c>
      <c r="Z1591" s="4" t="str">
        <f t="array" ref="Z1591">XLOOKUP(M1591,Product_Dim!A:A,Product_Dim!B:B)</f>
        <v>Women's Summer Dress</v>
      </c>
    </row>
    <row r="1592" ht="14.25" customHeight="1">
      <c r="A1592" s="4" t="s">
        <v>3551</v>
      </c>
      <c r="B1592" s="5">
        <v>45749.0</v>
      </c>
      <c r="C1592" s="12" t="s">
        <v>3978</v>
      </c>
      <c r="D1592" s="4">
        <f t="shared" si="1"/>
        <v>2025</v>
      </c>
      <c r="E1592" s="4" t="s">
        <v>1299</v>
      </c>
      <c r="F1592" s="4">
        <v>48.0</v>
      </c>
      <c r="G1592" s="4" t="str">
        <f t="shared" si="2"/>
        <v>46-55</v>
      </c>
      <c r="H1592" s="4" t="str">
        <f t="array" ref="H1592">XLOOKUP(E1592,Customer_Dim!A:A,Customer_Dim!D:D)</f>
        <v>Female</v>
      </c>
      <c r="I1592" s="4" t="str">
        <f t="array" ref="I1592">XLOOKUP(E1592,Customer_Dim!A:A,Customer_Dim!H:H)</f>
        <v>Bronze</v>
      </c>
      <c r="J1592" s="4" t="str">
        <f t="array" ref="J1592">XLOOKUP(E1592,Customer_Dim!A:A,Customer_Dim!E:E)</f>
        <v>South Edwin</v>
      </c>
      <c r="K1592" s="4" t="str">
        <f t="array" ref="K1592">XLOOKUP(E1592,Customer_Dim!A:A,Customer_Dim!F:F)</f>
        <v>New Jersey</v>
      </c>
      <c r="L1592" s="4" t="str">
        <f t="array" ref="L1592">XLOOKUP(Q1592,Store_Dim!A:A,Store_Dim!C:C)</f>
        <v>East</v>
      </c>
      <c r="M1592" s="4" t="s">
        <v>1677</v>
      </c>
      <c r="N1592" s="4" t="str">
        <f t="array" ref="N1592">XLOOKUP(M1592,Product_Dim!A:A,Product_Dim!C:C)</f>
        <v>Home</v>
      </c>
      <c r="O1592" s="4" t="str">
        <f t="array" ref="O1592">XLOOKUP(M1592,Product_Dim!A:A,Product_Dim!D:D)</f>
        <v>Decor</v>
      </c>
      <c r="P1592" s="4" t="s">
        <v>1679</v>
      </c>
      <c r="Q1592" s="4" t="s">
        <v>1948</v>
      </c>
      <c r="R1592" s="4" t="str">
        <f t="array" ref="R1592">XLOOKUP(Q1592,Store_Dim!A:A,Store_Dim!B:B)</f>
        <v>Mann-Austin</v>
      </c>
      <c r="S1592" s="4" t="str">
        <f t="array" ref="S1592">XLOOKUP(Q1592,Store_Dim!A:A,Store_Dim!E:E)</f>
        <v>Online</v>
      </c>
      <c r="T1592" s="4">
        <v>4.0</v>
      </c>
      <c r="U1592" s="13">
        <v>62.25</v>
      </c>
      <c r="V1592" s="14">
        <v>0.11</v>
      </c>
      <c r="W1592" s="15">
        <v>305.0</v>
      </c>
      <c r="X1592" s="4" t="s">
        <v>1961</v>
      </c>
      <c r="Y1592" s="16">
        <v>221.61</v>
      </c>
      <c r="Z1592" s="4" t="str">
        <f t="array" ref="Z1592">XLOOKUP(M1592,Product_Dim!A:A,Product_Dim!B:B)</f>
        <v>Modern Wall Clock</v>
      </c>
    </row>
    <row r="1593" ht="14.25" customHeight="1">
      <c r="A1593" s="4" t="s">
        <v>3552</v>
      </c>
      <c r="B1593" s="5">
        <v>45807.0</v>
      </c>
      <c r="C1593" s="12" t="s">
        <v>3973</v>
      </c>
      <c r="D1593" s="4">
        <f t="shared" si="1"/>
        <v>2025</v>
      </c>
      <c r="E1593" s="4" t="s">
        <v>124</v>
      </c>
      <c r="F1593" s="4">
        <v>59.0</v>
      </c>
      <c r="G1593" s="4" t="str">
        <f t="shared" si="2"/>
        <v>56-65</v>
      </c>
      <c r="H1593" s="4" t="str">
        <f t="array" ref="H1593">XLOOKUP(E1593,Customer_Dim!A:A,Customer_Dim!D:D)</f>
        <v>Female</v>
      </c>
      <c r="I1593" s="4" t="str">
        <f t="array" ref="I1593">XLOOKUP(E1593,Customer_Dim!A:A,Customer_Dim!H:H)</f>
        <v>Bronze</v>
      </c>
      <c r="J1593" s="4" t="str">
        <f t="array" ref="J1593">XLOOKUP(E1593,Customer_Dim!A:A,Customer_Dim!E:E)</f>
        <v>Vasqueztown</v>
      </c>
      <c r="K1593" s="4" t="str">
        <f t="array" ref="K1593">XLOOKUP(E1593,Customer_Dim!A:A,Customer_Dim!F:F)</f>
        <v>California</v>
      </c>
      <c r="L1593" s="4" t="str">
        <f t="array" ref="L1593">XLOOKUP(Q1593,Store_Dim!A:A,Store_Dim!C:C)</f>
        <v>East</v>
      </c>
      <c r="M1593" s="4" t="s">
        <v>1868</v>
      </c>
      <c r="N1593" s="4" t="str">
        <f t="array" ref="N1593">XLOOKUP(M1593,Product_Dim!A:A,Product_Dim!C:C)</f>
        <v>Sports</v>
      </c>
      <c r="O1593" s="4" t="str">
        <f t="array" ref="O1593">XLOOKUP(M1593,Product_Dim!A:A,Product_Dim!D:D)</f>
        <v>Accessories</v>
      </c>
      <c r="P1593" s="4" t="s">
        <v>1870</v>
      </c>
      <c r="Q1593" s="4" t="s">
        <v>1924</v>
      </c>
      <c r="R1593" s="4" t="str">
        <f t="array" ref="R1593">XLOOKUP(Q1593,Store_Dim!A:A,Store_Dim!B:B)</f>
        <v>Hill, Wagner and Ballard</v>
      </c>
      <c r="S1593" s="4" t="str">
        <f t="array" ref="S1593">XLOOKUP(Q1593,Store_Dim!A:A,Store_Dim!E:E)</f>
        <v>Online</v>
      </c>
      <c r="T1593" s="4">
        <v>1.0</v>
      </c>
      <c r="U1593" s="13">
        <v>749.78</v>
      </c>
      <c r="V1593" s="14">
        <v>0.03</v>
      </c>
      <c r="W1593" s="15">
        <v>75.0</v>
      </c>
      <c r="X1593" s="4" t="s">
        <v>1959</v>
      </c>
      <c r="Y1593" s="16">
        <v>727.2865999999999</v>
      </c>
      <c r="Z1593" s="4" t="str">
        <f t="array" ref="Z1593">XLOOKUP(M1593,Product_Dim!A:A,Product_Dim!B:B)</f>
        <v>Sports Stopwatch Basic</v>
      </c>
    </row>
    <row r="1594" ht="14.25" customHeight="1">
      <c r="A1594" s="4" t="s">
        <v>3553</v>
      </c>
      <c r="B1594" s="5">
        <v>45496.0</v>
      </c>
      <c r="C1594" s="12" t="s">
        <v>3968</v>
      </c>
      <c r="D1594" s="4">
        <f t="shared" si="1"/>
        <v>2024</v>
      </c>
      <c r="E1594" s="4" t="s">
        <v>1121</v>
      </c>
      <c r="F1594" s="4">
        <v>26.0</v>
      </c>
      <c r="G1594" s="4" t="str">
        <f t="shared" si="2"/>
        <v>26-35</v>
      </c>
      <c r="H1594" s="4" t="str">
        <f t="array" ref="H1594">XLOOKUP(E1594,Customer_Dim!A:A,Customer_Dim!D:D)</f>
        <v>Male</v>
      </c>
      <c r="I1594" s="4" t="str">
        <f t="array" ref="I1594">XLOOKUP(E1594,Customer_Dim!A:A,Customer_Dim!H:H)</f>
        <v>Silver</v>
      </c>
      <c r="J1594" s="4" t="str">
        <f t="array" ref="J1594">XLOOKUP(E1594,Customer_Dim!A:A,Customer_Dim!E:E)</f>
        <v>Lake Allisonborough</v>
      </c>
      <c r="K1594" s="4" t="str">
        <f t="array" ref="K1594">XLOOKUP(E1594,Customer_Dim!A:A,Customer_Dim!F:F)</f>
        <v>Iowa</v>
      </c>
      <c r="L1594" s="4" t="str">
        <f t="array" ref="L1594">XLOOKUP(Q1594,Store_Dim!A:A,Store_Dim!C:C)</f>
        <v>North</v>
      </c>
      <c r="M1594" s="4" t="s">
        <v>1759</v>
      </c>
      <c r="N1594" s="4" t="str">
        <f t="array" ref="N1594">XLOOKUP(M1594,Product_Dim!A:A,Product_Dim!C:C)</f>
        <v>Beauty</v>
      </c>
      <c r="O1594" s="4" t="str">
        <f t="array" ref="O1594">XLOOKUP(M1594,Product_Dim!A:A,Product_Dim!D:D)</f>
        <v>Haircare</v>
      </c>
      <c r="P1594" s="4" t="s">
        <v>1761</v>
      </c>
      <c r="Q1594" s="4" t="s">
        <v>1908</v>
      </c>
      <c r="R1594" s="4" t="str">
        <f t="array" ref="R1594">XLOOKUP(Q1594,Store_Dim!A:A,Store_Dim!B:B)</f>
        <v>Gray Ltd</v>
      </c>
      <c r="S1594" s="4" t="str">
        <f t="array" ref="S1594">XLOOKUP(Q1594,Store_Dim!A:A,Store_Dim!E:E)</f>
        <v>Outlet</v>
      </c>
      <c r="T1594" s="4">
        <v>3.0</v>
      </c>
      <c r="U1594" s="13">
        <v>630.28</v>
      </c>
      <c r="V1594" s="14">
        <v>0.07</v>
      </c>
      <c r="W1594" s="15">
        <v>399.0</v>
      </c>
      <c r="X1594" s="4" t="s">
        <v>1964</v>
      </c>
      <c r="Y1594" s="16">
        <v>1758.4812</v>
      </c>
      <c r="Z1594" s="4" t="str">
        <f t="array" ref="Z1594">XLOOKUP(M1594,Product_Dim!A:A,Product_Dim!B:B)</f>
        <v>Men's Hair Styling Gel</v>
      </c>
    </row>
    <row r="1595" ht="14.25" customHeight="1">
      <c r="A1595" s="4" t="s">
        <v>3554</v>
      </c>
      <c r="B1595" s="5">
        <v>45355.0</v>
      </c>
      <c r="C1595" s="12" t="s">
        <v>3977</v>
      </c>
      <c r="D1595" s="4">
        <f t="shared" si="1"/>
        <v>2024</v>
      </c>
      <c r="E1595" s="4" t="s">
        <v>503</v>
      </c>
      <c r="F1595" s="4">
        <v>46.0</v>
      </c>
      <c r="G1595" s="4" t="str">
        <f t="shared" si="2"/>
        <v>46-55</v>
      </c>
      <c r="H1595" s="4" t="str">
        <f t="array" ref="H1595">XLOOKUP(E1595,Customer_Dim!A:A,Customer_Dim!D:D)</f>
        <v>Male</v>
      </c>
      <c r="I1595" s="4" t="str">
        <f t="array" ref="I1595">XLOOKUP(E1595,Customer_Dim!A:A,Customer_Dim!H:H)</f>
        <v>Bronze</v>
      </c>
      <c r="J1595" s="4" t="str">
        <f t="array" ref="J1595">XLOOKUP(E1595,Customer_Dim!A:A,Customer_Dim!E:E)</f>
        <v>Dwaynemouth</v>
      </c>
      <c r="K1595" s="4" t="str">
        <f t="array" ref="K1595">XLOOKUP(E1595,Customer_Dim!A:A,Customer_Dim!F:F)</f>
        <v>Alabama</v>
      </c>
      <c r="L1595" s="4" t="str">
        <f t="array" ref="L1595">XLOOKUP(Q1595,Store_Dim!A:A,Store_Dim!C:C)</f>
        <v>West</v>
      </c>
      <c r="M1595" s="4" t="s">
        <v>1667</v>
      </c>
      <c r="N1595" s="4" t="str">
        <f t="array" ref="N1595">XLOOKUP(M1595,Product_Dim!A:A,Product_Dim!C:C)</f>
        <v>Home</v>
      </c>
      <c r="O1595" s="4" t="str">
        <f t="array" ref="O1595">XLOOKUP(M1595,Product_Dim!A:A,Product_Dim!D:D)</f>
        <v>Kitchen</v>
      </c>
      <c r="P1595" s="4" t="s">
        <v>1669</v>
      </c>
      <c r="Q1595" s="4" t="s">
        <v>1939</v>
      </c>
      <c r="R1595" s="4" t="str">
        <f t="array" ref="R1595">XLOOKUP(Q1595,Store_Dim!A:A,Store_Dim!B:B)</f>
        <v>Frederick-Wright</v>
      </c>
      <c r="S1595" s="4" t="str">
        <f t="array" ref="S1595">XLOOKUP(Q1595,Store_Dim!A:A,Store_Dim!E:E)</f>
        <v>Flagship</v>
      </c>
      <c r="T1595" s="4">
        <v>1.0</v>
      </c>
      <c r="U1595" s="13">
        <v>101.84</v>
      </c>
      <c r="V1595" s="14">
        <v>0.17</v>
      </c>
      <c r="W1595" s="15">
        <v>57.0</v>
      </c>
      <c r="X1595" s="4" t="s">
        <v>1959</v>
      </c>
      <c r="Y1595" s="16">
        <v>84.5272</v>
      </c>
      <c r="Z1595" s="4" t="str">
        <f t="array" ref="Z1595">XLOOKUP(M1595,Product_Dim!A:A,Product_Dim!B:B)</f>
        <v>Stainless Steel Cutlery Set</v>
      </c>
    </row>
    <row r="1596" ht="14.25" customHeight="1">
      <c r="A1596" s="4" t="s">
        <v>3555</v>
      </c>
      <c r="B1596" s="5">
        <v>45256.0</v>
      </c>
      <c r="C1596" s="12" t="s">
        <v>3971</v>
      </c>
      <c r="D1596" s="4">
        <f t="shared" si="1"/>
        <v>2023</v>
      </c>
      <c r="E1596" s="4" t="s">
        <v>224</v>
      </c>
      <c r="F1596" s="4">
        <v>56.0</v>
      </c>
      <c r="G1596" s="4" t="str">
        <f t="shared" si="2"/>
        <v>56-65</v>
      </c>
      <c r="H1596" s="4" t="str">
        <f t="array" ref="H1596">XLOOKUP(E1596,Customer_Dim!A:A,Customer_Dim!D:D)</f>
        <v>Female</v>
      </c>
      <c r="I1596" s="4" t="str">
        <f t="array" ref="I1596">XLOOKUP(E1596,Customer_Dim!A:A,Customer_Dim!H:H)</f>
        <v>Bronze</v>
      </c>
      <c r="J1596" s="4" t="str">
        <f t="array" ref="J1596">XLOOKUP(E1596,Customer_Dim!A:A,Customer_Dim!E:E)</f>
        <v>Edwardsfort</v>
      </c>
      <c r="K1596" s="4" t="str">
        <f t="array" ref="K1596">XLOOKUP(E1596,Customer_Dim!A:A,Customer_Dim!F:F)</f>
        <v>Minnesota</v>
      </c>
      <c r="L1596" s="4" t="str">
        <f t="array" ref="L1596">XLOOKUP(Q1596,Store_Dim!A:A,Store_Dim!C:C)</f>
        <v>East</v>
      </c>
      <c r="M1596" s="4" t="s">
        <v>1648</v>
      </c>
      <c r="N1596" s="4" t="str">
        <f t="array" ref="N1596">XLOOKUP(M1596,Product_Dim!A:A,Product_Dim!C:C)</f>
        <v>Sports</v>
      </c>
      <c r="O1596" s="4" t="str">
        <f t="array" ref="O1596">XLOOKUP(M1596,Product_Dim!A:A,Product_Dim!D:D)</f>
        <v>Outdoor</v>
      </c>
      <c r="P1596" s="4" t="s">
        <v>1651</v>
      </c>
      <c r="Q1596" s="4" t="s">
        <v>1945</v>
      </c>
      <c r="R1596" s="4" t="str">
        <f t="array" ref="R1596">XLOOKUP(Q1596,Store_Dim!A:A,Store_Dim!B:B)</f>
        <v>Guerrero-Schmitt</v>
      </c>
      <c r="S1596" s="4" t="str">
        <f t="array" ref="S1596">XLOOKUP(Q1596,Store_Dim!A:A,Store_Dim!E:E)</f>
        <v>Flagship</v>
      </c>
      <c r="T1596" s="4">
        <v>4.0</v>
      </c>
      <c r="U1596" s="13">
        <v>641.45</v>
      </c>
      <c r="V1596" s="14">
        <v>0.16</v>
      </c>
      <c r="W1596" s="15">
        <v>340.0</v>
      </c>
      <c r="X1596" s="4" t="s">
        <v>1964</v>
      </c>
      <c r="Y1596" s="16">
        <v>2155.272</v>
      </c>
      <c r="Z1596" s="4" t="str">
        <f t="array" ref="Z1596">XLOOKUP(M1596,Product_Dim!A:A,Product_Dim!B:B)</f>
        <v>Foldable Camping Chair</v>
      </c>
    </row>
    <row r="1597" ht="14.25" customHeight="1">
      <c r="A1597" s="4" t="s">
        <v>3556</v>
      </c>
      <c r="B1597" s="5">
        <v>45849.0</v>
      </c>
      <c r="C1597" s="12" t="s">
        <v>3968</v>
      </c>
      <c r="D1597" s="4">
        <f t="shared" si="1"/>
        <v>2025</v>
      </c>
      <c r="E1597" s="4" t="s">
        <v>1473</v>
      </c>
      <c r="F1597" s="4">
        <v>42.0</v>
      </c>
      <c r="G1597" s="4" t="str">
        <f t="shared" si="2"/>
        <v>36-45</v>
      </c>
      <c r="H1597" s="4" t="str">
        <f t="array" ref="H1597">XLOOKUP(E1597,Customer_Dim!A:A,Customer_Dim!D:D)</f>
        <v>Male</v>
      </c>
      <c r="I1597" s="4" t="str">
        <f t="array" ref="I1597">XLOOKUP(E1597,Customer_Dim!A:A,Customer_Dim!H:H)</f>
        <v>Platinum</v>
      </c>
      <c r="J1597" s="4" t="str">
        <f t="array" ref="J1597">XLOOKUP(E1597,Customer_Dim!A:A,Customer_Dim!E:E)</f>
        <v>Mcdanielfurt</v>
      </c>
      <c r="K1597" s="4" t="str">
        <f t="array" ref="K1597">XLOOKUP(E1597,Customer_Dim!A:A,Customer_Dim!F:F)</f>
        <v>Montana</v>
      </c>
      <c r="L1597" s="4" t="str">
        <f t="array" ref="L1597">XLOOKUP(Q1597,Store_Dim!A:A,Store_Dim!C:C)</f>
        <v>North</v>
      </c>
      <c r="M1597" s="4" t="s">
        <v>1709</v>
      </c>
      <c r="N1597" s="4" t="str">
        <f t="array" ref="N1597">XLOOKUP(M1597,Product_Dim!A:A,Product_Dim!C:C)</f>
        <v>Electronics</v>
      </c>
      <c r="O1597" s="4" t="str">
        <f t="array" ref="O1597">XLOOKUP(M1597,Product_Dim!A:A,Product_Dim!D:D)</f>
        <v>Computer</v>
      </c>
      <c r="P1597" s="4" t="s">
        <v>1711</v>
      </c>
      <c r="Q1597" s="4" t="s">
        <v>1892</v>
      </c>
      <c r="R1597" s="4" t="str">
        <f t="array" ref="R1597">XLOOKUP(Q1597,Store_Dim!A:A,Store_Dim!B:B)</f>
        <v>Martinez, Adkins and Johnson</v>
      </c>
      <c r="S1597" s="4" t="str">
        <f t="array" ref="S1597">XLOOKUP(Q1597,Store_Dim!A:A,Store_Dim!E:E)</f>
        <v>Flagship</v>
      </c>
      <c r="T1597" s="4">
        <v>1.0</v>
      </c>
      <c r="U1597" s="13">
        <v>135.87</v>
      </c>
      <c r="V1597" s="14">
        <v>0.23</v>
      </c>
      <c r="W1597" s="15">
        <v>266.0</v>
      </c>
      <c r="X1597" s="4" t="s">
        <v>1961</v>
      </c>
      <c r="Y1597" s="16">
        <v>104.6199</v>
      </c>
      <c r="Z1597" s="4" t="str">
        <f t="array" ref="Z1597">XLOOKUP(M1597,Product_Dim!A:A,Product_Dim!B:B)</f>
        <v>USB External Hard Drive</v>
      </c>
    </row>
    <row r="1598" ht="14.25" customHeight="1">
      <c r="A1598" s="4" t="s">
        <v>3557</v>
      </c>
      <c r="B1598" s="5">
        <v>45344.0</v>
      </c>
      <c r="C1598" s="12" t="s">
        <v>3974</v>
      </c>
      <c r="D1598" s="4">
        <f t="shared" si="1"/>
        <v>2024</v>
      </c>
      <c r="E1598" s="4" t="s">
        <v>357</v>
      </c>
      <c r="F1598" s="4">
        <v>62.0</v>
      </c>
      <c r="G1598" s="4" t="str">
        <f t="shared" si="2"/>
        <v>56-65</v>
      </c>
      <c r="H1598" s="4" t="str">
        <f t="array" ref="H1598">XLOOKUP(E1598,Customer_Dim!A:A,Customer_Dim!D:D)</f>
        <v>Female</v>
      </c>
      <c r="I1598" s="4" t="str">
        <f t="array" ref="I1598">XLOOKUP(E1598,Customer_Dim!A:A,Customer_Dim!H:H)</f>
        <v>Platinum</v>
      </c>
      <c r="J1598" s="4" t="str">
        <f t="array" ref="J1598">XLOOKUP(E1598,Customer_Dim!A:A,Customer_Dim!E:E)</f>
        <v>West Bobbyshire</v>
      </c>
      <c r="K1598" s="4" t="str">
        <f t="array" ref="K1598">XLOOKUP(E1598,Customer_Dim!A:A,Customer_Dim!F:F)</f>
        <v>New York</v>
      </c>
      <c r="L1598" s="4" t="str">
        <f t="array" ref="L1598">XLOOKUP(Q1598,Store_Dim!A:A,Store_Dim!C:C)</f>
        <v>East</v>
      </c>
      <c r="M1598" s="4" t="s">
        <v>1638</v>
      </c>
      <c r="N1598" s="4" t="str">
        <f t="array" ref="N1598">XLOOKUP(M1598,Product_Dim!A:A,Product_Dim!C:C)</f>
        <v>Home</v>
      </c>
      <c r="O1598" s="4" t="str">
        <f t="array" ref="O1598">XLOOKUP(M1598,Product_Dim!A:A,Product_Dim!D:D)</f>
        <v>Storage</v>
      </c>
      <c r="P1598" s="4" t="s">
        <v>1641</v>
      </c>
      <c r="Q1598" s="4" t="s">
        <v>1911</v>
      </c>
      <c r="R1598" s="4" t="str">
        <f t="array" ref="R1598">XLOOKUP(Q1598,Store_Dim!A:A,Store_Dim!B:B)</f>
        <v>Benson-Elliott</v>
      </c>
      <c r="S1598" s="4" t="str">
        <f t="array" ref="S1598">XLOOKUP(Q1598,Store_Dim!A:A,Store_Dim!E:E)</f>
        <v>Online</v>
      </c>
      <c r="T1598" s="4">
        <v>1.0</v>
      </c>
      <c r="U1598" s="13">
        <v>388.35</v>
      </c>
      <c r="V1598" s="14">
        <v>0.01</v>
      </c>
      <c r="W1598" s="15">
        <v>76.0</v>
      </c>
      <c r="X1598" s="4" t="s">
        <v>1961</v>
      </c>
      <c r="Y1598" s="16">
        <v>384.4665</v>
      </c>
      <c r="Z1598" s="4" t="str">
        <f t="array" ref="Z1598">XLOOKUP(M1598,Product_Dim!A:A,Product_Dim!B:B)</f>
        <v>Multi-Purpose Storage Box</v>
      </c>
    </row>
    <row r="1599" ht="14.25" customHeight="1">
      <c r="A1599" s="4" t="s">
        <v>3558</v>
      </c>
      <c r="B1599" s="5">
        <v>45367.0</v>
      </c>
      <c r="C1599" s="12" t="s">
        <v>3977</v>
      </c>
      <c r="D1599" s="4">
        <f t="shared" si="1"/>
        <v>2024</v>
      </c>
      <c r="E1599" s="4" t="s">
        <v>15</v>
      </c>
      <c r="F1599" s="17">
        <v>41.57684529828109</v>
      </c>
      <c r="G1599" s="4" t="str">
        <f t="shared" si="2"/>
        <v>36-45</v>
      </c>
      <c r="H1599" s="4" t="str">
        <f t="array" ref="H1599">XLOOKUP(E1599,Customer_Dim!A:A,Customer_Dim!D:D)</f>
        <v>Female</v>
      </c>
      <c r="I1599" s="4" t="str">
        <f t="array" ref="I1599">XLOOKUP(E1599,Customer_Dim!A:A,Customer_Dim!H:H)</f>
        <v>Bronze</v>
      </c>
      <c r="J1599" s="4" t="str">
        <f t="array" ref="J1599">XLOOKUP(E1599,Customer_Dim!A:A,Customer_Dim!E:E)</f>
        <v>Lake April</v>
      </c>
      <c r="K1599" s="4" t="str">
        <f t="array" ref="K1599">XLOOKUP(E1599,Customer_Dim!A:A,Customer_Dim!F:F)</f>
        <v>Vermont</v>
      </c>
      <c r="L1599" s="4" t="str">
        <f t="array" ref="L1599">XLOOKUP(Q1599,Store_Dim!A:A,Store_Dim!C:C)</f>
        <v>South</v>
      </c>
      <c r="M1599" s="4" t="s">
        <v>1693</v>
      </c>
      <c r="N1599" s="4" t="str">
        <f t="array" ref="N1599">XLOOKUP(M1599,Product_Dim!A:A,Product_Dim!C:C)</f>
        <v>Sports</v>
      </c>
      <c r="O1599" s="4" t="str">
        <f t="array" ref="O1599">XLOOKUP(M1599,Product_Dim!A:A,Product_Dim!D:D)</f>
        <v>Outdoor</v>
      </c>
      <c r="P1599" s="4" t="s">
        <v>1695</v>
      </c>
      <c r="Q1599" s="4" t="s">
        <v>1921</v>
      </c>
      <c r="R1599" s="4" t="str">
        <f t="array" ref="R1599">XLOOKUP(Q1599,Store_Dim!A:A,Store_Dim!B:B)</f>
        <v>Moore, Padilla and Butler</v>
      </c>
      <c r="S1599" s="4" t="str">
        <f t="array" ref="S1599">XLOOKUP(Q1599,Store_Dim!A:A,Store_Dim!E:E)</f>
        <v>Flagship</v>
      </c>
      <c r="T1599" s="4">
        <v>2.0</v>
      </c>
      <c r="U1599" s="13">
        <v>999.08</v>
      </c>
      <c r="V1599" s="14">
        <v>0.3</v>
      </c>
      <c r="W1599" s="15">
        <v>394.0</v>
      </c>
      <c r="X1599" s="4" t="s">
        <v>1961</v>
      </c>
      <c r="Y1599" s="16">
        <v>1398.712</v>
      </c>
      <c r="Z1599" s="4" t="str">
        <f t="array" ref="Z1599">XLOOKUP(M1599,Product_Dim!A:A,Product_Dim!B:B)</f>
        <v>Sports Water Hydration Pack</v>
      </c>
    </row>
    <row r="1600" ht="14.25" customHeight="1">
      <c r="A1600" s="4" t="s">
        <v>3559</v>
      </c>
      <c r="B1600" s="5">
        <v>45887.0</v>
      </c>
      <c r="C1600" s="12" t="s">
        <v>3975</v>
      </c>
      <c r="D1600" s="4">
        <f t="shared" si="1"/>
        <v>2025</v>
      </c>
      <c r="E1600" s="4" t="s">
        <v>584</v>
      </c>
      <c r="F1600" s="4">
        <v>18.0</v>
      </c>
      <c r="G1600" s="4" t="str">
        <f t="shared" si="2"/>
        <v>18-25</v>
      </c>
      <c r="H1600" s="4" t="str">
        <f t="array" ref="H1600">XLOOKUP(E1600,Customer_Dim!A:A,Customer_Dim!D:D)</f>
        <v>Male</v>
      </c>
      <c r="I1600" s="4" t="str">
        <f t="array" ref="I1600">XLOOKUP(E1600,Customer_Dim!A:A,Customer_Dim!H:H)</f>
        <v>Gold</v>
      </c>
      <c r="J1600" s="4" t="str">
        <f t="array" ref="J1600">XLOOKUP(E1600,Customer_Dim!A:A,Customer_Dim!E:E)</f>
        <v>New Joseph</v>
      </c>
      <c r="K1600" s="4" t="str">
        <f t="array" ref="K1600">XLOOKUP(E1600,Customer_Dim!A:A,Customer_Dim!F:F)</f>
        <v>Missouri</v>
      </c>
      <c r="L1600" s="4" t="str">
        <f t="array" ref="L1600">XLOOKUP(Q1600,Store_Dim!A:A,Store_Dim!C:C)</f>
        <v>North</v>
      </c>
      <c r="M1600" s="4" t="s">
        <v>1693</v>
      </c>
      <c r="N1600" s="4" t="str">
        <f t="array" ref="N1600">XLOOKUP(M1600,Product_Dim!A:A,Product_Dim!C:C)</f>
        <v>Sports</v>
      </c>
      <c r="O1600" s="4" t="str">
        <f t="array" ref="O1600">XLOOKUP(M1600,Product_Dim!A:A,Product_Dim!D:D)</f>
        <v>Outdoor</v>
      </c>
      <c r="P1600" s="4" t="s">
        <v>1695</v>
      </c>
      <c r="Q1600" s="4" t="s">
        <v>1942</v>
      </c>
      <c r="R1600" s="4" t="str">
        <f t="array" ref="R1600">XLOOKUP(Q1600,Store_Dim!A:A,Store_Dim!B:B)</f>
        <v>Holloway Ltd</v>
      </c>
      <c r="S1600" s="4" t="str">
        <f t="array" ref="S1600">XLOOKUP(Q1600,Store_Dim!A:A,Store_Dim!E:E)</f>
        <v>Flagship</v>
      </c>
      <c r="T1600" s="4">
        <v>3.0</v>
      </c>
      <c r="U1600" s="13">
        <v>453.19</v>
      </c>
      <c r="V1600" s="14">
        <v>0.08</v>
      </c>
      <c r="W1600" s="15">
        <v>394.0</v>
      </c>
      <c r="X1600" s="4" t="s">
        <v>1964</v>
      </c>
      <c r="Y1600" s="16">
        <v>1250.8044</v>
      </c>
      <c r="Z1600" s="4" t="str">
        <f t="array" ref="Z1600">XLOOKUP(M1600,Product_Dim!A:A,Product_Dim!B:B)</f>
        <v>Sports Water Hydration Pack</v>
      </c>
    </row>
    <row r="1601" ht="14.25" customHeight="1">
      <c r="A1601" s="4" t="s">
        <v>3560</v>
      </c>
      <c r="B1601" s="5">
        <v>45567.0</v>
      </c>
      <c r="C1601" s="12" t="s">
        <v>3979</v>
      </c>
      <c r="D1601" s="4">
        <f t="shared" si="1"/>
        <v>2024</v>
      </c>
      <c r="E1601" s="4" t="s">
        <v>778</v>
      </c>
      <c r="F1601" s="4">
        <v>28.0</v>
      </c>
      <c r="G1601" s="4" t="str">
        <f t="shared" si="2"/>
        <v>26-35</v>
      </c>
      <c r="H1601" s="4" t="str">
        <f t="array" ref="H1601">XLOOKUP(E1601,Customer_Dim!A:A,Customer_Dim!D:D)</f>
        <v>Female</v>
      </c>
      <c r="I1601" s="4" t="str">
        <f t="array" ref="I1601">XLOOKUP(E1601,Customer_Dim!A:A,Customer_Dim!H:H)</f>
        <v>Bronze</v>
      </c>
      <c r="J1601" s="4" t="str">
        <f t="array" ref="J1601">XLOOKUP(E1601,Customer_Dim!A:A,Customer_Dim!E:E)</f>
        <v>South Angelaport</v>
      </c>
      <c r="K1601" s="4" t="str">
        <f t="array" ref="K1601">XLOOKUP(E1601,Customer_Dim!A:A,Customer_Dim!F:F)</f>
        <v>Delaware</v>
      </c>
      <c r="L1601" s="4" t="str">
        <f t="array" ref="L1601">XLOOKUP(Q1601,Store_Dim!A:A,Store_Dim!C:C)</f>
        <v>East</v>
      </c>
      <c r="M1601" s="4" t="s">
        <v>1823</v>
      </c>
      <c r="N1601" s="4" t="str">
        <f t="array" ref="N1601">XLOOKUP(M1601,Product_Dim!A:A,Product_Dim!C:C)</f>
        <v>Home</v>
      </c>
      <c r="O1601" s="4" t="str">
        <f t="array" ref="O1601">XLOOKUP(M1601,Product_Dim!A:A,Product_Dim!D:D)</f>
        <v>Kitchen</v>
      </c>
      <c r="P1601" s="4" t="s">
        <v>1825</v>
      </c>
      <c r="Q1601" s="4" t="s">
        <v>1924</v>
      </c>
      <c r="R1601" s="4" t="str">
        <f t="array" ref="R1601">XLOOKUP(Q1601,Store_Dim!A:A,Store_Dim!B:B)</f>
        <v>Hill, Wagner and Ballard</v>
      </c>
      <c r="S1601" s="4" t="str">
        <f t="array" ref="S1601">XLOOKUP(Q1601,Store_Dim!A:A,Store_Dim!E:E)</f>
        <v>Online</v>
      </c>
      <c r="T1601" s="4">
        <v>2.0</v>
      </c>
      <c r="U1601" s="13">
        <v>61.31</v>
      </c>
      <c r="V1601" s="14">
        <v>0.15</v>
      </c>
      <c r="W1601" s="15">
        <v>58.0</v>
      </c>
      <c r="X1601" s="4" t="s">
        <v>1964</v>
      </c>
      <c r="Y1601" s="16">
        <v>104.227</v>
      </c>
      <c r="Z1601" s="4" t="str">
        <f t="array" ref="Z1601">XLOOKUP(M1601,Product_Dim!A:A,Product_Dim!B:B)</f>
        <v>Wall-Mounted Spice Rack</v>
      </c>
    </row>
    <row r="1602" ht="14.25" customHeight="1">
      <c r="A1602" s="4" t="s">
        <v>3561</v>
      </c>
      <c r="B1602" s="5">
        <v>45223.0</v>
      </c>
      <c r="C1602" s="12" t="s">
        <v>3979</v>
      </c>
      <c r="D1602" s="4">
        <f t="shared" si="1"/>
        <v>2023</v>
      </c>
      <c r="E1602" s="4" t="s">
        <v>1097</v>
      </c>
      <c r="F1602" s="4">
        <v>30.0</v>
      </c>
      <c r="G1602" s="4" t="str">
        <f t="shared" si="2"/>
        <v>26-35</v>
      </c>
      <c r="H1602" s="4" t="str">
        <f t="array" ref="H1602">XLOOKUP(E1602,Customer_Dim!A:A,Customer_Dim!D:D)</f>
        <v>Female</v>
      </c>
      <c r="I1602" s="4" t="str">
        <f t="array" ref="I1602">XLOOKUP(E1602,Customer_Dim!A:A,Customer_Dim!H:H)</f>
        <v>Bronze</v>
      </c>
      <c r="J1602" s="4" t="str">
        <f t="array" ref="J1602">XLOOKUP(E1602,Customer_Dim!A:A,Customer_Dim!E:E)</f>
        <v>Amandaborough</v>
      </c>
      <c r="K1602" s="4" t="str">
        <f t="array" ref="K1602">XLOOKUP(E1602,Customer_Dim!A:A,Customer_Dim!F:F)</f>
        <v>Connecticut</v>
      </c>
      <c r="L1602" s="4" t="str">
        <f t="array" ref="L1602">XLOOKUP(Q1602,Store_Dim!A:A,Store_Dim!C:C)</f>
        <v>East</v>
      </c>
      <c r="M1602" s="4" t="s">
        <v>1826</v>
      </c>
      <c r="N1602" s="4" t="str">
        <f t="array" ref="N1602">XLOOKUP(M1602,Product_Dim!A:A,Product_Dim!C:C)</f>
        <v>Sports</v>
      </c>
      <c r="O1602" s="4" t="str">
        <f t="array" ref="O1602">XLOOKUP(M1602,Product_Dim!A:A,Product_Dim!D:D)</f>
        <v>Equipment</v>
      </c>
      <c r="P1602" s="4" t="s">
        <v>1828</v>
      </c>
      <c r="Q1602" s="4" t="s">
        <v>1924</v>
      </c>
      <c r="R1602" s="4" t="str">
        <f t="array" ref="R1602">XLOOKUP(Q1602,Store_Dim!A:A,Store_Dim!B:B)</f>
        <v>Hill, Wagner and Ballard</v>
      </c>
      <c r="S1602" s="4" t="str">
        <f t="array" ref="S1602">XLOOKUP(Q1602,Store_Dim!A:A,Store_Dim!E:E)</f>
        <v>Online</v>
      </c>
      <c r="T1602" s="4">
        <v>2.0</v>
      </c>
      <c r="U1602" s="13">
        <v>870.13</v>
      </c>
      <c r="V1602" s="14">
        <v>0.23</v>
      </c>
      <c r="W1602" s="15">
        <v>358.0</v>
      </c>
      <c r="X1602" s="4" t="s">
        <v>1959</v>
      </c>
      <c r="Y1602" s="16">
        <v>1340.0002</v>
      </c>
      <c r="Z1602" s="4" t="str">
        <f t="array" ref="Z1602">XLOOKUP(M1602,Product_Dim!A:A,Product_Dim!B:B)</f>
        <v>Badminton Racket Set</v>
      </c>
    </row>
    <row r="1603" ht="14.25" customHeight="1">
      <c r="A1603" s="4" t="s">
        <v>3562</v>
      </c>
      <c r="B1603" s="5">
        <v>45664.0</v>
      </c>
      <c r="C1603" s="12" t="s">
        <v>3972</v>
      </c>
      <c r="D1603" s="4">
        <f t="shared" si="1"/>
        <v>2025</v>
      </c>
      <c r="E1603" s="4" t="s">
        <v>263</v>
      </c>
      <c r="F1603" s="4">
        <v>58.0</v>
      </c>
      <c r="G1603" s="4" t="str">
        <f t="shared" si="2"/>
        <v>56-65</v>
      </c>
      <c r="H1603" s="4" t="str">
        <f t="array" ref="H1603">XLOOKUP(E1603,Customer_Dim!A:A,Customer_Dim!D:D)</f>
        <v>Male</v>
      </c>
      <c r="I1603" s="4" t="str">
        <f t="array" ref="I1603">XLOOKUP(E1603,Customer_Dim!A:A,Customer_Dim!H:H)</f>
        <v>Silver</v>
      </c>
      <c r="J1603" s="4" t="str">
        <f t="array" ref="J1603">XLOOKUP(E1603,Customer_Dim!A:A,Customer_Dim!E:E)</f>
        <v>Brendaburgh</v>
      </c>
      <c r="K1603" s="4" t="str">
        <f t="array" ref="K1603">XLOOKUP(E1603,Customer_Dim!A:A,Customer_Dim!F:F)</f>
        <v>Florida</v>
      </c>
      <c r="L1603" s="4" t="str">
        <f t="array" ref="L1603">XLOOKUP(Q1603,Store_Dim!A:A,Store_Dim!C:C)</f>
        <v>East</v>
      </c>
      <c r="M1603" s="4" t="s">
        <v>1617</v>
      </c>
      <c r="N1603" s="4" t="str">
        <f t="array" ref="N1603">XLOOKUP(M1603,Product_Dim!A:A,Product_Dim!C:C)</f>
        <v>Electronics</v>
      </c>
      <c r="O1603" s="4" t="str">
        <f t="array" ref="O1603">XLOOKUP(M1603,Product_Dim!A:A,Product_Dim!D:D)</f>
        <v>Appliances</v>
      </c>
      <c r="P1603" s="4" t="s">
        <v>1620</v>
      </c>
      <c r="Q1603" s="4" t="s">
        <v>1948</v>
      </c>
      <c r="R1603" s="4" t="str">
        <f t="array" ref="R1603">XLOOKUP(Q1603,Store_Dim!A:A,Store_Dim!B:B)</f>
        <v>Mann-Austin</v>
      </c>
      <c r="S1603" s="4" t="str">
        <f t="array" ref="S1603">XLOOKUP(Q1603,Store_Dim!A:A,Store_Dim!E:E)</f>
        <v>Online</v>
      </c>
      <c r="T1603" s="4">
        <v>1.0</v>
      </c>
      <c r="U1603" s="13">
        <v>336.51</v>
      </c>
      <c r="V1603" s="14">
        <v>0.11</v>
      </c>
      <c r="W1603" s="15">
        <v>301.0</v>
      </c>
      <c r="X1603" s="4" t="s">
        <v>1961</v>
      </c>
      <c r="Y1603" s="16">
        <v>299.4939</v>
      </c>
      <c r="Z1603" s="4" t="str">
        <f t="array" ref="Z1603">XLOOKUP(M1603,Product_Dim!A:A,Product_Dim!B:B)</f>
        <v>4K Home Projector</v>
      </c>
    </row>
    <row r="1604" ht="14.25" customHeight="1">
      <c r="A1604" s="4" t="s">
        <v>3563</v>
      </c>
      <c r="B1604" s="5">
        <v>45313.0</v>
      </c>
      <c r="C1604" s="12" t="s">
        <v>3972</v>
      </c>
      <c r="D1604" s="4">
        <f t="shared" si="1"/>
        <v>2024</v>
      </c>
      <c r="E1604" s="4" t="s">
        <v>618</v>
      </c>
      <c r="F1604" s="4">
        <v>60.0</v>
      </c>
      <c r="G1604" s="4" t="str">
        <f t="shared" si="2"/>
        <v>56-65</v>
      </c>
      <c r="H1604" s="4" t="str">
        <f t="array" ref="H1604">XLOOKUP(E1604,Customer_Dim!A:A,Customer_Dim!D:D)</f>
        <v>Male</v>
      </c>
      <c r="I1604" s="4" t="str">
        <f t="array" ref="I1604">XLOOKUP(E1604,Customer_Dim!A:A,Customer_Dim!H:H)</f>
        <v>Bronze</v>
      </c>
      <c r="J1604" s="4" t="str">
        <f t="array" ref="J1604">XLOOKUP(E1604,Customer_Dim!A:A,Customer_Dim!E:E)</f>
        <v>New Brianchester</v>
      </c>
      <c r="K1604" s="4" t="str">
        <f t="array" ref="K1604">XLOOKUP(E1604,Customer_Dim!A:A,Customer_Dim!F:F)</f>
        <v>New York</v>
      </c>
      <c r="L1604" s="4" t="str">
        <f t="array" ref="L1604">XLOOKUP(Q1604,Store_Dim!A:A,Store_Dim!C:C)</f>
        <v>East</v>
      </c>
      <c r="M1604" s="4" t="s">
        <v>1783</v>
      </c>
      <c r="N1604" s="4" t="str">
        <f t="array" ref="N1604">XLOOKUP(M1604,Product_Dim!A:A,Product_Dim!C:C)</f>
        <v>Electronics</v>
      </c>
      <c r="O1604" s="4" t="str">
        <f t="array" ref="O1604">XLOOKUP(M1604,Product_Dim!A:A,Product_Dim!D:D)</f>
        <v>Accessories</v>
      </c>
      <c r="P1604" s="4" t="s">
        <v>1785</v>
      </c>
      <c r="Q1604" s="4" t="s">
        <v>1887</v>
      </c>
      <c r="R1604" s="4" t="str">
        <f t="array" ref="R1604">XLOOKUP(Q1604,Store_Dim!A:A,Store_Dim!B:B)</f>
        <v>Rivera-Warner</v>
      </c>
      <c r="S1604" s="4" t="str">
        <f t="array" ref="S1604">XLOOKUP(Q1604,Store_Dim!A:A,Store_Dim!E:E)</f>
        <v>Flagship</v>
      </c>
      <c r="T1604" s="4">
        <v>1.0</v>
      </c>
      <c r="U1604" s="13">
        <v>305.71</v>
      </c>
      <c r="V1604" s="14">
        <v>0.26</v>
      </c>
      <c r="W1604" s="15">
        <v>476.0</v>
      </c>
      <c r="X1604" s="4" t="s">
        <v>1964</v>
      </c>
      <c r="Y1604" s="16">
        <v>226.2254</v>
      </c>
      <c r="Z1604" s="4" t="str">
        <f t="array" ref="Z1604">XLOOKUP(M1604,Product_Dim!A:A,Product_Dim!B:B)</f>
        <v>Smart LED Light Strip</v>
      </c>
    </row>
    <row r="1605" ht="14.25" customHeight="1">
      <c r="A1605" s="4" t="s">
        <v>3564</v>
      </c>
      <c r="B1605" s="5">
        <v>45224.0</v>
      </c>
      <c r="C1605" s="12" t="s">
        <v>3979</v>
      </c>
      <c r="D1605" s="4">
        <f t="shared" si="1"/>
        <v>2023</v>
      </c>
      <c r="E1605" s="4" t="s">
        <v>436</v>
      </c>
      <c r="F1605" s="4">
        <v>62.0</v>
      </c>
      <c r="G1605" s="4" t="str">
        <f t="shared" si="2"/>
        <v>56-65</v>
      </c>
      <c r="H1605" s="4" t="str">
        <f t="array" ref="H1605">XLOOKUP(E1605,Customer_Dim!A:A,Customer_Dim!D:D)</f>
        <v>Male</v>
      </c>
      <c r="I1605" s="4" t="str">
        <f t="array" ref="I1605">XLOOKUP(E1605,Customer_Dim!A:A,Customer_Dim!H:H)</f>
        <v>Platinum</v>
      </c>
      <c r="J1605" s="4" t="str">
        <f t="array" ref="J1605">XLOOKUP(E1605,Customer_Dim!A:A,Customer_Dim!E:E)</f>
        <v>Lake Danielport</v>
      </c>
      <c r="K1605" s="4" t="str">
        <f t="array" ref="K1605">XLOOKUP(E1605,Customer_Dim!A:A,Customer_Dim!F:F)</f>
        <v>Hawaii</v>
      </c>
      <c r="L1605" s="4" t="str">
        <f t="array" ref="L1605">XLOOKUP(Q1605,Store_Dim!A:A,Store_Dim!C:C)</f>
        <v>East</v>
      </c>
      <c r="M1605" s="4" t="s">
        <v>1599</v>
      </c>
      <c r="N1605" s="4" t="str">
        <f t="array" ref="N1605">XLOOKUP(M1605,Product_Dim!A:A,Product_Dim!C:C)</f>
        <v>Home</v>
      </c>
      <c r="O1605" s="4" t="str">
        <f t="array" ref="O1605">XLOOKUP(M1605,Product_Dim!A:A,Product_Dim!D:D)</f>
        <v>Kitchen</v>
      </c>
      <c r="P1605" s="4" t="s">
        <v>1602</v>
      </c>
      <c r="Q1605" s="4" t="s">
        <v>1945</v>
      </c>
      <c r="R1605" s="4" t="str">
        <f t="array" ref="R1605">XLOOKUP(Q1605,Store_Dim!A:A,Store_Dim!B:B)</f>
        <v>Guerrero-Schmitt</v>
      </c>
      <c r="S1605" s="4" t="str">
        <f t="array" ref="S1605">XLOOKUP(Q1605,Store_Dim!A:A,Store_Dim!E:E)</f>
        <v>Flagship</v>
      </c>
      <c r="T1605" s="4">
        <v>2.0</v>
      </c>
      <c r="U1605" s="13">
        <v>635.39</v>
      </c>
      <c r="V1605" s="14">
        <v>0.29</v>
      </c>
      <c r="W1605" s="15">
        <v>308.0</v>
      </c>
      <c r="X1605" s="4" t="s">
        <v>1964</v>
      </c>
      <c r="Y1605" s="16">
        <v>902.2538</v>
      </c>
      <c r="Z1605" s="4" t="str">
        <f t="array" ref="Z1605">XLOOKUP(M1605,Product_Dim!A:A,Product_Dim!B:B)</f>
        <v>Ceramic Kitchen Bowl Set</v>
      </c>
    </row>
    <row r="1606" ht="14.25" customHeight="1">
      <c r="A1606" s="4" t="s">
        <v>3565</v>
      </c>
      <c r="B1606" s="5">
        <v>45491.0</v>
      </c>
      <c r="C1606" s="12" t="s">
        <v>3968</v>
      </c>
      <c r="D1606" s="4">
        <f t="shared" si="1"/>
        <v>2024</v>
      </c>
      <c r="E1606" s="4" t="s">
        <v>421</v>
      </c>
      <c r="F1606" s="4">
        <v>18.0</v>
      </c>
      <c r="G1606" s="4" t="str">
        <f t="shared" si="2"/>
        <v>18-25</v>
      </c>
      <c r="H1606" s="4" t="str">
        <f t="array" ref="H1606">XLOOKUP(E1606,Customer_Dim!A:A,Customer_Dim!D:D)</f>
        <v>Female</v>
      </c>
      <c r="I1606" s="4" t="str">
        <f t="array" ref="I1606">XLOOKUP(E1606,Customer_Dim!A:A,Customer_Dim!H:H)</f>
        <v>Platinum</v>
      </c>
      <c r="J1606" s="4" t="str">
        <f t="array" ref="J1606">XLOOKUP(E1606,Customer_Dim!A:A,Customer_Dim!E:E)</f>
        <v>North Davidport</v>
      </c>
      <c r="K1606" s="4" t="str">
        <f t="array" ref="K1606">XLOOKUP(E1606,Customer_Dim!A:A,Customer_Dim!F:F)</f>
        <v>Rhode Island</v>
      </c>
      <c r="L1606" s="4" t="str">
        <f t="array" ref="L1606">XLOOKUP(Q1606,Store_Dim!A:A,Store_Dim!C:C)</f>
        <v>East</v>
      </c>
      <c r="M1606" s="4" t="s">
        <v>1859</v>
      </c>
      <c r="N1606" s="4" t="str">
        <f t="array" ref="N1606">XLOOKUP(M1606,Product_Dim!A:A,Product_Dim!C:C)</f>
        <v>Home</v>
      </c>
      <c r="O1606" s="4" t="str">
        <f t="array" ref="O1606">XLOOKUP(M1606,Product_Dim!A:A,Product_Dim!D:D)</f>
        <v>Appliances</v>
      </c>
      <c r="P1606" s="4" t="s">
        <v>1861</v>
      </c>
      <c r="Q1606" s="4" t="s">
        <v>1948</v>
      </c>
      <c r="R1606" s="4" t="str">
        <f t="array" ref="R1606">XLOOKUP(Q1606,Store_Dim!A:A,Store_Dim!B:B)</f>
        <v>Mann-Austin</v>
      </c>
      <c r="S1606" s="4" t="str">
        <f t="array" ref="S1606">XLOOKUP(Q1606,Store_Dim!A:A,Store_Dim!E:E)</f>
        <v>Online</v>
      </c>
      <c r="T1606" s="4">
        <v>2.0</v>
      </c>
      <c r="U1606" s="13">
        <v>253.87</v>
      </c>
      <c r="V1606" s="14">
        <v>0.23</v>
      </c>
      <c r="W1606" s="15">
        <v>191.0</v>
      </c>
      <c r="X1606" s="4" t="s">
        <v>1964</v>
      </c>
      <c r="Y1606" s="16">
        <v>390.9598</v>
      </c>
      <c r="Z1606" s="4" t="str">
        <f t="array" ref="Z1606">XLOOKUP(M1606,Product_Dim!A:A,Product_Dim!B:B)</f>
        <v>Microwave Oven</v>
      </c>
    </row>
    <row r="1607" ht="14.25" customHeight="1">
      <c r="A1607" s="4" t="s">
        <v>3566</v>
      </c>
      <c r="B1607" s="5">
        <v>45472.0</v>
      </c>
      <c r="C1607" s="12" t="s">
        <v>3970</v>
      </c>
      <c r="D1607" s="4">
        <f t="shared" si="1"/>
        <v>2024</v>
      </c>
      <c r="E1607" s="4" t="s">
        <v>1510</v>
      </c>
      <c r="F1607" s="4">
        <v>32.0</v>
      </c>
      <c r="G1607" s="4" t="str">
        <f t="shared" si="2"/>
        <v>26-35</v>
      </c>
      <c r="H1607" s="4" t="str">
        <f t="array" ref="H1607">XLOOKUP(E1607,Customer_Dim!A:A,Customer_Dim!D:D)</f>
        <v>Male</v>
      </c>
      <c r="I1607" s="4" t="str">
        <f t="array" ref="I1607">XLOOKUP(E1607,Customer_Dim!A:A,Customer_Dim!H:H)</f>
        <v>Bronze</v>
      </c>
      <c r="J1607" s="4" t="str">
        <f t="array" ref="J1607">XLOOKUP(E1607,Customer_Dim!A:A,Customer_Dim!E:E)</f>
        <v>West Markton</v>
      </c>
      <c r="K1607" s="4" t="str">
        <f t="array" ref="K1607">XLOOKUP(E1607,Customer_Dim!A:A,Customer_Dim!F:F)</f>
        <v>Massachusetts</v>
      </c>
      <c r="L1607" s="4" t="str">
        <f t="array" ref="L1607">XLOOKUP(Q1607,Store_Dim!A:A,Store_Dim!C:C)</f>
        <v>North</v>
      </c>
      <c r="M1607" s="4" t="s">
        <v>1811</v>
      </c>
      <c r="N1607" s="4" t="str">
        <f t="array" ref="N1607">XLOOKUP(M1607,Product_Dim!A:A,Product_Dim!C:C)</f>
        <v>Electronics</v>
      </c>
      <c r="O1607" s="4" t="str">
        <f t="array" ref="O1607">XLOOKUP(M1607,Product_Dim!A:A,Product_Dim!D:D)</f>
        <v>Computer</v>
      </c>
      <c r="P1607" s="4" t="s">
        <v>1813</v>
      </c>
      <c r="Q1607" s="4" t="s">
        <v>1942</v>
      </c>
      <c r="R1607" s="4" t="str">
        <f t="array" ref="R1607">XLOOKUP(Q1607,Store_Dim!A:A,Store_Dim!B:B)</f>
        <v>Holloway Ltd</v>
      </c>
      <c r="S1607" s="4" t="str">
        <f t="array" ref="S1607">XLOOKUP(Q1607,Store_Dim!A:A,Store_Dim!E:E)</f>
        <v>Flagship</v>
      </c>
      <c r="T1607" s="4">
        <v>3.0</v>
      </c>
      <c r="U1607" s="13">
        <v>915.81</v>
      </c>
      <c r="V1607" s="14">
        <v>0.17</v>
      </c>
      <c r="W1607" s="15">
        <v>320.0</v>
      </c>
      <c r="X1607" s="4" t="s">
        <v>1964</v>
      </c>
      <c r="Y1607" s="16">
        <v>2280.3669</v>
      </c>
      <c r="Z1607" s="4" t="str">
        <f t="array" ref="Z1607">XLOOKUP(M1607,Product_Dim!A:A,Product_Dim!B:B)</f>
        <v>Wireless Mouse</v>
      </c>
    </row>
    <row r="1608" ht="14.25" customHeight="1">
      <c r="A1608" s="4" t="s">
        <v>3567</v>
      </c>
      <c r="B1608" s="5">
        <v>45795.0</v>
      </c>
      <c r="C1608" s="12" t="s">
        <v>3973</v>
      </c>
      <c r="D1608" s="4">
        <f t="shared" si="1"/>
        <v>2025</v>
      </c>
      <c r="E1608" s="4" t="s">
        <v>701</v>
      </c>
      <c r="F1608" s="4">
        <v>50.0</v>
      </c>
      <c r="G1608" s="4" t="str">
        <f t="shared" si="2"/>
        <v>46-55</v>
      </c>
      <c r="H1608" s="4" t="str">
        <f t="array" ref="H1608">XLOOKUP(E1608,Customer_Dim!A:A,Customer_Dim!D:D)</f>
        <v>Female</v>
      </c>
      <c r="I1608" s="4" t="str">
        <f t="array" ref="I1608">XLOOKUP(E1608,Customer_Dim!A:A,Customer_Dim!H:H)</f>
        <v>Platinum</v>
      </c>
      <c r="J1608" s="4" t="str">
        <f t="array" ref="J1608">XLOOKUP(E1608,Customer_Dim!A:A,Customer_Dim!E:E)</f>
        <v>Lake Josephport</v>
      </c>
      <c r="K1608" s="4" t="str">
        <f t="array" ref="K1608">XLOOKUP(E1608,Customer_Dim!A:A,Customer_Dim!F:F)</f>
        <v>Maine</v>
      </c>
      <c r="L1608" s="4" t="str">
        <f t="array" ref="L1608">XLOOKUP(Q1608,Store_Dim!A:A,Store_Dim!C:C)</f>
        <v>West</v>
      </c>
      <c r="M1608" s="4" t="s">
        <v>1706</v>
      </c>
      <c r="N1608" s="4" t="str">
        <f t="array" ref="N1608">XLOOKUP(M1608,Product_Dim!A:A,Product_Dim!C:C)</f>
        <v>Electronics</v>
      </c>
      <c r="O1608" s="4" t="str">
        <f t="array" ref="O1608">XLOOKUP(M1608,Product_Dim!A:A,Product_Dim!D:D)</f>
        <v>Accessories</v>
      </c>
      <c r="P1608" s="4" t="s">
        <v>1708</v>
      </c>
      <c r="Q1608" s="4" t="s">
        <v>1917</v>
      </c>
      <c r="R1608" s="4" t="str">
        <f t="array" ref="R1608">XLOOKUP(Q1608,Store_Dim!A:A,Store_Dim!B:B)</f>
        <v>Bean, Jones and Park</v>
      </c>
      <c r="S1608" s="4" t="str">
        <f t="array" ref="S1608">XLOOKUP(Q1608,Store_Dim!A:A,Store_Dim!E:E)</f>
        <v>Online</v>
      </c>
      <c r="T1608" s="4">
        <v>3.0</v>
      </c>
      <c r="U1608" s="13">
        <v>779.5</v>
      </c>
      <c r="V1608" s="14">
        <v>0.02</v>
      </c>
      <c r="W1608" s="15">
        <v>389.0</v>
      </c>
      <c r="X1608" s="4" t="s">
        <v>1959</v>
      </c>
      <c r="Y1608" s="16">
        <v>2291.73</v>
      </c>
      <c r="Z1608" s="4" t="str">
        <f t="array" ref="Z1608">XLOOKUP(M1608,Product_Dim!A:A,Product_Dim!B:B)</f>
        <v>Smart Home WiFi Camera</v>
      </c>
    </row>
    <row r="1609" ht="14.25" customHeight="1">
      <c r="A1609" s="4" t="s">
        <v>3568</v>
      </c>
      <c r="B1609" s="5">
        <v>45470.0</v>
      </c>
      <c r="C1609" s="12" t="s">
        <v>3970</v>
      </c>
      <c r="D1609" s="4">
        <f t="shared" si="1"/>
        <v>2024</v>
      </c>
      <c r="E1609" s="4" t="s">
        <v>1467</v>
      </c>
      <c r="F1609" s="4">
        <v>19.0</v>
      </c>
      <c r="G1609" s="4" t="str">
        <f t="shared" si="2"/>
        <v>18-25</v>
      </c>
      <c r="H1609" s="4" t="str">
        <f t="array" ref="H1609">XLOOKUP(E1609,Customer_Dim!A:A,Customer_Dim!D:D)</f>
        <v>Male</v>
      </c>
      <c r="I1609" s="4" t="str">
        <f t="array" ref="I1609">XLOOKUP(E1609,Customer_Dim!A:A,Customer_Dim!H:H)</f>
        <v>Gold</v>
      </c>
      <c r="J1609" s="4" t="str">
        <f t="array" ref="J1609">XLOOKUP(E1609,Customer_Dim!A:A,Customer_Dim!E:E)</f>
        <v>East Audrey</v>
      </c>
      <c r="K1609" s="4" t="str">
        <f t="array" ref="K1609">XLOOKUP(E1609,Customer_Dim!A:A,Customer_Dim!F:F)</f>
        <v>Utah</v>
      </c>
      <c r="L1609" s="4" t="str">
        <f t="array" ref="L1609">XLOOKUP(Q1609,Store_Dim!A:A,Store_Dim!C:C)</f>
        <v>West</v>
      </c>
      <c r="M1609" s="4" t="s">
        <v>1765</v>
      </c>
      <c r="N1609" s="4" t="str">
        <f t="array" ref="N1609">XLOOKUP(M1609,Product_Dim!A:A,Product_Dim!C:C)</f>
        <v>Sports</v>
      </c>
      <c r="O1609" s="4" t="str">
        <f t="array" ref="O1609">XLOOKUP(M1609,Product_Dim!A:A,Product_Dim!D:D)</f>
        <v>Equipment</v>
      </c>
      <c r="P1609" s="4" t="s">
        <v>1767</v>
      </c>
      <c r="Q1609" s="4" t="s">
        <v>1939</v>
      </c>
      <c r="R1609" s="4" t="str">
        <f t="array" ref="R1609">XLOOKUP(Q1609,Store_Dim!A:A,Store_Dim!B:B)</f>
        <v>Frederick-Wright</v>
      </c>
      <c r="S1609" s="4" t="str">
        <f t="array" ref="S1609">XLOOKUP(Q1609,Store_Dim!A:A,Store_Dim!E:E)</f>
        <v>Flagship</v>
      </c>
      <c r="T1609" s="4">
        <v>2.0</v>
      </c>
      <c r="U1609" s="13">
        <v>780.57</v>
      </c>
      <c r="V1609" s="14">
        <v>0.26</v>
      </c>
      <c r="W1609" s="15">
        <v>465.0</v>
      </c>
      <c r="X1609" s="4" t="s">
        <v>1959</v>
      </c>
      <c r="Y1609" s="16">
        <v>1155.2436</v>
      </c>
      <c r="Z1609" s="4" t="str">
        <f t="array" ref="Z1609">XLOOKUP(M1609,Product_Dim!A:A,Product_Dim!B:B)</f>
        <v>Tennis Ball 3-Pack</v>
      </c>
    </row>
    <row r="1610" ht="14.25" customHeight="1">
      <c r="A1610" s="4" t="s">
        <v>3569</v>
      </c>
      <c r="B1610" s="5">
        <v>45390.0</v>
      </c>
      <c r="C1610" s="12" t="s">
        <v>3978</v>
      </c>
      <c r="D1610" s="4">
        <f t="shared" si="1"/>
        <v>2024</v>
      </c>
      <c r="E1610" s="4" t="s">
        <v>1220</v>
      </c>
      <c r="F1610" s="4">
        <v>27.0</v>
      </c>
      <c r="G1610" s="4" t="str">
        <f t="shared" si="2"/>
        <v>26-35</v>
      </c>
      <c r="H1610" s="4" t="str">
        <f t="array" ref="H1610">XLOOKUP(E1610,Customer_Dim!A:A,Customer_Dim!D:D)</f>
        <v>Female</v>
      </c>
      <c r="I1610" s="4" t="str">
        <f t="array" ref="I1610">XLOOKUP(E1610,Customer_Dim!A:A,Customer_Dim!H:H)</f>
        <v>Silver</v>
      </c>
      <c r="J1610" s="4" t="str">
        <f t="array" ref="J1610">XLOOKUP(E1610,Customer_Dim!A:A,Customer_Dim!E:E)</f>
        <v>Jennifertown</v>
      </c>
      <c r="K1610" s="4" t="str">
        <f t="array" ref="K1610">XLOOKUP(E1610,Customer_Dim!A:A,Customer_Dim!F:F)</f>
        <v>South Carolina</v>
      </c>
      <c r="L1610" s="4" t="str">
        <f t="array" ref="L1610">XLOOKUP(Q1610,Store_Dim!A:A,Store_Dim!C:C)</f>
        <v>East</v>
      </c>
      <c r="M1610" s="4" t="s">
        <v>1868</v>
      </c>
      <c r="N1610" s="4" t="str">
        <f t="array" ref="N1610">XLOOKUP(M1610,Product_Dim!A:A,Product_Dim!C:C)</f>
        <v>Sports</v>
      </c>
      <c r="O1610" s="4" t="str">
        <f t="array" ref="O1610">XLOOKUP(M1610,Product_Dim!A:A,Product_Dim!D:D)</f>
        <v>Accessories</v>
      </c>
      <c r="P1610" s="4" t="s">
        <v>1870</v>
      </c>
      <c r="Q1610" s="4" t="s">
        <v>1948</v>
      </c>
      <c r="R1610" s="4" t="str">
        <f t="array" ref="R1610">XLOOKUP(Q1610,Store_Dim!A:A,Store_Dim!B:B)</f>
        <v>Mann-Austin</v>
      </c>
      <c r="S1610" s="4" t="str">
        <f t="array" ref="S1610">XLOOKUP(Q1610,Store_Dim!A:A,Store_Dim!E:E)</f>
        <v>Online</v>
      </c>
      <c r="T1610" s="4">
        <v>1.0</v>
      </c>
      <c r="U1610" s="13">
        <v>511.35</v>
      </c>
      <c r="V1610" s="14">
        <v>0.0</v>
      </c>
      <c r="W1610" s="15">
        <v>75.0</v>
      </c>
      <c r="X1610" s="4" t="s">
        <v>1959</v>
      </c>
      <c r="Y1610" s="16">
        <v>511.35</v>
      </c>
      <c r="Z1610" s="4" t="str">
        <f t="array" ref="Z1610">XLOOKUP(M1610,Product_Dim!A:A,Product_Dim!B:B)</f>
        <v>Sports Stopwatch Basic</v>
      </c>
    </row>
    <row r="1611" ht="14.25" customHeight="1">
      <c r="A1611" s="4" t="s">
        <v>3570</v>
      </c>
      <c r="B1611" s="5">
        <v>45803.0</v>
      </c>
      <c r="C1611" s="12" t="s">
        <v>3973</v>
      </c>
      <c r="D1611" s="4">
        <f t="shared" si="1"/>
        <v>2025</v>
      </c>
      <c r="E1611" s="4" t="s">
        <v>91</v>
      </c>
      <c r="F1611" s="4">
        <v>24.0</v>
      </c>
      <c r="G1611" s="4" t="str">
        <f t="shared" si="2"/>
        <v>18-25</v>
      </c>
      <c r="H1611" s="4" t="str">
        <f t="array" ref="H1611">XLOOKUP(E1611,Customer_Dim!A:A,Customer_Dim!D:D)</f>
        <v>Female</v>
      </c>
      <c r="I1611" s="4" t="str">
        <f t="array" ref="I1611">XLOOKUP(E1611,Customer_Dim!A:A,Customer_Dim!H:H)</f>
        <v>Bronze</v>
      </c>
      <c r="J1611" s="4" t="str">
        <f t="array" ref="J1611">XLOOKUP(E1611,Customer_Dim!A:A,Customer_Dim!E:E)</f>
        <v>South Christopher</v>
      </c>
      <c r="K1611" s="4" t="str">
        <f t="array" ref="K1611">XLOOKUP(E1611,Customer_Dim!A:A,Customer_Dim!F:F)</f>
        <v>Pennsylvania</v>
      </c>
      <c r="L1611" s="4" t="str">
        <f t="array" ref="L1611">XLOOKUP(Q1611,Store_Dim!A:A,Store_Dim!C:C)</f>
        <v>North</v>
      </c>
      <c r="M1611" s="4" t="s">
        <v>1874</v>
      </c>
      <c r="N1611" s="4" t="str">
        <f t="array" ref="N1611">XLOOKUP(M1611,Product_Dim!A:A,Product_Dim!C:C)</f>
        <v>Sports</v>
      </c>
      <c r="O1611" s="4" t="str">
        <f t="array" ref="O1611">XLOOKUP(M1611,Product_Dim!A:A,Product_Dim!D:D)</f>
        <v>Team Sports</v>
      </c>
      <c r="P1611" s="4" t="s">
        <v>1876</v>
      </c>
      <c r="Q1611" s="4" t="s">
        <v>1901</v>
      </c>
      <c r="R1611" s="4" t="str">
        <f t="array" ref="R1611">XLOOKUP(Q1611,Store_Dim!A:A,Store_Dim!B:B)</f>
        <v>Johnson-Wright</v>
      </c>
      <c r="S1611" s="4" t="str">
        <f t="array" ref="S1611">XLOOKUP(Q1611,Store_Dim!A:A,Store_Dim!E:E)</f>
        <v>Outlet</v>
      </c>
      <c r="T1611" s="4">
        <v>4.0</v>
      </c>
      <c r="U1611" s="13">
        <v>44.07</v>
      </c>
      <c r="V1611" s="14">
        <v>0.29</v>
      </c>
      <c r="W1611" s="15">
        <v>471.0</v>
      </c>
      <c r="X1611" s="4" t="s">
        <v>1964</v>
      </c>
      <c r="Y1611" s="16">
        <v>125.1588</v>
      </c>
      <c r="Z1611" s="4" t="str">
        <f t="array" ref="Z1611">XLOOKUP(M1611,Product_Dim!A:A,Product_Dim!B:B)</f>
        <v>Cricket Bat</v>
      </c>
    </row>
    <row r="1612" ht="14.25" customHeight="1">
      <c r="A1612" s="4" t="s">
        <v>3571</v>
      </c>
      <c r="B1612" s="5">
        <v>45320.0</v>
      </c>
      <c r="C1612" s="12" t="s">
        <v>3972</v>
      </c>
      <c r="D1612" s="4">
        <f t="shared" si="1"/>
        <v>2024</v>
      </c>
      <c r="E1612" s="4" t="s">
        <v>666</v>
      </c>
      <c r="F1612" s="4">
        <v>45.0</v>
      </c>
      <c r="G1612" s="4" t="str">
        <f t="shared" si="2"/>
        <v>36-45</v>
      </c>
      <c r="H1612" s="4" t="str">
        <f t="array" ref="H1612">XLOOKUP(E1612,Customer_Dim!A:A,Customer_Dim!D:D)</f>
        <v>Female</v>
      </c>
      <c r="I1612" s="4" t="str">
        <f t="array" ref="I1612">XLOOKUP(E1612,Customer_Dim!A:A,Customer_Dim!H:H)</f>
        <v>Platinum</v>
      </c>
      <c r="J1612" s="4" t="str">
        <f t="array" ref="J1612">XLOOKUP(E1612,Customer_Dim!A:A,Customer_Dim!E:E)</f>
        <v>Christopherland</v>
      </c>
      <c r="K1612" s="4" t="str">
        <f t="array" ref="K1612">XLOOKUP(E1612,Customer_Dim!A:A,Customer_Dim!F:F)</f>
        <v>Minnesota</v>
      </c>
      <c r="L1612" s="4" t="str">
        <f t="array" ref="L1612">XLOOKUP(Q1612,Store_Dim!A:A,Store_Dim!C:C)</f>
        <v>South</v>
      </c>
      <c r="M1612" s="4" t="s">
        <v>1790</v>
      </c>
      <c r="N1612" s="4" t="str">
        <f t="array" ref="N1612">XLOOKUP(M1612,Product_Dim!A:A,Product_Dim!C:C)</f>
        <v>Clothing</v>
      </c>
      <c r="O1612" s="4" t="str">
        <f t="array" ref="O1612">XLOOKUP(M1612,Product_Dim!A:A,Product_Dim!D:D)</f>
        <v>Bottoms</v>
      </c>
      <c r="P1612" s="4" t="s">
        <v>1792</v>
      </c>
      <c r="Q1612" s="4" t="s">
        <v>1927</v>
      </c>
      <c r="R1612" s="4" t="str">
        <f t="array" ref="R1612">XLOOKUP(Q1612,Store_Dim!A:A,Store_Dim!B:B)</f>
        <v>Aguirre-Keller</v>
      </c>
      <c r="S1612" s="4" t="str">
        <f t="array" ref="S1612">XLOOKUP(Q1612,Store_Dim!A:A,Store_Dim!E:E)</f>
        <v>Online</v>
      </c>
      <c r="T1612" s="4">
        <v>2.0</v>
      </c>
      <c r="U1612" s="13">
        <v>895.92</v>
      </c>
      <c r="V1612" s="14">
        <v>0.15</v>
      </c>
      <c r="W1612" s="15">
        <v>224.0</v>
      </c>
      <c r="X1612" s="4" t="s">
        <v>1959</v>
      </c>
      <c r="Y1612" s="16">
        <v>1523.064</v>
      </c>
      <c r="Z1612" s="4" t="str">
        <f t="array" ref="Z1612">XLOOKUP(M1612,Product_Dim!A:A,Product_Dim!B:B)</f>
        <v>Men's Sports Shorts</v>
      </c>
    </row>
    <row r="1613" ht="14.25" customHeight="1">
      <c r="A1613" s="4" t="s">
        <v>3572</v>
      </c>
      <c r="B1613" s="5">
        <v>45619.0</v>
      </c>
      <c r="C1613" s="12" t="s">
        <v>3971</v>
      </c>
      <c r="D1613" s="4">
        <f t="shared" si="1"/>
        <v>2024</v>
      </c>
      <c r="E1613" s="4" t="s">
        <v>986</v>
      </c>
      <c r="F1613" s="4">
        <v>64.0</v>
      </c>
      <c r="G1613" s="4" t="str">
        <f t="shared" si="2"/>
        <v>56-65</v>
      </c>
      <c r="H1613" s="4" t="str">
        <f t="array" ref="H1613">XLOOKUP(E1613,Customer_Dim!A:A,Customer_Dim!D:D)</f>
        <v>Male</v>
      </c>
      <c r="I1613" s="4" t="str">
        <f t="array" ref="I1613">XLOOKUP(E1613,Customer_Dim!A:A,Customer_Dim!H:H)</f>
        <v>Platinum</v>
      </c>
      <c r="J1613" s="4" t="str">
        <f t="array" ref="J1613">XLOOKUP(E1613,Customer_Dim!A:A,Customer_Dim!E:E)</f>
        <v>West Joseph</v>
      </c>
      <c r="K1613" s="4" t="str">
        <f t="array" ref="K1613">XLOOKUP(E1613,Customer_Dim!A:A,Customer_Dim!F:F)</f>
        <v>Washington</v>
      </c>
      <c r="L1613" s="4" t="str">
        <f t="array" ref="L1613">XLOOKUP(Q1613,Store_Dim!A:A,Store_Dim!C:C)</f>
        <v>South</v>
      </c>
      <c r="M1613" s="4" t="s">
        <v>1741</v>
      </c>
      <c r="N1613" s="4" t="str">
        <f t="array" ref="N1613">XLOOKUP(M1613,Product_Dim!A:A,Product_Dim!C:C)</f>
        <v>Clothing</v>
      </c>
      <c r="O1613" s="4" t="str">
        <f t="array" ref="O1613">XLOOKUP(M1613,Product_Dim!A:A,Product_Dim!D:D)</f>
        <v>Bottoms</v>
      </c>
      <c r="P1613" s="4" t="s">
        <v>1743</v>
      </c>
      <c r="Q1613" s="4" t="s">
        <v>1896</v>
      </c>
      <c r="R1613" s="4" t="str">
        <f t="array" ref="R1613">XLOOKUP(Q1613,Store_Dim!A:A,Store_Dim!B:B)</f>
        <v>Black-Horn</v>
      </c>
      <c r="S1613" s="4" t="str">
        <f t="array" ref="S1613">XLOOKUP(Q1613,Store_Dim!A:A,Store_Dim!E:E)</f>
        <v>Outlet</v>
      </c>
      <c r="T1613" s="4">
        <v>4.0</v>
      </c>
      <c r="U1613" s="13">
        <v>456.32</v>
      </c>
      <c r="V1613" s="14">
        <v>0.22</v>
      </c>
      <c r="W1613" s="15">
        <v>125.0</v>
      </c>
      <c r="X1613" s="4" t="s">
        <v>1964</v>
      </c>
      <c r="Y1613" s="16">
        <v>1423.7184</v>
      </c>
      <c r="Z1613" s="4" t="str">
        <f t="array" ref="Z1613">XLOOKUP(M1613,Product_Dim!A:A,Product_Dim!B:B)</f>
        <v>Men's Track Pants</v>
      </c>
    </row>
    <row r="1614" ht="14.25" customHeight="1">
      <c r="A1614" s="4" t="s">
        <v>3573</v>
      </c>
      <c r="B1614" s="5">
        <v>45777.0</v>
      </c>
      <c r="C1614" s="12" t="s">
        <v>3978</v>
      </c>
      <c r="D1614" s="4">
        <f t="shared" si="1"/>
        <v>2025</v>
      </c>
      <c r="E1614" s="4" t="s">
        <v>1328</v>
      </c>
      <c r="F1614" s="4">
        <v>60.0</v>
      </c>
      <c r="G1614" s="4" t="str">
        <f t="shared" si="2"/>
        <v>56-65</v>
      </c>
      <c r="H1614" s="4" t="str">
        <f t="array" ref="H1614">XLOOKUP(E1614,Customer_Dim!A:A,Customer_Dim!D:D)</f>
        <v>Male</v>
      </c>
      <c r="I1614" s="4" t="str">
        <f t="array" ref="I1614">XLOOKUP(E1614,Customer_Dim!A:A,Customer_Dim!H:H)</f>
        <v>Bronze</v>
      </c>
      <c r="J1614" s="4" t="str">
        <f t="array" ref="J1614">XLOOKUP(E1614,Customer_Dim!A:A,Customer_Dim!E:E)</f>
        <v>New Benjamin</v>
      </c>
      <c r="K1614" s="4" t="str">
        <f t="array" ref="K1614">XLOOKUP(E1614,Customer_Dim!A:A,Customer_Dim!F:F)</f>
        <v>North Carolina</v>
      </c>
      <c r="L1614" s="4" t="str">
        <f t="array" ref="L1614">XLOOKUP(Q1614,Store_Dim!A:A,Store_Dim!C:C)</f>
        <v>East</v>
      </c>
      <c r="M1614" s="4" t="s">
        <v>1680</v>
      </c>
      <c r="N1614" s="4" t="str">
        <f t="array" ref="N1614">XLOOKUP(M1614,Product_Dim!A:A,Product_Dim!C:C)</f>
        <v>Electronics</v>
      </c>
      <c r="O1614" s="4" t="str">
        <f t="array" ref="O1614">XLOOKUP(M1614,Product_Dim!A:A,Product_Dim!D:D)</f>
        <v>Computer</v>
      </c>
      <c r="P1614" s="4" t="s">
        <v>1682</v>
      </c>
      <c r="Q1614" s="4" t="s">
        <v>1887</v>
      </c>
      <c r="R1614" s="4" t="str">
        <f t="array" ref="R1614">XLOOKUP(Q1614,Store_Dim!A:A,Store_Dim!B:B)</f>
        <v>Rivera-Warner</v>
      </c>
      <c r="S1614" s="4" t="str">
        <f t="array" ref="S1614">XLOOKUP(Q1614,Store_Dim!A:A,Store_Dim!E:E)</f>
        <v>Flagship</v>
      </c>
      <c r="T1614" s="4">
        <v>1.0</v>
      </c>
      <c r="U1614" s="13">
        <v>905.5</v>
      </c>
      <c r="V1614" s="14">
        <v>0.29</v>
      </c>
      <c r="W1614" s="15">
        <v>86.0</v>
      </c>
      <c r="X1614" s="4" t="s">
        <v>1964</v>
      </c>
      <c r="Y1614" s="16">
        <v>642.905</v>
      </c>
      <c r="Z1614" s="4" t="str">
        <f t="array" ref="Z1614">XLOOKUP(M1614,Product_Dim!A:A,Product_Dim!B:B)</f>
        <v>Gaming Mechanical Keyboard</v>
      </c>
    </row>
    <row r="1615" ht="14.25" customHeight="1">
      <c r="A1615" s="4" t="s">
        <v>3574</v>
      </c>
      <c r="B1615" s="5">
        <v>45523.0</v>
      </c>
      <c r="C1615" s="12" t="s">
        <v>3975</v>
      </c>
      <c r="D1615" s="4">
        <f t="shared" si="1"/>
        <v>2024</v>
      </c>
      <c r="E1615" s="4" t="s">
        <v>686</v>
      </c>
      <c r="F1615" s="4">
        <v>52.0</v>
      </c>
      <c r="G1615" s="4" t="str">
        <f t="shared" si="2"/>
        <v>46-55</v>
      </c>
      <c r="H1615" s="4" t="str">
        <f t="array" ref="H1615">XLOOKUP(E1615,Customer_Dim!A:A,Customer_Dim!D:D)</f>
        <v>Male</v>
      </c>
      <c r="I1615" s="4" t="str">
        <f t="array" ref="I1615">XLOOKUP(E1615,Customer_Dim!A:A,Customer_Dim!H:H)</f>
        <v>Platinum</v>
      </c>
      <c r="J1615" s="4" t="str">
        <f t="array" ref="J1615">XLOOKUP(E1615,Customer_Dim!A:A,Customer_Dim!E:E)</f>
        <v>New Dianebury</v>
      </c>
      <c r="K1615" s="4" t="str">
        <f t="array" ref="K1615">XLOOKUP(E1615,Customer_Dim!A:A,Customer_Dim!F:F)</f>
        <v>Virginia</v>
      </c>
      <c r="L1615" s="4" t="str">
        <f t="array" ref="L1615">XLOOKUP(Q1615,Store_Dim!A:A,Store_Dim!C:C)</f>
        <v>East</v>
      </c>
      <c r="M1615" s="4" t="s">
        <v>1621</v>
      </c>
      <c r="N1615" s="4" t="str">
        <f t="array" ref="N1615">XLOOKUP(M1615,Product_Dim!A:A,Product_Dim!C:C)</f>
        <v>Beauty</v>
      </c>
      <c r="O1615" s="4" t="str">
        <f t="array" ref="O1615">XLOOKUP(M1615,Product_Dim!A:A,Product_Dim!D:D)</f>
        <v>Grooming</v>
      </c>
      <c r="P1615" s="4" t="s">
        <v>1624</v>
      </c>
      <c r="Q1615" s="4" t="s">
        <v>1932</v>
      </c>
      <c r="R1615" s="4" t="str">
        <f t="array" ref="R1615">XLOOKUP(Q1615,Store_Dim!A:A,Store_Dim!B:B)</f>
        <v>Gardner, Humphrey and Contreras</v>
      </c>
      <c r="S1615" s="4" t="str">
        <f t="array" ref="S1615">XLOOKUP(Q1615,Store_Dim!A:A,Store_Dim!E:E)</f>
        <v>Flagship</v>
      </c>
      <c r="T1615" s="4">
        <v>3.0</v>
      </c>
      <c r="U1615" s="13">
        <v>63.19</v>
      </c>
      <c r="V1615" s="14">
        <v>0.08</v>
      </c>
      <c r="W1615" s="15">
        <v>256.0</v>
      </c>
      <c r="X1615" s="4" t="s">
        <v>1959</v>
      </c>
      <c r="Y1615" s="16">
        <v>174.4044</v>
      </c>
      <c r="Z1615" s="4" t="str">
        <f t="array" ref="Z1615">XLOOKUP(M1615,Product_Dim!A:A,Product_Dim!B:B)</f>
        <v>Beard Grooming Kit</v>
      </c>
    </row>
    <row r="1616" ht="14.25" customHeight="1">
      <c r="A1616" s="4" t="s">
        <v>3575</v>
      </c>
      <c r="B1616" s="5">
        <v>45628.0</v>
      </c>
      <c r="C1616" s="12" t="s">
        <v>3969</v>
      </c>
      <c r="D1616" s="4">
        <f t="shared" si="1"/>
        <v>2024</v>
      </c>
      <c r="E1616" s="4" t="s">
        <v>207</v>
      </c>
      <c r="F1616" s="4">
        <v>61.0</v>
      </c>
      <c r="G1616" s="4" t="str">
        <f t="shared" si="2"/>
        <v>56-65</v>
      </c>
      <c r="H1616" s="4" t="str">
        <f t="array" ref="H1616">XLOOKUP(E1616,Customer_Dim!A:A,Customer_Dim!D:D)</f>
        <v>Female</v>
      </c>
      <c r="I1616" s="4" t="str">
        <f t="array" ref="I1616">XLOOKUP(E1616,Customer_Dim!A:A,Customer_Dim!H:H)</f>
        <v>Gold</v>
      </c>
      <c r="J1616" s="4" t="str">
        <f t="array" ref="J1616">XLOOKUP(E1616,Customer_Dim!A:A,Customer_Dim!E:E)</f>
        <v>Gregoryview</v>
      </c>
      <c r="K1616" s="4" t="str">
        <f t="array" ref="K1616">XLOOKUP(E1616,Customer_Dim!A:A,Customer_Dim!F:F)</f>
        <v>Illinois</v>
      </c>
      <c r="L1616" s="4" t="str">
        <f t="array" ref="L1616">XLOOKUP(Q1616,Store_Dim!A:A,Store_Dim!C:C)</f>
        <v>South</v>
      </c>
      <c r="M1616" s="4" t="s">
        <v>1793</v>
      </c>
      <c r="N1616" s="4" t="str">
        <f t="array" ref="N1616">XLOOKUP(M1616,Product_Dim!A:A,Product_Dim!C:C)</f>
        <v>Home</v>
      </c>
      <c r="O1616" s="4" t="str">
        <f t="array" ref="O1616">XLOOKUP(M1616,Product_Dim!A:A,Product_Dim!D:D)</f>
        <v>Storage</v>
      </c>
      <c r="P1616" s="4" t="s">
        <v>1795</v>
      </c>
      <c r="Q1616" s="4" t="s">
        <v>1914</v>
      </c>
      <c r="R1616" s="4" t="str">
        <f t="array" ref="R1616">XLOOKUP(Q1616,Store_Dim!A:A,Store_Dim!B:B)</f>
        <v>Martinez-Mullins</v>
      </c>
      <c r="S1616" s="4" t="str">
        <f t="array" ref="S1616">XLOOKUP(Q1616,Store_Dim!A:A,Store_Dim!E:E)</f>
        <v>Online</v>
      </c>
      <c r="T1616" s="4">
        <v>3.0</v>
      </c>
      <c r="U1616" s="13">
        <v>687.66</v>
      </c>
      <c r="V1616" s="14">
        <v>0.06</v>
      </c>
      <c r="W1616" s="15">
        <v>89.0</v>
      </c>
      <c r="X1616" s="4" t="s">
        <v>1961</v>
      </c>
      <c r="Y1616" s="16">
        <v>1939.2012</v>
      </c>
      <c r="Z1616" s="4" t="str">
        <f t="array" ref="Z1616">XLOOKUP(M1616,Product_Dim!A:A,Product_Dim!B:B)</f>
        <v>Kitchen Storage Rack</v>
      </c>
    </row>
    <row r="1617" ht="14.25" customHeight="1">
      <c r="A1617" s="4" t="s">
        <v>3576</v>
      </c>
      <c r="B1617" s="5">
        <v>45742.0</v>
      </c>
      <c r="C1617" s="12" t="s">
        <v>3977</v>
      </c>
      <c r="D1617" s="4">
        <f t="shared" si="1"/>
        <v>2025</v>
      </c>
      <c r="E1617" s="4" t="s">
        <v>731</v>
      </c>
      <c r="F1617" s="4">
        <v>47.0</v>
      </c>
      <c r="G1617" s="4" t="str">
        <f t="shared" si="2"/>
        <v>46-55</v>
      </c>
      <c r="H1617" s="4" t="str">
        <f t="array" ref="H1617">XLOOKUP(E1617,Customer_Dim!A:A,Customer_Dim!D:D)</f>
        <v>Female</v>
      </c>
      <c r="I1617" s="4" t="str">
        <f t="array" ref="I1617">XLOOKUP(E1617,Customer_Dim!A:A,Customer_Dim!H:H)</f>
        <v>Gold</v>
      </c>
      <c r="J1617" s="4" t="str">
        <f t="array" ref="J1617">XLOOKUP(E1617,Customer_Dim!A:A,Customer_Dim!E:E)</f>
        <v>Phillipschester   </v>
      </c>
      <c r="K1617" s="4" t="str">
        <f t="array" ref="K1617">XLOOKUP(E1617,Customer_Dim!A:A,Customer_Dim!F:F)</f>
        <v>New Jersey</v>
      </c>
      <c r="L1617" s="4" t="str">
        <f t="array" ref="L1617">XLOOKUP(Q1617,Store_Dim!A:A,Store_Dim!C:C)</f>
        <v>South</v>
      </c>
      <c r="M1617" s="4" t="s">
        <v>1709</v>
      </c>
      <c r="N1617" s="4" t="str">
        <f t="array" ref="N1617">XLOOKUP(M1617,Product_Dim!A:A,Product_Dim!C:C)</f>
        <v>Electronics</v>
      </c>
      <c r="O1617" s="4" t="str">
        <f t="array" ref="O1617">XLOOKUP(M1617,Product_Dim!A:A,Product_Dim!D:D)</f>
        <v>Computer</v>
      </c>
      <c r="P1617" s="4" t="s">
        <v>1711</v>
      </c>
      <c r="Q1617" s="4" t="s">
        <v>1921</v>
      </c>
      <c r="R1617" s="4" t="str">
        <f t="array" ref="R1617">XLOOKUP(Q1617,Store_Dim!A:A,Store_Dim!B:B)</f>
        <v>Moore, Padilla and Butler</v>
      </c>
      <c r="S1617" s="4" t="str">
        <f t="array" ref="S1617">XLOOKUP(Q1617,Store_Dim!A:A,Store_Dim!E:E)</f>
        <v>Flagship</v>
      </c>
      <c r="T1617" s="4">
        <v>4.0</v>
      </c>
      <c r="U1617" s="13">
        <v>639.06</v>
      </c>
      <c r="V1617" s="14">
        <v>0.12</v>
      </c>
      <c r="W1617" s="15">
        <v>266.0</v>
      </c>
      <c r="X1617" s="4" t="s">
        <v>1961</v>
      </c>
      <c r="Y1617" s="16">
        <v>2249.4912</v>
      </c>
      <c r="Z1617" s="4" t="str">
        <f t="array" ref="Z1617">XLOOKUP(M1617,Product_Dim!A:A,Product_Dim!B:B)</f>
        <v>USB External Hard Drive</v>
      </c>
    </row>
    <row r="1618" ht="14.25" customHeight="1">
      <c r="A1618" s="4" t="s">
        <v>3577</v>
      </c>
      <c r="B1618" s="5">
        <v>45456.0</v>
      </c>
      <c r="C1618" s="12" t="s">
        <v>3970</v>
      </c>
      <c r="D1618" s="4">
        <f t="shared" si="1"/>
        <v>2024</v>
      </c>
      <c r="E1618" s="4" t="s">
        <v>263</v>
      </c>
      <c r="F1618" s="4">
        <v>58.0</v>
      </c>
      <c r="G1618" s="4" t="str">
        <f t="shared" si="2"/>
        <v>56-65</v>
      </c>
      <c r="H1618" s="4" t="str">
        <f t="array" ref="H1618">XLOOKUP(E1618,Customer_Dim!A:A,Customer_Dim!D:D)</f>
        <v>Male</v>
      </c>
      <c r="I1618" s="4" t="str">
        <f t="array" ref="I1618">XLOOKUP(E1618,Customer_Dim!A:A,Customer_Dim!H:H)</f>
        <v>Silver</v>
      </c>
      <c r="J1618" s="4" t="str">
        <f t="array" ref="J1618">XLOOKUP(E1618,Customer_Dim!A:A,Customer_Dim!E:E)</f>
        <v>Brendaburgh</v>
      </c>
      <c r="K1618" s="4" t="str">
        <f t="array" ref="K1618">XLOOKUP(E1618,Customer_Dim!A:A,Customer_Dim!F:F)</f>
        <v>Florida</v>
      </c>
      <c r="L1618" s="4" t="str">
        <f t="array" ref="L1618">XLOOKUP(Q1618,Store_Dim!A:A,Store_Dim!C:C)</f>
        <v>South</v>
      </c>
      <c r="M1618" s="4" t="s">
        <v>1796</v>
      </c>
      <c r="N1618" s="4" t="str">
        <f t="array" ref="N1618">XLOOKUP(M1618,Product_Dim!A:A,Product_Dim!C:C)</f>
        <v>Beauty</v>
      </c>
      <c r="O1618" s="4" t="str">
        <f t="array" ref="O1618">XLOOKUP(M1618,Product_Dim!A:A,Product_Dim!D:D)</f>
        <v>Haircare</v>
      </c>
      <c r="P1618" s="4" t="s">
        <v>1798</v>
      </c>
      <c r="Q1618" s="4" t="s">
        <v>1914</v>
      </c>
      <c r="R1618" s="4" t="str">
        <f t="array" ref="R1618">XLOOKUP(Q1618,Store_Dim!A:A,Store_Dim!B:B)</f>
        <v>Martinez-Mullins</v>
      </c>
      <c r="S1618" s="4" t="str">
        <f t="array" ref="S1618">XLOOKUP(Q1618,Store_Dim!A:A,Store_Dim!E:E)</f>
        <v>Online</v>
      </c>
      <c r="T1618" s="4">
        <v>1.0</v>
      </c>
      <c r="U1618" s="13">
        <v>475.15</v>
      </c>
      <c r="V1618" s="14">
        <v>0.04</v>
      </c>
      <c r="W1618" s="15">
        <v>383.0</v>
      </c>
      <c r="X1618" s="4" t="s">
        <v>1964</v>
      </c>
      <c r="Y1618" s="16">
        <v>456.1439999999999</v>
      </c>
      <c r="Z1618" s="4" t="str">
        <f t="array" ref="Z1618">XLOOKUP(M1618,Product_Dim!A:A,Product_Dim!B:B)</f>
        <v>Hair Repair Oil Treatment</v>
      </c>
    </row>
    <row r="1619" ht="14.25" customHeight="1">
      <c r="A1619" s="4" t="s">
        <v>3578</v>
      </c>
      <c r="B1619" s="5">
        <v>45534.0</v>
      </c>
      <c r="C1619" s="12" t="s">
        <v>3975</v>
      </c>
      <c r="D1619" s="4">
        <f t="shared" si="1"/>
        <v>2024</v>
      </c>
      <c r="E1619" s="4" t="s">
        <v>645</v>
      </c>
      <c r="F1619" s="4">
        <v>21.0</v>
      </c>
      <c r="G1619" s="4" t="str">
        <f t="shared" si="2"/>
        <v>18-25</v>
      </c>
      <c r="H1619" s="4" t="str">
        <f t="array" ref="H1619">XLOOKUP(E1619,Customer_Dim!A:A,Customer_Dim!D:D)</f>
        <v>Male</v>
      </c>
      <c r="I1619" s="4" t="str">
        <f t="array" ref="I1619">XLOOKUP(E1619,Customer_Dim!A:A,Customer_Dim!H:H)</f>
        <v>Bronze</v>
      </c>
      <c r="J1619" s="4" t="str">
        <f t="array" ref="J1619">XLOOKUP(E1619,Customer_Dim!A:A,Customer_Dim!E:E)</f>
        <v>Amandaside</v>
      </c>
      <c r="K1619" s="4" t="str">
        <f t="array" ref="K1619">XLOOKUP(E1619,Customer_Dim!A:A,Customer_Dim!F:F)</f>
        <v>New York</v>
      </c>
      <c r="L1619" s="4" t="str">
        <f t="array" ref="L1619">XLOOKUP(Q1619,Store_Dim!A:A,Store_Dim!C:C)</f>
        <v>East</v>
      </c>
      <c r="M1619" s="4" t="s">
        <v>1712</v>
      </c>
      <c r="N1619" s="4" t="str">
        <f t="array" ref="N1619">XLOOKUP(M1619,Product_Dim!A:A,Product_Dim!C:C)</f>
        <v>Sports</v>
      </c>
      <c r="O1619" s="4" t="str">
        <f t="array" ref="O1619">XLOOKUP(M1619,Product_Dim!A:A,Product_Dim!D:D)</f>
        <v>Fitness</v>
      </c>
      <c r="P1619" s="4" t="s">
        <v>1714</v>
      </c>
      <c r="Q1619" s="4" t="s">
        <v>1911</v>
      </c>
      <c r="R1619" s="4" t="str">
        <f t="array" ref="R1619">XLOOKUP(Q1619,Store_Dim!A:A,Store_Dim!B:B)</f>
        <v>Benson-Elliott</v>
      </c>
      <c r="S1619" s="4" t="str">
        <f t="array" ref="S1619">XLOOKUP(Q1619,Store_Dim!A:A,Store_Dim!E:E)</f>
        <v>Online</v>
      </c>
      <c r="T1619" s="4">
        <v>1.0</v>
      </c>
      <c r="U1619" s="13">
        <v>62.38</v>
      </c>
      <c r="V1619" s="14">
        <v>0.08</v>
      </c>
      <c r="W1619" s="15">
        <v>316.0</v>
      </c>
      <c r="X1619" s="4" t="s">
        <v>1964</v>
      </c>
      <c r="Y1619" s="16">
        <v>57.3896</v>
      </c>
      <c r="Z1619" s="4" t="str">
        <f t="array" ref="Z1619">XLOOKUP(M1619,Product_Dim!A:A,Product_Dim!B:B)</f>
        <v>Adjustable Jump Rope</v>
      </c>
    </row>
    <row r="1620" ht="14.25" customHeight="1">
      <c r="A1620" s="4" t="s">
        <v>3579</v>
      </c>
      <c r="B1620" s="5">
        <v>45375.0</v>
      </c>
      <c r="C1620" s="12" t="s">
        <v>3977</v>
      </c>
      <c r="D1620" s="4">
        <f t="shared" si="1"/>
        <v>2024</v>
      </c>
      <c r="E1620" s="4" t="s">
        <v>1133</v>
      </c>
      <c r="F1620" s="4">
        <v>38.0</v>
      </c>
      <c r="G1620" s="4" t="str">
        <f t="shared" si="2"/>
        <v>36-45</v>
      </c>
      <c r="H1620" s="4" t="str">
        <f t="array" ref="H1620">XLOOKUP(E1620,Customer_Dim!A:A,Customer_Dim!D:D)</f>
        <v>Male</v>
      </c>
      <c r="I1620" s="4" t="str">
        <f t="array" ref="I1620">XLOOKUP(E1620,Customer_Dim!A:A,Customer_Dim!H:H)</f>
        <v>Silver</v>
      </c>
      <c r="J1620" s="4" t="str">
        <f t="array" ref="J1620">XLOOKUP(E1620,Customer_Dim!A:A,Customer_Dim!E:E)</f>
        <v>Guerreroport</v>
      </c>
      <c r="K1620" s="4" t="str">
        <f t="array" ref="K1620">XLOOKUP(E1620,Customer_Dim!A:A,Customer_Dim!F:F)</f>
        <v>Connecticut</v>
      </c>
      <c r="L1620" s="4" t="str">
        <f t="array" ref="L1620">XLOOKUP(Q1620,Store_Dim!A:A,Store_Dim!C:C)</f>
        <v>South</v>
      </c>
      <c r="M1620" s="4" t="s">
        <v>1617</v>
      </c>
      <c r="N1620" s="4" t="str">
        <f t="array" ref="N1620">XLOOKUP(M1620,Product_Dim!A:A,Product_Dim!C:C)</f>
        <v>Electronics</v>
      </c>
      <c r="O1620" s="4" t="str">
        <f t="array" ref="O1620">XLOOKUP(M1620,Product_Dim!A:A,Product_Dim!D:D)</f>
        <v>Appliances</v>
      </c>
      <c r="P1620" s="4" t="s">
        <v>1620</v>
      </c>
      <c r="Q1620" s="4" t="s">
        <v>1914</v>
      </c>
      <c r="R1620" s="4" t="str">
        <f t="array" ref="R1620">XLOOKUP(Q1620,Store_Dim!A:A,Store_Dim!B:B)</f>
        <v>Martinez-Mullins</v>
      </c>
      <c r="S1620" s="4" t="str">
        <f t="array" ref="S1620">XLOOKUP(Q1620,Store_Dim!A:A,Store_Dim!E:E)</f>
        <v>Online</v>
      </c>
      <c r="T1620" s="4">
        <v>1.0</v>
      </c>
      <c r="U1620" s="13">
        <v>977.02</v>
      </c>
      <c r="V1620" s="14">
        <v>0.2</v>
      </c>
      <c r="W1620" s="15">
        <v>301.0</v>
      </c>
      <c r="X1620" s="4" t="s">
        <v>1964</v>
      </c>
      <c r="Y1620" s="16">
        <v>781.616</v>
      </c>
      <c r="Z1620" s="4" t="str">
        <f t="array" ref="Z1620">XLOOKUP(M1620,Product_Dim!A:A,Product_Dim!B:B)</f>
        <v>4K Home Projector</v>
      </c>
    </row>
    <row r="1621" ht="14.25" customHeight="1">
      <c r="A1621" s="4" t="s">
        <v>3580</v>
      </c>
      <c r="B1621" s="5">
        <v>45546.0</v>
      </c>
      <c r="C1621" s="12" t="s">
        <v>3976</v>
      </c>
      <c r="D1621" s="4">
        <f t="shared" si="1"/>
        <v>2024</v>
      </c>
      <c r="E1621" s="4" t="s">
        <v>287</v>
      </c>
      <c r="F1621" s="4">
        <v>58.0</v>
      </c>
      <c r="G1621" s="4" t="str">
        <f t="shared" si="2"/>
        <v>56-65</v>
      </c>
      <c r="H1621" s="4" t="str">
        <f t="array" ref="H1621">XLOOKUP(E1621,Customer_Dim!A:A,Customer_Dim!D:D)</f>
        <v>Male</v>
      </c>
      <c r="I1621" s="4" t="str">
        <f t="array" ref="I1621">XLOOKUP(E1621,Customer_Dim!A:A,Customer_Dim!H:H)</f>
        <v>Bronze</v>
      </c>
      <c r="J1621" s="4" t="str">
        <f t="array" ref="J1621">XLOOKUP(E1621,Customer_Dim!A:A,Customer_Dim!E:E)</f>
        <v>Longport</v>
      </c>
      <c r="K1621" s="4" t="str">
        <f t="array" ref="K1621">XLOOKUP(E1621,Customer_Dim!A:A,Customer_Dim!F:F)</f>
        <v>Colorado</v>
      </c>
      <c r="L1621" s="4" t="str">
        <f t="array" ref="L1621">XLOOKUP(Q1621,Store_Dim!A:A,Store_Dim!C:C)</f>
        <v>South</v>
      </c>
      <c r="M1621" s="4" t="s">
        <v>1832</v>
      </c>
      <c r="N1621" s="4" t="str">
        <f t="array" ref="N1621">XLOOKUP(M1621,Product_Dim!A:A,Product_Dim!C:C)</f>
        <v>Beauty</v>
      </c>
      <c r="O1621" s="4" t="str">
        <f t="array" ref="O1621">XLOOKUP(M1621,Product_Dim!A:A,Product_Dim!D:D)</f>
        <v>Skincare</v>
      </c>
      <c r="P1621" s="4" t="s">
        <v>1834</v>
      </c>
      <c r="Q1621" s="4" t="s">
        <v>1904</v>
      </c>
      <c r="R1621" s="4" t="str">
        <f t="array" ref="R1621">XLOOKUP(Q1621,Store_Dim!A:A,Store_Dim!B:B)</f>
        <v>Alexander Group</v>
      </c>
      <c r="S1621" s="4" t="str">
        <f t="array" ref="S1621">XLOOKUP(Q1621,Store_Dim!A:A,Store_Dim!E:E)</f>
        <v>Online</v>
      </c>
      <c r="T1621" s="4">
        <v>2.0</v>
      </c>
      <c r="U1621" s="13">
        <v>898.81</v>
      </c>
      <c r="V1621" s="14">
        <v>0.25</v>
      </c>
      <c r="W1621" s="15">
        <v>159.0</v>
      </c>
      <c r="X1621" s="4" t="s">
        <v>1959</v>
      </c>
      <c r="Y1621" s="16">
        <v>1348.215</v>
      </c>
      <c r="Z1621" s="4" t="str">
        <f t="array" ref="Z1621">XLOOKUP(M1621,Product_Dim!A:A,Product_Dim!B:B)</f>
        <v>Hydrating Face Cleanser</v>
      </c>
    </row>
    <row r="1622" ht="14.25" customHeight="1">
      <c r="A1622" s="4" t="s">
        <v>3581</v>
      </c>
      <c r="B1622" s="5">
        <v>45769.0</v>
      </c>
      <c r="C1622" s="12" t="s">
        <v>3978</v>
      </c>
      <c r="D1622" s="4">
        <f t="shared" si="1"/>
        <v>2025</v>
      </c>
      <c r="E1622" s="4" t="s">
        <v>1124</v>
      </c>
      <c r="F1622" s="4">
        <v>25.0</v>
      </c>
      <c r="G1622" s="4" t="str">
        <f t="shared" si="2"/>
        <v>18-25</v>
      </c>
      <c r="H1622" s="4" t="str">
        <f t="array" ref="H1622">XLOOKUP(E1622,Customer_Dim!A:A,Customer_Dim!D:D)</f>
        <v>Female</v>
      </c>
      <c r="I1622" s="4" t="str">
        <f t="array" ref="I1622">XLOOKUP(E1622,Customer_Dim!A:A,Customer_Dim!H:H)</f>
        <v>Bronze</v>
      </c>
      <c r="J1622" s="4" t="str">
        <f t="array" ref="J1622">XLOOKUP(E1622,Customer_Dim!A:A,Customer_Dim!E:E)</f>
        <v>North Samuel</v>
      </c>
      <c r="K1622" s="4" t="str">
        <f t="array" ref="K1622">XLOOKUP(E1622,Customer_Dim!A:A,Customer_Dim!F:F)</f>
        <v>Nebraska</v>
      </c>
      <c r="L1622" s="4" t="str">
        <f t="array" ref="L1622">XLOOKUP(Q1622,Store_Dim!A:A,Store_Dim!C:C)</f>
        <v>North</v>
      </c>
      <c r="M1622" s="4" t="s">
        <v>1753</v>
      </c>
      <c r="N1622" s="4" t="str">
        <f t="array" ref="N1622">XLOOKUP(M1622,Product_Dim!A:A,Product_Dim!C:C)</f>
        <v>Sports</v>
      </c>
      <c r="O1622" s="4" t="str">
        <f t="array" ref="O1622">XLOOKUP(M1622,Product_Dim!A:A,Product_Dim!D:D)</f>
        <v>Fitness</v>
      </c>
      <c r="P1622" s="4" t="s">
        <v>1755</v>
      </c>
      <c r="Q1622" s="4" t="s">
        <v>1901</v>
      </c>
      <c r="R1622" s="4" t="str">
        <f t="array" ref="R1622">XLOOKUP(Q1622,Store_Dim!A:A,Store_Dim!B:B)</f>
        <v>Johnson-Wright</v>
      </c>
      <c r="S1622" s="4" t="str">
        <f t="array" ref="S1622">XLOOKUP(Q1622,Store_Dim!A:A,Store_Dim!E:E)</f>
        <v>Outlet</v>
      </c>
      <c r="T1622" s="4">
        <v>2.0</v>
      </c>
      <c r="U1622" s="13">
        <v>422.13</v>
      </c>
      <c r="V1622" s="14">
        <v>0.28</v>
      </c>
      <c r="W1622" s="15">
        <v>138.0</v>
      </c>
      <c r="X1622" s="4" t="s">
        <v>1959</v>
      </c>
      <c r="Y1622" s="16">
        <v>607.8672</v>
      </c>
      <c r="Z1622" s="4" t="str">
        <f t="array" ref="Z1622">XLOOKUP(M1622,Product_Dim!A:A,Product_Dim!B:B)</f>
        <v>Foam Roller</v>
      </c>
    </row>
    <row r="1623" ht="14.25" customHeight="1">
      <c r="A1623" s="4" t="s">
        <v>3582</v>
      </c>
      <c r="B1623" s="5">
        <v>45524.0</v>
      </c>
      <c r="C1623" s="12" t="s">
        <v>3975</v>
      </c>
      <c r="D1623" s="4">
        <f t="shared" si="1"/>
        <v>2024</v>
      </c>
      <c r="E1623" s="4" t="s">
        <v>207</v>
      </c>
      <c r="F1623" s="4">
        <v>61.0</v>
      </c>
      <c r="G1623" s="4" t="str">
        <f t="shared" si="2"/>
        <v>56-65</v>
      </c>
      <c r="H1623" s="4" t="str">
        <f t="array" ref="H1623">XLOOKUP(E1623,Customer_Dim!A:A,Customer_Dim!D:D)</f>
        <v>Female</v>
      </c>
      <c r="I1623" s="4" t="str">
        <f t="array" ref="I1623">XLOOKUP(E1623,Customer_Dim!A:A,Customer_Dim!H:H)</f>
        <v>Gold</v>
      </c>
      <c r="J1623" s="4" t="str">
        <f t="array" ref="J1623">XLOOKUP(E1623,Customer_Dim!A:A,Customer_Dim!E:E)</f>
        <v>Gregoryview</v>
      </c>
      <c r="K1623" s="4" t="str">
        <f t="array" ref="K1623">XLOOKUP(E1623,Customer_Dim!A:A,Customer_Dim!F:F)</f>
        <v>Illinois</v>
      </c>
      <c r="L1623" s="4" t="str">
        <f t="array" ref="L1623">XLOOKUP(Q1623,Store_Dim!A:A,Store_Dim!C:C)</f>
        <v>South</v>
      </c>
      <c r="M1623" s="4" t="s">
        <v>1680</v>
      </c>
      <c r="N1623" s="4" t="str">
        <f t="array" ref="N1623">XLOOKUP(M1623,Product_Dim!A:A,Product_Dim!C:C)</f>
        <v>Electronics</v>
      </c>
      <c r="O1623" s="4" t="str">
        <f t="array" ref="O1623">XLOOKUP(M1623,Product_Dim!A:A,Product_Dim!D:D)</f>
        <v>Computer</v>
      </c>
      <c r="P1623" s="4" t="s">
        <v>1682</v>
      </c>
      <c r="Q1623" s="4" t="s">
        <v>1927</v>
      </c>
      <c r="R1623" s="4" t="str">
        <f t="array" ref="R1623">XLOOKUP(Q1623,Store_Dim!A:A,Store_Dim!B:B)</f>
        <v>Aguirre-Keller</v>
      </c>
      <c r="S1623" s="4" t="str">
        <f t="array" ref="S1623">XLOOKUP(Q1623,Store_Dim!A:A,Store_Dim!E:E)</f>
        <v>Online</v>
      </c>
      <c r="T1623" s="4">
        <v>1.0</v>
      </c>
      <c r="U1623" s="13">
        <v>324.56</v>
      </c>
      <c r="V1623" s="14">
        <v>0.03</v>
      </c>
      <c r="W1623" s="15">
        <v>86.0</v>
      </c>
      <c r="X1623" s="4" t="s">
        <v>1964</v>
      </c>
      <c r="Y1623" s="16">
        <v>314.8232</v>
      </c>
      <c r="Z1623" s="4" t="str">
        <f t="array" ref="Z1623">XLOOKUP(M1623,Product_Dim!A:A,Product_Dim!B:B)</f>
        <v>Gaming Mechanical Keyboard</v>
      </c>
    </row>
    <row r="1624" ht="14.25" customHeight="1">
      <c r="A1624" s="4" t="s">
        <v>3583</v>
      </c>
      <c r="B1624" s="5">
        <v>45531.0</v>
      </c>
      <c r="C1624" s="12" t="s">
        <v>3975</v>
      </c>
      <c r="D1624" s="4">
        <f t="shared" si="1"/>
        <v>2024</v>
      </c>
      <c r="E1624" s="4" t="s">
        <v>1464</v>
      </c>
      <c r="F1624" s="4">
        <v>45.0</v>
      </c>
      <c r="G1624" s="4" t="str">
        <f t="shared" si="2"/>
        <v>36-45</v>
      </c>
      <c r="H1624" s="4" t="str">
        <f t="array" ref="H1624">XLOOKUP(E1624,Customer_Dim!A:A,Customer_Dim!D:D)</f>
        <v>Male</v>
      </c>
      <c r="I1624" s="4" t="str">
        <f t="array" ref="I1624">XLOOKUP(E1624,Customer_Dim!A:A,Customer_Dim!H:H)</f>
        <v>Bronze</v>
      </c>
      <c r="J1624" s="4" t="str">
        <f t="array" ref="J1624">XLOOKUP(E1624,Customer_Dim!A:A,Customer_Dim!E:E)</f>
        <v>Bergermouth</v>
      </c>
      <c r="K1624" s="4" t="str">
        <f t="array" ref="K1624">XLOOKUP(E1624,Customer_Dim!A:A,Customer_Dim!F:F)</f>
        <v>Vermont</v>
      </c>
      <c r="L1624" s="4" t="str">
        <f t="array" ref="L1624">XLOOKUP(Q1624,Store_Dim!A:A,Store_Dim!C:C)</f>
        <v>West</v>
      </c>
      <c r="M1624" s="4" t="s">
        <v>1747</v>
      </c>
      <c r="N1624" s="4" t="str">
        <f t="array" ref="N1624">XLOOKUP(M1624,Product_Dim!A:A,Product_Dim!C:C)</f>
        <v>Home</v>
      </c>
      <c r="O1624" s="4" t="str">
        <f t="array" ref="O1624">XLOOKUP(M1624,Product_Dim!A:A,Product_Dim!D:D)</f>
        <v>Decor</v>
      </c>
      <c r="P1624" s="4" t="s">
        <v>1749</v>
      </c>
      <c r="Q1624" s="4" t="s">
        <v>1939</v>
      </c>
      <c r="R1624" s="4" t="str">
        <f t="array" ref="R1624">XLOOKUP(Q1624,Store_Dim!A:A,Store_Dim!B:B)</f>
        <v>Frederick-Wright</v>
      </c>
      <c r="S1624" s="4" t="str">
        <f t="array" ref="S1624">XLOOKUP(Q1624,Store_Dim!A:A,Store_Dim!E:E)</f>
        <v>Flagship</v>
      </c>
      <c r="T1624" s="4">
        <v>4.0</v>
      </c>
      <c r="U1624" s="13">
        <v>570.38</v>
      </c>
      <c r="V1624" s="14">
        <v>0.26</v>
      </c>
      <c r="W1624" s="15">
        <v>273.86258363355637</v>
      </c>
      <c r="X1624" s="4" t="s">
        <v>1961</v>
      </c>
      <c r="Y1624" s="16">
        <v>1688.3248</v>
      </c>
      <c r="Z1624" s="4" t="str">
        <f t="array" ref="Z1624">XLOOKUP(M1624,Product_Dim!A:A,Product_Dim!B:B)</f>
        <v>Ceramic Plant Pot</v>
      </c>
    </row>
    <row r="1625" ht="14.25" customHeight="1">
      <c r="A1625" s="4" t="s">
        <v>3584</v>
      </c>
      <c r="B1625" s="5">
        <v>45479.0</v>
      </c>
      <c r="C1625" s="12" t="s">
        <v>3968</v>
      </c>
      <c r="D1625" s="4">
        <f t="shared" si="1"/>
        <v>2024</v>
      </c>
      <c r="E1625" s="4" t="s">
        <v>1253</v>
      </c>
      <c r="F1625" s="4">
        <v>43.0</v>
      </c>
      <c r="G1625" s="4" t="str">
        <f t="shared" si="2"/>
        <v>36-45</v>
      </c>
      <c r="H1625" s="4" t="str">
        <f t="array" ref="H1625">XLOOKUP(E1625,Customer_Dim!A:A,Customer_Dim!D:D)</f>
        <v>Female</v>
      </c>
      <c r="I1625" s="4" t="str">
        <f t="array" ref="I1625">XLOOKUP(E1625,Customer_Dim!A:A,Customer_Dim!H:H)</f>
        <v>Bronze</v>
      </c>
      <c r="J1625" s="4" t="str">
        <f t="array" ref="J1625">XLOOKUP(E1625,Customer_Dim!A:A,Customer_Dim!E:E)</f>
        <v>Cannonberg</v>
      </c>
      <c r="K1625" s="4" t="str">
        <f t="array" ref="K1625">XLOOKUP(E1625,Customer_Dim!A:A,Customer_Dim!F:F)</f>
        <v>Connecticut</v>
      </c>
      <c r="L1625" s="4" t="str">
        <f t="array" ref="L1625">XLOOKUP(Q1625,Store_Dim!A:A,Store_Dim!C:C)</f>
        <v>North</v>
      </c>
      <c r="M1625" s="4" t="s">
        <v>1680</v>
      </c>
      <c r="N1625" s="4" t="str">
        <f t="array" ref="N1625">XLOOKUP(M1625,Product_Dim!A:A,Product_Dim!C:C)</f>
        <v>Electronics</v>
      </c>
      <c r="O1625" s="4" t="str">
        <f t="array" ref="O1625">XLOOKUP(M1625,Product_Dim!A:A,Product_Dim!D:D)</f>
        <v>Computer</v>
      </c>
      <c r="P1625" s="4" t="s">
        <v>1682</v>
      </c>
      <c r="Q1625" s="4" t="s">
        <v>1936</v>
      </c>
      <c r="R1625" s="4" t="str">
        <f t="array" ref="R1625">XLOOKUP(Q1625,Store_Dim!A:A,Store_Dim!B:B)</f>
        <v>Shelton PLC</v>
      </c>
      <c r="S1625" s="4" t="str">
        <f t="array" ref="S1625">XLOOKUP(Q1625,Store_Dim!A:A,Store_Dim!E:E)</f>
        <v>Flagship</v>
      </c>
      <c r="T1625" s="4">
        <v>2.0</v>
      </c>
      <c r="U1625" s="13">
        <v>223.73</v>
      </c>
      <c r="V1625" s="14">
        <v>0.11</v>
      </c>
      <c r="W1625" s="15">
        <v>86.0</v>
      </c>
      <c r="X1625" s="4" t="s">
        <v>1961</v>
      </c>
      <c r="Y1625" s="16">
        <v>398.2394</v>
      </c>
      <c r="Z1625" s="4" t="str">
        <f t="array" ref="Z1625">XLOOKUP(M1625,Product_Dim!A:A,Product_Dim!B:B)</f>
        <v>Gaming Mechanical Keyboard</v>
      </c>
    </row>
    <row r="1626" ht="14.25" customHeight="1">
      <c r="A1626" s="4" t="s">
        <v>3585</v>
      </c>
      <c r="B1626" s="5">
        <v>45868.0</v>
      </c>
      <c r="C1626" s="12" t="s">
        <v>3968</v>
      </c>
      <c r="D1626" s="4">
        <f t="shared" si="1"/>
        <v>2025</v>
      </c>
      <c r="E1626" s="4" t="s">
        <v>1124</v>
      </c>
      <c r="F1626" s="4">
        <v>25.0</v>
      </c>
      <c r="G1626" s="4" t="str">
        <f t="shared" si="2"/>
        <v>18-25</v>
      </c>
      <c r="H1626" s="4" t="str">
        <f t="array" ref="H1626">XLOOKUP(E1626,Customer_Dim!A:A,Customer_Dim!D:D)</f>
        <v>Female</v>
      </c>
      <c r="I1626" s="4" t="str">
        <f t="array" ref="I1626">XLOOKUP(E1626,Customer_Dim!A:A,Customer_Dim!H:H)</f>
        <v>Bronze</v>
      </c>
      <c r="J1626" s="4" t="str">
        <f t="array" ref="J1626">XLOOKUP(E1626,Customer_Dim!A:A,Customer_Dim!E:E)</f>
        <v>North Samuel</v>
      </c>
      <c r="K1626" s="4" t="str">
        <f t="array" ref="K1626">XLOOKUP(E1626,Customer_Dim!A:A,Customer_Dim!F:F)</f>
        <v>Nebraska</v>
      </c>
      <c r="L1626" s="4" t="str">
        <f t="array" ref="L1626">XLOOKUP(Q1626,Store_Dim!A:A,Store_Dim!C:C)</f>
        <v>West</v>
      </c>
      <c r="M1626" s="4" t="s">
        <v>1841</v>
      </c>
      <c r="N1626" s="4" t="str">
        <f t="array" ref="N1626">XLOOKUP(M1626,Product_Dim!A:A,Product_Dim!C:C)</f>
        <v>Home</v>
      </c>
      <c r="O1626" s="4" t="str">
        <f t="array" ref="O1626">XLOOKUP(M1626,Product_Dim!A:A,Product_Dim!D:D)</f>
        <v>Kitchen</v>
      </c>
      <c r="P1626" s="4" t="s">
        <v>1843</v>
      </c>
      <c r="Q1626" s="4" t="s">
        <v>1939</v>
      </c>
      <c r="R1626" s="4" t="str">
        <f t="array" ref="R1626">XLOOKUP(Q1626,Store_Dim!A:A,Store_Dim!B:B)</f>
        <v>Frederick-Wright</v>
      </c>
      <c r="S1626" s="4" t="str">
        <f t="array" ref="S1626">XLOOKUP(Q1626,Store_Dim!A:A,Store_Dim!E:E)</f>
        <v>Flagship</v>
      </c>
      <c r="T1626" s="4">
        <v>4.0</v>
      </c>
      <c r="U1626" s="13">
        <v>164.93</v>
      </c>
      <c r="V1626" s="14">
        <v>0.11</v>
      </c>
      <c r="W1626" s="15">
        <v>82.0</v>
      </c>
      <c r="X1626" s="4" t="s">
        <v>1959</v>
      </c>
      <c r="Y1626" s="16">
        <v>587.1508</v>
      </c>
      <c r="Z1626" s="4" t="str">
        <f t="array" ref="Z1626">XLOOKUP(M1626,Product_Dim!A:A,Product_Dim!B:B)</f>
        <v>Kitchen Cutting Board</v>
      </c>
    </row>
    <row r="1627" ht="14.25" customHeight="1">
      <c r="A1627" s="4" t="s">
        <v>3586</v>
      </c>
      <c r="B1627" s="5">
        <v>45569.0</v>
      </c>
      <c r="C1627" s="12" t="s">
        <v>3979</v>
      </c>
      <c r="D1627" s="4">
        <f t="shared" si="1"/>
        <v>2024</v>
      </c>
      <c r="E1627" s="4" t="s">
        <v>820</v>
      </c>
      <c r="F1627" s="4">
        <v>41.0</v>
      </c>
      <c r="G1627" s="4" t="str">
        <f t="shared" si="2"/>
        <v>36-45</v>
      </c>
      <c r="H1627" s="4" t="str">
        <f t="array" ref="H1627">XLOOKUP(E1627,Customer_Dim!A:A,Customer_Dim!D:D)</f>
        <v>Female</v>
      </c>
      <c r="I1627" s="4" t="str">
        <f t="array" ref="I1627">XLOOKUP(E1627,Customer_Dim!A:A,Customer_Dim!H:H)</f>
        <v>Gold</v>
      </c>
      <c r="J1627" s="4" t="str">
        <f t="array" ref="J1627">XLOOKUP(E1627,Customer_Dim!A:A,Customer_Dim!E:E)</f>
        <v>Garciamouth</v>
      </c>
      <c r="K1627" s="4" t="str">
        <f t="array" ref="K1627">XLOOKUP(E1627,Customer_Dim!A:A,Customer_Dim!F:F)</f>
        <v>New York</v>
      </c>
      <c r="L1627" s="4" t="str">
        <f t="array" ref="L1627">XLOOKUP(Q1627,Store_Dim!A:A,Store_Dim!C:C)</f>
        <v>South</v>
      </c>
      <c r="M1627" s="4" t="s">
        <v>1617</v>
      </c>
      <c r="N1627" s="4" t="str">
        <f t="array" ref="N1627">XLOOKUP(M1627,Product_Dim!A:A,Product_Dim!C:C)</f>
        <v>Electronics</v>
      </c>
      <c r="O1627" s="4" t="str">
        <f t="array" ref="O1627">XLOOKUP(M1627,Product_Dim!A:A,Product_Dim!D:D)</f>
        <v>Appliances</v>
      </c>
      <c r="P1627" s="4" t="s">
        <v>1620</v>
      </c>
      <c r="Q1627" s="4" t="s">
        <v>1914</v>
      </c>
      <c r="R1627" s="4" t="str">
        <f t="array" ref="R1627">XLOOKUP(Q1627,Store_Dim!A:A,Store_Dim!B:B)</f>
        <v>Martinez-Mullins</v>
      </c>
      <c r="S1627" s="4" t="str">
        <f t="array" ref="S1627">XLOOKUP(Q1627,Store_Dim!A:A,Store_Dim!E:E)</f>
        <v>Online</v>
      </c>
      <c r="T1627" s="4">
        <v>3.0</v>
      </c>
      <c r="U1627" s="13">
        <v>326.66</v>
      </c>
      <c r="V1627" s="14">
        <v>0.28</v>
      </c>
      <c r="W1627" s="15">
        <v>301.0</v>
      </c>
      <c r="X1627" s="4" t="s">
        <v>1964</v>
      </c>
      <c r="Y1627" s="16">
        <v>705.5856</v>
      </c>
      <c r="Z1627" s="4" t="str">
        <f t="array" ref="Z1627">XLOOKUP(M1627,Product_Dim!A:A,Product_Dim!B:B)</f>
        <v>4K Home Projector</v>
      </c>
    </row>
    <row r="1628" ht="14.25" customHeight="1">
      <c r="A1628" s="4" t="s">
        <v>3587</v>
      </c>
      <c r="B1628" s="5">
        <v>45382.0</v>
      </c>
      <c r="C1628" s="12" t="s">
        <v>3977</v>
      </c>
      <c r="D1628" s="4">
        <f t="shared" si="1"/>
        <v>2024</v>
      </c>
      <c r="E1628" s="4" t="s">
        <v>621</v>
      </c>
      <c r="F1628" s="4">
        <v>23.0</v>
      </c>
      <c r="G1628" s="4" t="str">
        <f t="shared" si="2"/>
        <v>18-25</v>
      </c>
      <c r="H1628" s="4" t="str">
        <f t="array" ref="H1628">XLOOKUP(E1628,Customer_Dim!A:A,Customer_Dim!D:D)</f>
        <v>Female</v>
      </c>
      <c r="I1628" s="4" t="str">
        <f t="array" ref="I1628">XLOOKUP(E1628,Customer_Dim!A:A,Customer_Dim!H:H)</f>
        <v>Silver</v>
      </c>
      <c r="J1628" s="4" t="str">
        <f t="array" ref="J1628">XLOOKUP(E1628,Customer_Dim!A:A,Customer_Dim!E:E)</f>
        <v>Hutchinsonville</v>
      </c>
      <c r="K1628" s="4" t="str">
        <f t="array" ref="K1628">XLOOKUP(E1628,Customer_Dim!A:A,Customer_Dim!F:F)</f>
        <v>Oklahoma</v>
      </c>
      <c r="L1628" s="4" t="str">
        <f t="array" ref="L1628">XLOOKUP(Q1628,Store_Dim!A:A,Store_Dim!C:C)</f>
        <v>North</v>
      </c>
      <c r="M1628" s="4" t="s">
        <v>1560</v>
      </c>
      <c r="N1628" s="4" t="str">
        <f t="array" ref="N1628">XLOOKUP(M1628,Product_Dim!A:A,Product_Dim!C:C)</f>
        <v>Clothing</v>
      </c>
      <c r="O1628" s="4" t="str">
        <f t="array" ref="O1628">XLOOKUP(M1628,Product_Dim!A:A,Product_Dim!D:D)</f>
        <v>Tops</v>
      </c>
      <c r="P1628" s="4" t="s">
        <v>1564</v>
      </c>
      <c r="Q1628" s="4" t="s">
        <v>1936</v>
      </c>
      <c r="R1628" s="4" t="str">
        <f t="array" ref="R1628">XLOOKUP(Q1628,Store_Dim!A:A,Store_Dim!B:B)</f>
        <v>Shelton PLC</v>
      </c>
      <c r="S1628" s="4" t="str">
        <f t="array" ref="S1628">XLOOKUP(Q1628,Store_Dim!A:A,Store_Dim!E:E)</f>
        <v>Flagship</v>
      </c>
      <c r="T1628" s="4">
        <v>2.0</v>
      </c>
      <c r="U1628" s="13">
        <v>462.93</v>
      </c>
      <c r="V1628" s="14">
        <v>0.17</v>
      </c>
      <c r="W1628" s="15">
        <v>181.0</v>
      </c>
      <c r="X1628" s="4" t="s">
        <v>1961</v>
      </c>
      <c r="Y1628" s="16">
        <v>768.4638</v>
      </c>
      <c r="Z1628" s="4" t="str">
        <f t="array" ref="Z1628">XLOOKUP(M1628,Product_Dim!A:A,Product_Dim!B:B)</f>
        <v>Men's Graphic T-Shirt</v>
      </c>
    </row>
    <row r="1629" ht="14.25" customHeight="1">
      <c r="A1629" s="4" t="s">
        <v>3588</v>
      </c>
      <c r="B1629" s="5">
        <v>45885.0</v>
      </c>
      <c r="C1629" s="12" t="s">
        <v>3975</v>
      </c>
      <c r="D1629" s="4">
        <f t="shared" si="1"/>
        <v>2025</v>
      </c>
      <c r="E1629" s="4" t="s">
        <v>515</v>
      </c>
      <c r="F1629" s="4">
        <v>49.0</v>
      </c>
      <c r="G1629" s="4" t="str">
        <f t="shared" si="2"/>
        <v>46-55</v>
      </c>
      <c r="H1629" s="4" t="str">
        <f t="array" ref="H1629">XLOOKUP(E1629,Customer_Dim!A:A,Customer_Dim!D:D)</f>
        <v>Female</v>
      </c>
      <c r="I1629" s="4" t="str">
        <f t="array" ref="I1629">XLOOKUP(E1629,Customer_Dim!A:A,Customer_Dim!H:H)</f>
        <v>Platinum</v>
      </c>
      <c r="J1629" s="4" t="str">
        <f t="array" ref="J1629">XLOOKUP(E1629,Customer_Dim!A:A,Customer_Dim!E:E)</f>
        <v>Lake Nathanfort</v>
      </c>
      <c r="K1629" s="4" t="str">
        <f t="array" ref="K1629">XLOOKUP(E1629,Customer_Dim!A:A,Customer_Dim!F:F)</f>
        <v>Alaska</v>
      </c>
      <c r="L1629" s="4" t="str">
        <f t="array" ref="L1629">XLOOKUP(Q1629,Store_Dim!A:A,Store_Dim!C:C)</f>
        <v>West</v>
      </c>
      <c r="M1629" s="4" t="s">
        <v>1555</v>
      </c>
      <c r="N1629" s="4" t="str">
        <f t="array" ref="N1629">XLOOKUP(M1629,Product_Dim!A:A,Product_Dim!C:C)</f>
        <v>Electronics</v>
      </c>
      <c r="O1629" s="4" t="str">
        <f t="array" ref="O1629">XLOOKUP(M1629,Product_Dim!A:A,Product_Dim!D:D)</f>
        <v>Computer</v>
      </c>
      <c r="P1629" s="4" t="s">
        <v>1559</v>
      </c>
      <c r="Q1629" s="4" t="s">
        <v>1939</v>
      </c>
      <c r="R1629" s="4" t="str">
        <f t="array" ref="R1629">XLOOKUP(Q1629,Store_Dim!A:A,Store_Dim!B:B)</f>
        <v>Frederick-Wright</v>
      </c>
      <c r="S1629" s="4" t="str">
        <f t="array" ref="S1629">XLOOKUP(Q1629,Store_Dim!A:A,Store_Dim!E:E)</f>
        <v>Flagship</v>
      </c>
      <c r="T1629" s="4">
        <v>3.0</v>
      </c>
      <c r="U1629" s="13">
        <v>60.26</v>
      </c>
      <c r="V1629" s="14">
        <v>0.04</v>
      </c>
      <c r="W1629" s="15">
        <v>416.0</v>
      </c>
      <c r="X1629" s="4" t="s">
        <v>1959</v>
      </c>
      <c r="Y1629" s="16">
        <v>173.5488</v>
      </c>
      <c r="Z1629" s="4" t="str">
        <f t="array" ref="Z1629">XLOOKUP(M1629,Product_Dim!A:A,Product_Dim!B:B)</f>
        <v>Brother Laser Printer</v>
      </c>
    </row>
    <row r="1630" ht="14.25" customHeight="1">
      <c r="A1630" s="4" t="s">
        <v>3589</v>
      </c>
      <c r="B1630" s="5">
        <v>45829.0</v>
      </c>
      <c r="C1630" s="12" t="s">
        <v>3970</v>
      </c>
      <c r="D1630" s="4">
        <f t="shared" si="1"/>
        <v>2025</v>
      </c>
      <c r="E1630" s="4" t="s">
        <v>277</v>
      </c>
      <c r="F1630" s="4">
        <v>61.0</v>
      </c>
      <c r="G1630" s="4" t="str">
        <f t="shared" si="2"/>
        <v>56-65</v>
      </c>
      <c r="H1630" s="4" t="str">
        <f t="array" ref="H1630">XLOOKUP(E1630,Customer_Dim!A:A,Customer_Dim!D:D)</f>
        <v>Female</v>
      </c>
      <c r="I1630" s="4" t="str">
        <f t="array" ref="I1630">XLOOKUP(E1630,Customer_Dim!A:A,Customer_Dim!H:H)</f>
        <v>Gold</v>
      </c>
      <c r="J1630" s="4" t="str">
        <f t="array" ref="J1630">XLOOKUP(E1630,Customer_Dim!A:A,Customer_Dim!E:E)</f>
        <v>South Shaun</v>
      </c>
      <c r="K1630" s="4" t="str">
        <f t="array" ref="K1630">XLOOKUP(E1630,Customer_Dim!A:A,Customer_Dim!F:F)</f>
        <v>New Mexico</v>
      </c>
      <c r="L1630" s="4" t="str">
        <f t="array" ref="L1630">XLOOKUP(Q1630,Store_Dim!A:A,Store_Dim!C:C)</f>
        <v>South</v>
      </c>
      <c r="M1630" s="4" t="s">
        <v>1680</v>
      </c>
      <c r="N1630" s="4" t="str">
        <f t="array" ref="N1630">XLOOKUP(M1630,Product_Dim!A:A,Product_Dim!C:C)</f>
        <v>Electronics</v>
      </c>
      <c r="O1630" s="4" t="str">
        <f t="array" ref="O1630">XLOOKUP(M1630,Product_Dim!A:A,Product_Dim!D:D)</f>
        <v>Computer</v>
      </c>
      <c r="P1630" s="4" t="s">
        <v>1682</v>
      </c>
      <c r="Q1630" s="4" t="s">
        <v>1921</v>
      </c>
      <c r="R1630" s="4" t="str">
        <f t="array" ref="R1630">XLOOKUP(Q1630,Store_Dim!A:A,Store_Dim!B:B)</f>
        <v>Moore, Padilla and Butler</v>
      </c>
      <c r="S1630" s="4" t="str">
        <f t="array" ref="S1630">XLOOKUP(Q1630,Store_Dim!A:A,Store_Dim!E:E)</f>
        <v>Flagship</v>
      </c>
      <c r="T1630" s="4">
        <v>3.0</v>
      </c>
      <c r="U1630" s="13">
        <v>109.5</v>
      </c>
      <c r="V1630" s="14">
        <v>0.06</v>
      </c>
      <c r="W1630" s="15">
        <v>86.0</v>
      </c>
      <c r="X1630" s="4" t="s">
        <v>1964</v>
      </c>
      <c r="Y1630" s="16">
        <v>308.79</v>
      </c>
      <c r="Z1630" s="4" t="str">
        <f t="array" ref="Z1630">XLOOKUP(M1630,Product_Dim!A:A,Product_Dim!B:B)</f>
        <v>Gaming Mechanical Keyboard</v>
      </c>
    </row>
    <row r="1631" ht="14.25" customHeight="1">
      <c r="A1631" s="4" t="s">
        <v>3590</v>
      </c>
      <c r="B1631" s="5">
        <v>45721.0</v>
      </c>
      <c r="C1631" s="12" t="s">
        <v>3977</v>
      </c>
      <c r="D1631" s="4">
        <f t="shared" si="1"/>
        <v>2025</v>
      </c>
      <c r="E1631" s="4" t="s">
        <v>1217</v>
      </c>
      <c r="F1631" s="4">
        <v>20.0</v>
      </c>
      <c r="G1631" s="4" t="str">
        <f t="shared" si="2"/>
        <v>18-25</v>
      </c>
      <c r="H1631" s="4" t="str">
        <f t="array" ref="H1631">XLOOKUP(E1631,Customer_Dim!A:A,Customer_Dim!D:D)</f>
        <v>Female</v>
      </c>
      <c r="I1631" s="4" t="str">
        <f t="array" ref="I1631">XLOOKUP(E1631,Customer_Dim!A:A,Customer_Dim!H:H)</f>
        <v>Gold</v>
      </c>
      <c r="J1631" s="4" t="str">
        <f t="array" ref="J1631">XLOOKUP(E1631,Customer_Dim!A:A,Customer_Dim!E:E)</f>
        <v>Novakstad</v>
      </c>
      <c r="K1631" s="4" t="str">
        <f t="array" ref="K1631">XLOOKUP(E1631,Customer_Dim!A:A,Customer_Dim!F:F)</f>
        <v>California</v>
      </c>
      <c r="L1631" s="4" t="str">
        <f t="array" ref="L1631">XLOOKUP(Q1631,Store_Dim!A:A,Store_Dim!C:C)</f>
        <v>West</v>
      </c>
      <c r="M1631" s="4" t="s">
        <v>1793</v>
      </c>
      <c r="N1631" s="4" t="str">
        <f t="array" ref="N1631">XLOOKUP(M1631,Product_Dim!A:A,Product_Dim!C:C)</f>
        <v>Home</v>
      </c>
      <c r="O1631" s="4" t="str">
        <f t="array" ref="O1631">XLOOKUP(M1631,Product_Dim!A:A,Product_Dim!D:D)</f>
        <v>Storage</v>
      </c>
      <c r="P1631" s="4" t="s">
        <v>1795</v>
      </c>
      <c r="Q1631" s="4" t="s">
        <v>1939</v>
      </c>
      <c r="R1631" s="4" t="str">
        <f t="array" ref="R1631">XLOOKUP(Q1631,Store_Dim!A:A,Store_Dim!B:B)</f>
        <v>Frederick-Wright</v>
      </c>
      <c r="S1631" s="4" t="str">
        <f t="array" ref="S1631">XLOOKUP(Q1631,Store_Dim!A:A,Store_Dim!E:E)</f>
        <v>Flagship</v>
      </c>
      <c r="T1631" s="4">
        <v>1.0</v>
      </c>
      <c r="U1631" s="13">
        <v>505.83</v>
      </c>
      <c r="V1631" s="14">
        <v>0.14</v>
      </c>
      <c r="W1631" s="15">
        <v>89.0</v>
      </c>
      <c r="X1631" s="4" t="s">
        <v>1964</v>
      </c>
      <c r="Y1631" s="16">
        <v>435.0138</v>
      </c>
      <c r="Z1631" s="4" t="str">
        <f t="array" ref="Z1631">XLOOKUP(M1631,Product_Dim!A:A,Product_Dim!B:B)</f>
        <v>Kitchen Storage Rack</v>
      </c>
    </row>
    <row r="1632" ht="14.25" customHeight="1">
      <c r="A1632" s="4" t="s">
        <v>3591</v>
      </c>
      <c r="B1632" s="5">
        <v>45511.0</v>
      </c>
      <c r="C1632" s="12" t="s">
        <v>3975</v>
      </c>
      <c r="D1632" s="4">
        <f t="shared" si="1"/>
        <v>2024</v>
      </c>
      <c r="E1632" s="4" t="s">
        <v>563</v>
      </c>
      <c r="F1632" s="4">
        <v>21.0</v>
      </c>
      <c r="G1632" s="4" t="str">
        <f t="shared" si="2"/>
        <v>18-25</v>
      </c>
      <c r="H1632" s="4" t="str">
        <f t="array" ref="H1632">XLOOKUP(E1632,Customer_Dim!A:A,Customer_Dim!D:D)</f>
        <v>Male</v>
      </c>
      <c r="I1632" s="4" t="str">
        <f t="array" ref="I1632">XLOOKUP(E1632,Customer_Dim!A:A,Customer_Dim!H:H)</f>
        <v>Bronze</v>
      </c>
      <c r="J1632" s="4" t="str">
        <f t="array" ref="J1632">XLOOKUP(E1632,Customer_Dim!A:A,Customer_Dim!E:E)</f>
        <v>North Matthew</v>
      </c>
      <c r="K1632" s="4" t="str">
        <f t="array" ref="K1632">XLOOKUP(E1632,Customer_Dim!A:A,Customer_Dim!F:F)</f>
        <v>Illinois</v>
      </c>
      <c r="L1632" s="4" t="str">
        <f t="array" ref="L1632">XLOOKUP(Q1632,Store_Dim!A:A,Store_Dim!C:C)</f>
        <v>East</v>
      </c>
      <c r="M1632" s="4" t="s">
        <v>1877</v>
      </c>
      <c r="N1632" s="4" t="str">
        <f t="array" ref="N1632">XLOOKUP(M1632,Product_Dim!A:A,Product_Dim!C:C)</f>
        <v>Electronics</v>
      </c>
      <c r="O1632" s="4" t="str">
        <f t="array" ref="O1632">XLOOKUP(M1632,Product_Dim!A:A,Product_Dim!D:D)</f>
        <v>Audio</v>
      </c>
      <c r="P1632" s="4" t="s">
        <v>1879</v>
      </c>
      <c r="Q1632" s="4" t="s">
        <v>1924</v>
      </c>
      <c r="R1632" s="4" t="str">
        <f t="array" ref="R1632">XLOOKUP(Q1632,Store_Dim!A:A,Store_Dim!B:B)</f>
        <v>Hill, Wagner and Ballard</v>
      </c>
      <c r="S1632" s="4" t="str">
        <f t="array" ref="S1632">XLOOKUP(Q1632,Store_Dim!A:A,Store_Dim!E:E)</f>
        <v>Online</v>
      </c>
      <c r="T1632" s="4">
        <v>2.0</v>
      </c>
      <c r="U1632" s="13">
        <v>443.15</v>
      </c>
      <c r="V1632" s="14">
        <v>0.27</v>
      </c>
      <c r="W1632" s="15">
        <v>73.0</v>
      </c>
      <c r="X1632" s="4" t="s">
        <v>1961</v>
      </c>
      <c r="Y1632" s="16">
        <v>646.9989999999999</v>
      </c>
      <c r="Z1632" s="4" t="str">
        <f t="array" ref="Z1632">XLOOKUP(M1632,Product_Dim!A:A,Product_Dim!B:B)</f>
        <v>Portable Bluetooth Speaker</v>
      </c>
    </row>
    <row r="1633" ht="14.25" customHeight="1">
      <c r="A1633" s="4" t="s">
        <v>3592</v>
      </c>
      <c r="B1633" s="5">
        <v>45739.0</v>
      </c>
      <c r="C1633" s="12" t="s">
        <v>3977</v>
      </c>
      <c r="D1633" s="4">
        <f t="shared" si="1"/>
        <v>2025</v>
      </c>
      <c r="E1633" s="4" t="s">
        <v>1542</v>
      </c>
      <c r="F1633" s="4">
        <v>47.0</v>
      </c>
      <c r="G1633" s="4" t="str">
        <f t="shared" si="2"/>
        <v>46-55</v>
      </c>
      <c r="H1633" s="4" t="str">
        <f t="array" ref="H1633">XLOOKUP(E1633,Customer_Dim!A:A,Customer_Dim!D:D)</f>
        <v>Female</v>
      </c>
      <c r="I1633" s="4" t="str">
        <f t="array" ref="I1633">XLOOKUP(E1633,Customer_Dim!A:A,Customer_Dim!H:H)</f>
        <v>Gold</v>
      </c>
      <c r="J1633" s="4" t="str">
        <f t="array" ref="J1633">XLOOKUP(E1633,Customer_Dim!A:A,Customer_Dim!E:E)</f>
        <v>Port William</v>
      </c>
      <c r="K1633" s="4" t="str">
        <f t="array" ref="K1633">XLOOKUP(E1633,Customer_Dim!A:A,Customer_Dim!F:F)</f>
        <v>New York</v>
      </c>
      <c r="L1633" s="4" t="str">
        <f t="array" ref="L1633">XLOOKUP(Q1633,Store_Dim!A:A,Store_Dim!C:C)</f>
        <v>South</v>
      </c>
      <c r="M1633" s="4" t="s">
        <v>1585</v>
      </c>
      <c r="N1633" s="4" t="str">
        <f t="array" ref="N1633">XLOOKUP(M1633,Product_Dim!A:A,Product_Dim!C:C)</f>
        <v>Home</v>
      </c>
      <c r="O1633" s="4" t="str">
        <f t="array" ref="O1633">XLOOKUP(M1633,Product_Dim!A:A,Product_Dim!D:D)</f>
        <v>Lighting</v>
      </c>
      <c r="P1633" s="4" t="s">
        <v>1589</v>
      </c>
      <c r="Q1633" s="4" t="s">
        <v>1914</v>
      </c>
      <c r="R1633" s="4" t="str">
        <f t="array" ref="R1633">XLOOKUP(Q1633,Store_Dim!A:A,Store_Dim!B:B)</f>
        <v>Martinez-Mullins</v>
      </c>
      <c r="S1633" s="4" t="str">
        <f t="array" ref="S1633">XLOOKUP(Q1633,Store_Dim!A:A,Store_Dim!E:E)</f>
        <v>Online</v>
      </c>
      <c r="T1633" s="4">
        <v>2.0</v>
      </c>
      <c r="U1633" s="13">
        <v>784.26</v>
      </c>
      <c r="V1633" s="14">
        <v>0.23</v>
      </c>
      <c r="W1633" s="15">
        <v>170.0</v>
      </c>
      <c r="X1633" s="4" t="s">
        <v>1961</v>
      </c>
      <c r="Y1633" s="16">
        <v>1207.7604</v>
      </c>
      <c r="Z1633" s="4" t="str">
        <f t="array" ref="Z1633">XLOOKUP(M1633,Product_Dim!A:A,Product_Dim!B:B)</f>
        <v>LED Table Lamp</v>
      </c>
    </row>
    <row r="1634" ht="14.25" customHeight="1">
      <c r="A1634" s="4" t="s">
        <v>3593</v>
      </c>
      <c r="B1634" s="5">
        <v>45533.0</v>
      </c>
      <c r="C1634" s="12" t="s">
        <v>3975</v>
      </c>
      <c r="D1634" s="4">
        <f t="shared" si="1"/>
        <v>2024</v>
      </c>
      <c r="E1634" s="4" t="s">
        <v>1429</v>
      </c>
      <c r="F1634" s="4">
        <v>54.0</v>
      </c>
      <c r="G1634" s="4" t="str">
        <f t="shared" si="2"/>
        <v>46-55</v>
      </c>
      <c r="H1634" s="4" t="str">
        <f t="array" ref="H1634">XLOOKUP(E1634,Customer_Dim!A:A,Customer_Dim!D:D)</f>
        <v>Male</v>
      </c>
      <c r="I1634" s="4" t="str">
        <f t="array" ref="I1634">XLOOKUP(E1634,Customer_Dim!A:A,Customer_Dim!H:H)</f>
        <v>Gold</v>
      </c>
      <c r="J1634" s="4" t="str">
        <f t="array" ref="J1634">XLOOKUP(E1634,Customer_Dim!A:A,Customer_Dim!E:E)</f>
        <v>East Yvette</v>
      </c>
      <c r="K1634" s="4" t="str">
        <f t="array" ref="K1634">XLOOKUP(E1634,Customer_Dim!A:A,Customer_Dim!F:F)</f>
        <v>Illinois</v>
      </c>
      <c r="L1634" s="4" t="str">
        <f t="array" ref="L1634">XLOOKUP(Q1634,Store_Dim!A:A,Store_Dim!C:C)</f>
        <v>South</v>
      </c>
      <c r="M1634" s="4" t="s">
        <v>1696</v>
      </c>
      <c r="N1634" s="4" t="str">
        <f t="array" ref="N1634">XLOOKUP(M1634,Product_Dim!A:A,Product_Dim!C:C)</f>
        <v>Electronics</v>
      </c>
      <c r="O1634" s="4" t="str">
        <f t="array" ref="O1634">XLOOKUP(M1634,Product_Dim!A:A,Product_Dim!D:D)</f>
        <v>Mobile</v>
      </c>
      <c r="P1634" s="4" t="s">
        <v>1699</v>
      </c>
      <c r="Q1634" s="4" t="s">
        <v>1927</v>
      </c>
      <c r="R1634" s="4" t="str">
        <f t="array" ref="R1634">XLOOKUP(Q1634,Store_Dim!A:A,Store_Dim!B:B)</f>
        <v>Aguirre-Keller</v>
      </c>
      <c r="S1634" s="4" t="str">
        <f t="array" ref="S1634">XLOOKUP(Q1634,Store_Dim!A:A,Store_Dim!E:E)</f>
        <v>Online</v>
      </c>
      <c r="T1634" s="4">
        <v>3.0</v>
      </c>
      <c r="U1634" s="13">
        <v>590.31</v>
      </c>
      <c r="V1634" s="14">
        <v>0.17</v>
      </c>
      <c r="W1634" s="15">
        <v>301.0</v>
      </c>
      <c r="X1634" s="4" t="s">
        <v>1961</v>
      </c>
      <c r="Y1634" s="16">
        <v>1469.8719</v>
      </c>
      <c r="Z1634" s="4" t="str">
        <f t="array" ref="Z1634">XLOOKUP(M1634,Product_Dim!A:A,Product_Dim!B:B)</f>
        <v>Portable Power Bank</v>
      </c>
    </row>
    <row r="1635" ht="14.25" customHeight="1">
      <c r="A1635" s="4" t="s">
        <v>3594</v>
      </c>
      <c r="B1635" s="5">
        <v>45553.0</v>
      </c>
      <c r="C1635" s="12" t="s">
        <v>3976</v>
      </c>
      <c r="D1635" s="4">
        <f t="shared" si="1"/>
        <v>2024</v>
      </c>
      <c r="E1635" s="4" t="s">
        <v>433</v>
      </c>
      <c r="F1635" s="4">
        <v>44.0</v>
      </c>
      <c r="G1635" s="4" t="str">
        <f t="shared" si="2"/>
        <v>36-45</v>
      </c>
      <c r="H1635" s="4" t="str">
        <f t="array" ref="H1635">XLOOKUP(E1635,Customer_Dim!A:A,Customer_Dim!D:D)</f>
        <v>Female</v>
      </c>
      <c r="I1635" s="4" t="str">
        <f t="array" ref="I1635">XLOOKUP(E1635,Customer_Dim!A:A,Customer_Dim!H:H)</f>
        <v>Platinum</v>
      </c>
      <c r="J1635" s="4" t="str">
        <f t="array" ref="J1635">XLOOKUP(E1635,Customer_Dim!A:A,Customer_Dim!E:E)</f>
        <v>lake tylerfort</v>
      </c>
      <c r="K1635" s="4" t="str">
        <f t="array" ref="K1635">XLOOKUP(E1635,Customer_Dim!A:A,Customer_Dim!F:F)</f>
        <v>Pennsylvania</v>
      </c>
      <c r="L1635" s="4" t="str">
        <f t="array" ref="L1635">XLOOKUP(Q1635,Store_Dim!A:A,Store_Dim!C:C)</f>
        <v>West</v>
      </c>
      <c r="M1635" s="4" t="s">
        <v>1790</v>
      </c>
      <c r="N1635" s="4" t="str">
        <f t="array" ref="N1635">XLOOKUP(M1635,Product_Dim!A:A,Product_Dim!C:C)</f>
        <v>Clothing</v>
      </c>
      <c r="O1635" s="4" t="str">
        <f t="array" ref="O1635">XLOOKUP(M1635,Product_Dim!A:A,Product_Dim!D:D)</f>
        <v>Bottoms</v>
      </c>
      <c r="P1635" s="4" t="s">
        <v>1792</v>
      </c>
      <c r="Q1635" s="4" t="s">
        <v>1939</v>
      </c>
      <c r="R1635" s="4" t="str">
        <f t="array" ref="R1635">XLOOKUP(Q1635,Store_Dim!A:A,Store_Dim!B:B)</f>
        <v>Frederick-Wright</v>
      </c>
      <c r="S1635" s="4" t="str">
        <f t="array" ref="S1635">XLOOKUP(Q1635,Store_Dim!A:A,Store_Dim!E:E)</f>
        <v>Flagship</v>
      </c>
      <c r="T1635" s="4">
        <v>1.0</v>
      </c>
      <c r="U1635" s="13">
        <v>696.13</v>
      </c>
      <c r="V1635" s="14">
        <v>0.06</v>
      </c>
      <c r="W1635" s="15">
        <v>224.0</v>
      </c>
      <c r="X1635" s="4" t="s">
        <v>1964</v>
      </c>
      <c r="Y1635" s="16">
        <v>654.3621999999999</v>
      </c>
      <c r="Z1635" s="4" t="str">
        <f t="array" ref="Z1635">XLOOKUP(M1635,Product_Dim!A:A,Product_Dim!B:B)</f>
        <v>Men's Sports Shorts</v>
      </c>
    </row>
    <row r="1636" ht="14.25" customHeight="1">
      <c r="A1636" s="4" t="s">
        <v>3595</v>
      </c>
      <c r="B1636" s="5">
        <v>45341.0</v>
      </c>
      <c r="C1636" s="12" t="s">
        <v>3974</v>
      </c>
      <c r="D1636" s="4">
        <f t="shared" si="1"/>
        <v>2024</v>
      </c>
      <c r="E1636" s="4" t="s">
        <v>385</v>
      </c>
      <c r="F1636" s="4">
        <v>64.0</v>
      </c>
      <c r="G1636" s="4" t="str">
        <f t="shared" si="2"/>
        <v>56-65</v>
      </c>
      <c r="H1636" s="4" t="str">
        <f t="array" ref="H1636">XLOOKUP(E1636,Customer_Dim!A:A,Customer_Dim!D:D)</f>
        <v>Male</v>
      </c>
      <c r="I1636" s="4" t="str">
        <f t="array" ref="I1636">XLOOKUP(E1636,Customer_Dim!A:A,Customer_Dim!H:H)</f>
        <v>Silver</v>
      </c>
      <c r="J1636" s="4" t="str">
        <f t="array" ref="J1636">XLOOKUP(E1636,Customer_Dim!A:A,Customer_Dim!E:E)</f>
        <v>South Jenniferville</v>
      </c>
      <c r="K1636" s="4" t="str">
        <f t="array" ref="K1636">XLOOKUP(E1636,Customer_Dim!A:A,Customer_Dim!F:F)</f>
        <v>Georgia</v>
      </c>
      <c r="L1636" s="4" t="str">
        <f t="array" ref="L1636">XLOOKUP(Q1636,Store_Dim!A:A,Store_Dim!C:C)</f>
        <v>East</v>
      </c>
      <c r="M1636" s="4" t="s">
        <v>1735</v>
      </c>
      <c r="N1636" s="4" t="str">
        <f t="array" ref="N1636">XLOOKUP(M1636,Product_Dim!A:A,Product_Dim!C:C)</f>
        <v>Electronics</v>
      </c>
      <c r="O1636" s="4" t="str">
        <f t="array" ref="O1636">XLOOKUP(M1636,Product_Dim!A:A,Product_Dim!D:D)</f>
        <v>Accessories</v>
      </c>
      <c r="P1636" s="4" t="s">
        <v>1737</v>
      </c>
      <c r="Q1636" s="4" t="s">
        <v>1911</v>
      </c>
      <c r="R1636" s="4" t="str">
        <f t="array" ref="R1636">XLOOKUP(Q1636,Store_Dim!A:A,Store_Dim!B:B)</f>
        <v>Benson-Elliott</v>
      </c>
      <c r="S1636" s="4" t="str">
        <f t="array" ref="S1636">XLOOKUP(Q1636,Store_Dim!A:A,Store_Dim!E:E)</f>
        <v>Online</v>
      </c>
      <c r="T1636" s="4">
        <v>4.0</v>
      </c>
      <c r="U1636" s="13">
        <v>194.39</v>
      </c>
      <c r="V1636" s="14">
        <v>0.25</v>
      </c>
      <c r="W1636" s="15">
        <v>246.0</v>
      </c>
      <c r="X1636" s="4" t="s">
        <v>1959</v>
      </c>
      <c r="Y1636" s="16">
        <v>583.17</v>
      </c>
      <c r="Z1636" s="4" t="str">
        <f t="array" ref="Z1636">XLOOKUP(M1636,Product_Dim!A:A,Product_Dim!B:B)</f>
        <v>HDMI Cable – 2m</v>
      </c>
    </row>
    <row r="1637" ht="14.25" customHeight="1">
      <c r="A1637" s="4" t="s">
        <v>3596</v>
      </c>
      <c r="B1637" s="5">
        <v>45430.0</v>
      </c>
      <c r="C1637" s="12" t="s">
        <v>3973</v>
      </c>
      <c r="D1637" s="4">
        <f t="shared" si="1"/>
        <v>2024</v>
      </c>
      <c r="E1637" s="4" t="s">
        <v>1061</v>
      </c>
      <c r="F1637" s="4">
        <v>54.0</v>
      </c>
      <c r="G1637" s="4" t="str">
        <f t="shared" si="2"/>
        <v>46-55</v>
      </c>
      <c r="H1637" s="4" t="str">
        <f t="array" ref="H1637">XLOOKUP(E1637,Customer_Dim!A:A,Customer_Dim!D:D)</f>
        <v>Male</v>
      </c>
      <c r="I1637" s="4" t="str">
        <f t="array" ref="I1637">XLOOKUP(E1637,Customer_Dim!A:A,Customer_Dim!H:H)</f>
        <v>Platinum</v>
      </c>
      <c r="J1637" s="4" t="str">
        <f t="array" ref="J1637">XLOOKUP(E1637,Customer_Dim!A:A,Customer_Dim!E:E)</f>
        <v>South Jasontown</v>
      </c>
      <c r="K1637" s="4" t="str">
        <f t="array" ref="K1637">XLOOKUP(E1637,Customer_Dim!A:A,Customer_Dim!F:F)</f>
        <v>Illinois</v>
      </c>
      <c r="L1637" s="4" t="str">
        <f t="array" ref="L1637">XLOOKUP(Q1637,Store_Dim!A:A,Store_Dim!C:C)</f>
        <v>North</v>
      </c>
      <c r="M1637" s="4" t="s">
        <v>1677</v>
      </c>
      <c r="N1637" s="4" t="str">
        <f t="array" ref="N1637">XLOOKUP(M1637,Product_Dim!A:A,Product_Dim!C:C)</f>
        <v>Home</v>
      </c>
      <c r="O1637" s="4" t="str">
        <f t="array" ref="O1637">XLOOKUP(M1637,Product_Dim!A:A,Product_Dim!D:D)</f>
        <v>Decor</v>
      </c>
      <c r="P1637" s="4" t="s">
        <v>1679</v>
      </c>
      <c r="Q1637" s="4" t="s">
        <v>1892</v>
      </c>
      <c r="R1637" s="4" t="str">
        <f t="array" ref="R1637">XLOOKUP(Q1637,Store_Dim!A:A,Store_Dim!B:B)</f>
        <v>Martinez, Adkins and Johnson</v>
      </c>
      <c r="S1637" s="4" t="str">
        <f t="array" ref="S1637">XLOOKUP(Q1637,Store_Dim!A:A,Store_Dim!E:E)</f>
        <v>Flagship</v>
      </c>
      <c r="T1637" s="4">
        <v>1.0</v>
      </c>
      <c r="U1637" s="13">
        <v>339.7</v>
      </c>
      <c r="V1637" s="14">
        <v>0.1</v>
      </c>
      <c r="W1637" s="15">
        <v>305.0</v>
      </c>
      <c r="X1637" s="4" t="s">
        <v>1959</v>
      </c>
      <c r="Y1637" s="16">
        <v>305.73</v>
      </c>
      <c r="Z1637" s="4" t="str">
        <f t="array" ref="Z1637">XLOOKUP(M1637,Product_Dim!A:A,Product_Dim!B:B)</f>
        <v>Modern Wall Clock</v>
      </c>
    </row>
    <row r="1638" ht="14.25" customHeight="1">
      <c r="A1638" s="4" t="s">
        <v>3597</v>
      </c>
      <c r="B1638" s="5">
        <v>45912.0</v>
      </c>
      <c r="C1638" s="12" t="s">
        <v>3976</v>
      </c>
      <c r="D1638" s="4">
        <f t="shared" si="1"/>
        <v>2025</v>
      </c>
      <c r="E1638" s="4" t="s">
        <v>201</v>
      </c>
      <c r="F1638" s="4">
        <v>54.0</v>
      </c>
      <c r="G1638" s="4" t="str">
        <f t="shared" si="2"/>
        <v>46-55</v>
      </c>
      <c r="H1638" s="4" t="str">
        <f t="array" ref="H1638">XLOOKUP(E1638,Customer_Dim!A:A,Customer_Dim!D:D)</f>
        <v>Male</v>
      </c>
      <c r="I1638" s="4" t="str">
        <f t="array" ref="I1638">XLOOKUP(E1638,Customer_Dim!A:A,Customer_Dim!H:H)</f>
        <v>Platinum</v>
      </c>
      <c r="J1638" s="4" t="str">
        <f t="array" ref="J1638">XLOOKUP(E1638,Customer_Dim!A:A,Customer_Dim!E:E)</f>
        <v>Dawsonbury</v>
      </c>
      <c r="K1638" s="4" t="str">
        <f t="array" ref="K1638">XLOOKUP(E1638,Customer_Dim!A:A,Customer_Dim!F:F)</f>
        <v>North Carolina</v>
      </c>
      <c r="L1638" s="4" t="str">
        <f t="array" ref="L1638">XLOOKUP(Q1638,Store_Dim!A:A,Store_Dim!C:C)</f>
        <v>East</v>
      </c>
      <c r="M1638" s="4" t="s">
        <v>1786</v>
      </c>
      <c r="N1638" s="4" t="str">
        <f t="array" ref="N1638">XLOOKUP(M1638,Product_Dim!A:A,Product_Dim!C:C)</f>
        <v>Home</v>
      </c>
      <c r="O1638" s="4" t="str">
        <f t="array" ref="O1638">XLOOKUP(M1638,Product_Dim!A:A,Product_Dim!D:D)</f>
        <v>Furniture</v>
      </c>
      <c r="P1638" s="4" t="s">
        <v>1789</v>
      </c>
      <c r="Q1638" s="4" t="s">
        <v>1932</v>
      </c>
      <c r="R1638" s="4" t="str">
        <f t="array" ref="R1638">XLOOKUP(Q1638,Store_Dim!A:A,Store_Dim!B:B)</f>
        <v>Gardner, Humphrey and Contreras</v>
      </c>
      <c r="S1638" s="4" t="str">
        <f t="array" ref="S1638">XLOOKUP(Q1638,Store_Dim!A:A,Store_Dim!E:E)</f>
        <v>Flagship</v>
      </c>
      <c r="T1638" s="4">
        <v>4.0</v>
      </c>
      <c r="U1638" s="13">
        <v>463.16</v>
      </c>
      <c r="V1638" s="14">
        <v>0.27</v>
      </c>
      <c r="W1638" s="15">
        <v>130.0</v>
      </c>
      <c r="X1638" s="4" t="s">
        <v>1961</v>
      </c>
      <c r="Y1638" s="16">
        <v>1352.4272</v>
      </c>
      <c r="Z1638" s="4" t="str">
        <f t="array" ref="Z1638">XLOOKUP(M1638,Product_Dim!A:A,Product_Dim!B:B)</f>
        <v>Wooden Nightstand</v>
      </c>
    </row>
    <row r="1639" ht="14.25" customHeight="1">
      <c r="A1639" s="4" t="s">
        <v>3598</v>
      </c>
      <c r="B1639" s="5">
        <v>45709.0</v>
      </c>
      <c r="C1639" s="12" t="s">
        <v>3974</v>
      </c>
      <c r="D1639" s="4">
        <f t="shared" si="1"/>
        <v>2025</v>
      </c>
      <c r="E1639" s="4" t="s">
        <v>394</v>
      </c>
      <c r="F1639" s="4">
        <v>62.0</v>
      </c>
      <c r="G1639" s="4" t="str">
        <f t="shared" si="2"/>
        <v>56-65</v>
      </c>
      <c r="H1639" s="4" t="str">
        <f t="array" ref="H1639">XLOOKUP(E1639,Customer_Dim!A:A,Customer_Dim!D:D)</f>
        <v>Female</v>
      </c>
      <c r="I1639" s="4" t="str">
        <f t="array" ref="I1639">XLOOKUP(E1639,Customer_Dim!A:A,Customer_Dim!H:H)</f>
        <v>Platinum</v>
      </c>
      <c r="J1639" s="4" t="str">
        <f t="array" ref="J1639">XLOOKUP(E1639,Customer_Dim!A:A,Customer_Dim!E:E)</f>
        <v>North Justin</v>
      </c>
      <c r="K1639" s="4" t="str">
        <f t="array" ref="K1639">XLOOKUP(E1639,Customer_Dim!A:A,Customer_Dim!F:F)</f>
        <v>North Dakota</v>
      </c>
      <c r="L1639" s="4" t="str">
        <f t="array" ref="L1639">XLOOKUP(Q1639,Store_Dim!A:A,Store_Dim!C:C)</f>
        <v>East</v>
      </c>
      <c r="M1639" s="4" t="s">
        <v>1576</v>
      </c>
      <c r="N1639" s="4" t="str">
        <f t="array" ref="N1639">XLOOKUP(M1639,Product_Dim!A:A,Product_Dim!C:C)</f>
        <v>Clothing</v>
      </c>
      <c r="O1639" s="4" t="str">
        <f t="array" ref="O1639">XLOOKUP(M1639,Product_Dim!A:A,Product_Dim!D:D)</f>
        <v>Accessories</v>
      </c>
      <c r="P1639" s="4" t="s">
        <v>1579</v>
      </c>
      <c r="Q1639" s="4" t="s">
        <v>1924</v>
      </c>
      <c r="R1639" s="4" t="str">
        <f t="array" ref="R1639">XLOOKUP(Q1639,Store_Dim!A:A,Store_Dim!B:B)</f>
        <v>Hill, Wagner and Ballard</v>
      </c>
      <c r="S1639" s="4" t="str">
        <f t="array" ref="S1639">XLOOKUP(Q1639,Store_Dim!A:A,Store_Dim!E:E)</f>
        <v>Online</v>
      </c>
      <c r="T1639" s="4">
        <v>2.0</v>
      </c>
      <c r="U1639" s="13">
        <v>824.91</v>
      </c>
      <c r="V1639" s="14">
        <v>0.09</v>
      </c>
      <c r="W1639" s="15">
        <v>59.0</v>
      </c>
      <c r="X1639" s="4" t="s">
        <v>1959</v>
      </c>
      <c r="Y1639" s="16">
        <v>1501.3362</v>
      </c>
      <c r="Z1639" s="4" t="str">
        <f t="array" ref="Z1639">XLOOKUP(M1639,Product_Dim!A:A,Product_Dim!B:B)</f>
        <v>Men's Leather Belt</v>
      </c>
    </row>
    <row r="1640" ht="14.25" customHeight="1">
      <c r="A1640" s="4" t="s">
        <v>3599</v>
      </c>
      <c r="B1640" s="5">
        <v>45520.0</v>
      </c>
      <c r="C1640" s="12" t="s">
        <v>3975</v>
      </c>
      <c r="D1640" s="4">
        <f t="shared" si="1"/>
        <v>2024</v>
      </c>
      <c r="E1640" s="4" t="s">
        <v>274</v>
      </c>
      <c r="F1640" s="4">
        <v>29.0</v>
      </c>
      <c r="G1640" s="4" t="str">
        <f t="shared" si="2"/>
        <v>26-35</v>
      </c>
      <c r="H1640" s="4" t="str">
        <f t="array" ref="H1640">XLOOKUP(E1640,Customer_Dim!A:A,Customer_Dim!D:D)</f>
        <v>Female</v>
      </c>
      <c r="I1640" s="4" t="str">
        <f t="array" ref="I1640">XLOOKUP(E1640,Customer_Dim!A:A,Customer_Dim!H:H)</f>
        <v>Gold</v>
      </c>
      <c r="J1640" s="4" t="str">
        <f t="array" ref="J1640">XLOOKUP(E1640,Customer_Dim!A:A,Customer_Dim!E:E)</f>
        <v>Port Lisa</v>
      </c>
      <c r="K1640" s="4" t="str">
        <f t="array" ref="K1640">XLOOKUP(E1640,Customer_Dim!A:A,Customer_Dim!F:F)</f>
        <v>New Mexico</v>
      </c>
      <c r="L1640" s="4" t="str">
        <f t="array" ref="L1640">XLOOKUP(Q1640,Store_Dim!A:A,Store_Dim!C:C)</f>
        <v>South</v>
      </c>
      <c r="M1640" s="4" t="s">
        <v>1576</v>
      </c>
      <c r="N1640" s="4" t="str">
        <f t="array" ref="N1640">XLOOKUP(M1640,Product_Dim!A:A,Product_Dim!C:C)</f>
        <v>Clothing</v>
      </c>
      <c r="O1640" s="4" t="str">
        <f t="array" ref="O1640">XLOOKUP(M1640,Product_Dim!A:A,Product_Dim!D:D)</f>
        <v>Accessories</v>
      </c>
      <c r="P1640" s="4" t="s">
        <v>1579</v>
      </c>
      <c r="Q1640" s="4" t="s">
        <v>1896</v>
      </c>
      <c r="R1640" s="4" t="str">
        <f t="array" ref="R1640">XLOOKUP(Q1640,Store_Dim!A:A,Store_Dim!B:B)</f>
        <v>Black-Horn</v>
      </c>
      <c r="S1640" s="4" t="str">
        <f t="array" ref="S1640">XLOOKUP(Q1640,Store_Dim!A:A,Store_Dim!E:E)</f>
        <v>Outlet</v>
      </c>
      <c r="T1640" s="4">
        <v>4.0</v>
      </c>
      <c r="U1640" s="13">
        <v>796.89</v>
      </c>
      <c r="V1640" s="14">
        <v>0.17</v>
      </c>
      <c r="W1640" s="15">
        <v>59.0</v>
      </c>
      <c r="X1640" s="4" t="s">
        <v>1959</v>
      </c>
      <c r="Y1640" s="16">
        <v>2645.6748</v>
      </c>
      <c r="Z1640" s="4" t="str">
        <f t="array" ref="Z1640">XLOOKUP(M1640,Product_Dim!A:A,Product_Dim!B:B)</f>
        <v>Men's Leather Belt</v>
      </c>
    </row>
    <row r="1641" ht="14.25" customHeight="1">
      <c r="A1641" s="4" t="s">
        <v>3600</v>
      </c>
      <c r="B1641" s="5">
        <v>45478.0</v>
      </c>
      <c r="C1641" s="12" t="s">
        <v>3968</v>
      </c>
      <c r="D1641" s="4">
        <f t="shared" si="1"/>
        <v>2024</v>
      </c>
      <c r="E1641" s="4" t="s">
        <v>793</v>
      </c>
      <c r="F1641" s="4">
        <v>59.0</v>
      </c>
      <c r="G1641" s="4" t="str">
        <f t="shared" si="2"/>
        <v>56-65</v>
      </c>
      <c r="H1641" s="4" t="str">
        <f t="array" ref="H1641">XLOOKUP(E1641,Customer_Dim!A:A,Customer_Dim!D:D)</f>
        <v>Female</v>
      </c>
      <c r="I1641" s="4" t="str">
        <f t="array" ref="I1641">XLOOKUP(E1641,Customer_Dim!A:A,Customer_Dim!H:H)</f>
        <v>Platinum</v>
      </c>
      <c r="J1641" s="4" t="str">
        <f t="array" ref="J1641">XLOOKUP(E1641,Customer_Dim!A:A,Customer_Dim!E:E)</f>
        <v>Heathfort</v>
      </c>
      <c r="K1641" s="4" t="str">
        <f t="array" ref="K1641">XLOOKUP(E1641,Customer_Dim!A:A,Customer_Dim!F:F)</f>
        <v>Michigan</v>
      </c>
      <c r="L1641" s="4" t="str">
        <f t="array" ref="L1641">XLOOKUP(Q1641,Store_Dim!A:A,Store_Dim!C:C)</f>
        <v>North</v>
      </c>
      <c r="M1641" s="4" t="s">
        <v>1655</v>
      </c>
      <c r="N1641" s="4" t="str">
        <f t="array" ref="N1641">XLOOKUP(M1641,Product_Dim!A:A,Product_Dim!C:C)</f>
        <v>Electronics</v>
      </c>
      <c r="O1641" s="4" t="str">
        <f t="array" ref="O1641">XLOOKUP(M1641,Product_Dim!A:A,Product_Dim!D:D)</f>
        <v>Audio</v>
      </c>
      <c r="P1641" s="4" t="s">
        <v>1657</v>
      </c>
      <c r="Q1641" s="4" t="s">
        <v>1942</v>
      </c>
      <c r="R1641" s="4" t="str">
        <f t="array" ref="R1641">XLOOKUP(Q1641,Store_Dim!A:A,Store_Dim!B:B)</f>
        <v>Holloway Ltd</v>
      </c>
      <c r="S1641" s="4" t="str">
        <f t="array" ref="S1641">XLOOKUP(Q1641,Store_Dim!A:A,Store_Dim!E:E)</f>
        <v>Flagship</v>
      </c>
      <c r="T1641" s="4">
        <v>3.0</v>
      </c>
      <c r="U1641" s="13">
        <v>543.93</v>
      </c>
      <c r="V1641" s="14">
        <v>0.3</v>
      </c>
      <c r="W1641" s="15">
        <v>213.0</v>
      </c>
      <c r="X1641" s="4" t="s">
        <v>1964</v>
      </c>
      <c r="Y1641" s="16">
        <v>1142.253</v>
      </c>
      <c r="Z1641" s="4" t="str">
        <f t="array" ref="Z1641">XLOOKUP(M1641,Product_Dim!A:A,Product_Dim!B:B)</f>
        <v>Wireless Bluetooth Speaker</v>
      </c>
    </row>
    <row r="1642" ht="14.25" customHeight="1">
      <c r="A1642" s="4" t="s">
        <v>3601</v>
      </c>
      <c r="B1642" s="5">
        <v>45496.0</v>
      </c>
      <c r="C1642" s="12" t="s">
        <v>3968</v>
      </c>
      <c r="D1642" s="4">
        <f t="shared" si="1"/>
        <v>2024</v>
      </c>
      <c r="E1642" s="4" t="s">
        <v>593</v>
      </c>
      <c r="F1642" s="4">
        <v>41.0</v>
      </c>
      <c r="G1642" s="4" t="str">
        <f t="shared" si="2"/>
        <v>36-45</v>
      </c>
      <c r="H1642" s="4" t="str">
        <f t="array" ref="H1642">XLOOKUP(E1642,Customer_Dim!A:A,Customer_Dim!D:D)</f>
        <v>Female</v>
      </c>
      <c r="I1642" s="4" t="str">
        <f t="array" ref="I1642">XLOOKUP(E1642,Customer_Dim!A:A,Customer_Dim!H:H)</f>
        <v>Platinum</v>
      </c>
      <c r="J1642" s="4" t="str">
        <f t="array" ref="J1642">XLOOKUP(E1642,Customer_Dim!A:A,Customer_Dim!E:E)</f>
        <v>New William</v>
      </c>
      <c r="K1642" s="4" t="str">
        <f t="array" ref="K1642">XLOOKUP(E1642,Customer_Dim!A:A,Customer_Dim!F:F)</f>
        <v>Iowa</v>
      </c>
      <c r="L1642" s="4" t="str">
        <f t="array" ref="L1642">XLOOKUP(Q1642,Store_Dim!A:A,Store_Dim!C:C)</f>
        <v>South</v>
      </c>
      <c r="M1642" s="4" t="s">
        <v>1613</v>
      </c>
      <c r="N1642" s="4" t="str">
        <f t="array" ref="N1642">XLOOKUP(M1642,Product_Dim!A:A,Product_Dim!C:C)</f>
        <v>Home</v>
      </c>
      <c r="O1642" s="4" t="str">
        <f t="array" ref="O1642">XLOOKUP(M1642,Product_Dim!A:A,Product_Dim!D:D)</f>
        <v>Decor</v>
      </c>
      <c r="P1642" s="4" t="s">
        <v>1616</v>
      </c>
      <c r="Q1642" s="4" t="s">
        <v>1914</v>
      </c>
      <c r="R1642" s="4" t="str">
        <f t="array" ref="R1642">XLOOKUP(Q1642,Store_Dim!A:A,Store_Dim!B:B)</f>
        <v>Martinez-Mullins</v>
      </c>
      <c r="S1642" s="4" t="str">
        <f t="array" ref="S1642">XLOOKUP(Q1642,Store_Dim!A:A,Store_Dim!E:E)</f>
        <v>Online</v>
      </c>
      <c r="T1642" s="4">
        <v>2.0</v>
      </c>
      <c r="U1642" s="13">
        <v>44.65</v>
      </c>
      <c r="V1642" s="14">
        <v>0.03</v>
      </c>
      <c r="W1642" s="15">
        <v>439.0</v>
      </c>
      <c r="X1642" s="4" t="s">
        <v>1961</v>
      </c>
      <c r="Y1642" s="16">
        <v>86.621</v>
      </c>
      <c r="Z1642" s="4" t="str">
        <f t="array" ref="Z1642">XLOOKUP(M1642,Product_Dim!A:A,Product_Dim!B:B)</f>
        <v>Decorative Wall Mirror</v>
      </c>
    </row>
    <row r="1643" ht="14.25" customHeight="1">
      <c r="A1643" s="4" t="s">
        <v>3602</v>
      </c>
      <c r="B1643" s="5">
        <v>45742.0</v>
      </c>
      <c r="C1643" s="12" t="s">
        <v>3977</v>
      </c>
      <c r="D1643" s="4">
        <f t="shared" si="1"/>
        <v>2025</v>
      </c>
      <c r="E1643" s="4" t="s">
        <v>823</v>
      </c>
      <c r="F1643" s="4">
        <v>48.0</v>
      </c>
      <c r="G1643" s="4" t="str">
        <f t="shared" si="2"/>
        <v>46-55</v>
      </c>
      <c r="H1643" s="4" t="str">
        <f t="array" ref="H1643">XLOOKUP(E1643,Customer_Dim!A:A,Customer_Dim!D:D)</f>
        <v>Male</v>
      </c>
      <c r="I1643" s="4" t="str">
        <f t="array" ref="I1643">XLOOKUP(E1643,Customer_Dim!A:A,Customer_Dim!H:H)</f>
        <v>Platinum</v>
      </c>
      <c r="J1643" s="4" t="str">
        <f t="array" ref="J1643">XLOOKUP(E1643,Customer_Dim!A:A,Customer_Dim!E:E)</f>
        <v>New Daniel</v>
      </c>
      <c r="K1643" s="4" t="str">
        <f t="array" ref="K1643">XLOOKUP(E1643,Customer_Dim!A:A,Customer_Dim!F:F)</f>
        <v>Delaware</v>
      </c>
      <c r="L1643" s="4" t="str">
        <f t="array" ref="L1643">XLOOKUP(Q1643,Store_Dim!A:A,Store_Dim!C:C)</f>
        <v>East</v>
      </c>
      <c r="M1643" s="4" t="s">
        <v>1750</v>
      </c>
      <c r="N1643" s="4" t="str">
        <f t="array" ref="N1643">XLOOKUP(M1643,Product_Dim!A:A,Product_Dim!C:C)</f>
        <v>Home</v>
      </c>
      <c r="O1643" s="4" t="str">
        <f t="array" ref="O1643">XLOOKUP(M1643,Product_Dim!A:A,Product_Dim!D:D)</f>
        <v>Decor</v>
      </c>
      <c r="P1643" s="4" t="s">
        <v>1752</v>
      </c>
      <c r="Q1643" s="4" t="s">
        <v>1887</v>
      </c>
      <c r="R1643" s="4" t="str">
        <f t="array" ref="R1643">XLOOKUP(Q1643,Store_Dim!A:A,Store_Dim!B:B)</f>
        <v>Rivera-Warner</v>
      </c>
      <c r="S1643" s="4" t="str">
        <f t="array" ref="S1643">XLOOKUP(Q1643,Store_Dim!A:A,Store_Dim!E:E)</f>
        <v>Flagship</v>
      </c>
      <c r="T1643" s="4">
        <v>4.0</v>
      </c>
      <c r="U1643" s="13">
        <v>827.39</v>
      </c>
      <c r="V1643" s="14">
        <v>0.06</v>
      </c>
      <c r="W1643" s="15">
        <v>190.0</v>
      </c>
      <c r="X1643" s="4" t="s">
        <v>1964</v>
      </c>
      <c r="Y1643" s="16">
        <v>3110.9864</v>
      </c>
      <c r="Z1643" s="4" t="str">
        <f t="array" ref="Z1643">XLOOKUP(M1643,Product_Dim!A:A,Product_Dim!B:B)</f>
        <v>Premium Blanket Throw</v>
      </c>
    </row>
    <row r="1644" ht="14.25" customHeight="1">
      <c r="A1644" s="4" t="s">
        <v>3603</v>
      </c>
      <c r="B1644" s="5">
        <v>45301.0</v>
      </c>
      <c r="C1644" s="12" t="s">
        <v>3972</v>
      </c>
      <c r="D1644" s="4">
        <f t="shared" si="1"/>
        <v>2024</v>
      </c>
      <c r="E1644" s="4" t="s">
        <v>995</v>
      </c>
      <c r="F1644" s="4">
        <v>60.0</v>
      </c>
      <c r="G1644" s="4" t="str">
        <f t="shared" si="2"/>
        <v>56-65</v>
      </c>
      <c r="H1644" s="4" t="str">
        <f t="array" ref="H1644">XLOOKUP(E1644,Customer_Dim!A:A,Customer_Dim!D:D)</f>
        <v>Female</v>
      </c>
      <c r="I1644" s="4" t="str">
        <f t="array" ref="I1644">XLOOKUP(E1644,Customer_Dim!A:A,Customer_Dim!H:H)</f>
        <v>Gold</v>
      </c>
      <c r="J1644" s="4" t="str">
        <f t="array" ref="J1644">XLOOKUP(E1644,Customer_Dim!A:A,Customer_Dim!E:E)</f>
        <v>Sarahland</v>
      </c>
      <c r="K1644" s="4" t="str">
        <f t="array" ref="K1644">XLOOKUP(E1644,Customer_Dim!A:A,Customer_Dim!F:F)</f>
        <v>Iowa</v>
      </c>
      <c r="L1644" s="4" t="str">
        <f t="array" ref="L1644">XLOOKUP(Q1644,Store_Dim!A:A,Store_Dim!C:C)</f>
        <v>North</v>
      </c>
      <c r="M1644" s="4" t="s">
        <v>1613</v>
      </c>
      <c r="N1644" s="4" t="str">
        <f t="array" ref="N1644">XLOOKUP(M1644,Product_Dim!A:A,Product_Dim!C:C)</f>
        <v>Home</v>
      </c>
      <c r="O1644" s="4" t="str">
        <f t="array" ref="O1644">XLOOKUP(M1644,Product_Dim!A:A,Product_Dim!D:D)</f>
        <v>Decor</v>
      </c>
      <c r="P1644" s="4" t="s">
        <v>1616</v>
      </c>
      <c r="Q1644" s="4" t="s">
        <v>1929</v>
      </c>
      <c r="R1644" s="4" t="str">
        <f t="array" ref="R1644">XLOOKUP(Q1644,Store_Dim!A:A,Store_Dim!B:B)</f>
        <v>Thomas, Bridges and Harris</v>
      </c>
      <c r="S1644" s="4" t="str">
        <f t="array" ref="S1644">XLOOKUP(Q1644,Store_Dim!A:A,Store_Dim!E:E)</f>
        <v>Online</v>
      </c>
      <c r="T1644" s="4">
        <v>2.0</v>
      </c>
      <c r="U1644" s="13">
        <v>403.2</v>
      </c>
      <c r="V1644" s="14">
        <v>0.21</v>
      </c>
      <c r="W1644" s="15">
        <v>439.0</v>
      </c>
      <c r="X1644" s="4" t="s">
        <v>1961</v>
      </c>
      <c r="Y1644" s="16">
        <v>637.056</v>
      </c>
      <c r="Z1644" s="4" t="str">
        <f t="array" ref="Z1644">XLOOKUP(M1644,Product_Dim!A:A,Product_Dim!B:B)</f>
        <v>Decorative Wall Mirror</v>
      </c>
    </row>
    <row r="1645" ht="14.25" customHeight="1">
      <c r="A1645" s="4" t="s">
        <v>3604</v>
      </c>
      <c r="B1645" s="5">
        <v>45547.0</v>
      </c>
      <c r="C1645" s="12" t="s">
        <v>3976</v>
      </c>
      <c r="D1645" s="4">
        <f t="shared" si="1"/>
        <v>2024</v>
      </c>
      <c r="E1645" s="4" t="s">
        <v>94</v>
      </c>
      <c r="F1645" s="4">
        <v>60.0</v>
      </c>
      <c r="G1645" s="4" t="str">
        <f t="shared" si="2"/>
        <v>56-65</v>
      </c>
      <c r="H1645" s="4" t="str">
        <f t="array" ref="H1645">XLOOKUP(E1645,Customer_Dim!A:A,Customer_Dim!D:D)</f>
        <v>Female</v>
      </c>
      <c r="I1645" s="4" t="str">
        <f t="array" ref="I1645">XLOOKUP(E1645,Customer_Dim!A:A,Customer_Dim!H:H)</f>
        <v>Platinum</v>
      </c>
      <c r="J1645" s="4" t="str">
        <f t="array" ref="J1645">XLOOKUP(E1645,Customer_Dim!A:A,Customer_Dim!E:E)</f>
        <v>Brandonville</v>
      </c>
      <c r="K1645" s="4" t="str">
        <f t="array" ref="K1645">XLOOKUP(E1645,Customer_Dim!A:A,Customer_Dim!F:F)</f>
        <v>Georgia</v>
      </c>
      <c r="L1645" s="4" t="str">
        <f t="array" ref="L1645">XLOOKUP(Q1645,Store_Dim!A:A,Store_Dim!C:C)</f>
        <v>East</v>
      </c>
      <c r="M1645" s="4" t="s">
        <v>1841</v>
      </c>
      <c r="N1645" s="4" t="str">
        <f t="array" ref="N1645">XLOOKUP(M1645,Product_Dim!A:A,Product_Dim!C:C)</f>
        <v>Home</v>
      </c>
      <c r="O1645" s="4" t="str">
        <f t="array" ref="O1645">XLOOKUP(M1645,Product_Dim!A:A,Product_Dim!D:D)</f>
        <v>Kitchen</v>
      </c>
      <c r="P1645" s="4" t="s">
        <v>1843</v>
      </c>
      <c r="Q1645" s="4" t="s">
        <v>1932</v>
      </c>
      <c r="R1645" s="4" t="str">
        <f t="array" ref="R1645">XLOOKUP(Q1645,Store_Dim!A:A,Store_Dim!B:B)</f>
        <v>Gardner, Humphrey and Contreras</v>
      </c>
      <c r="S1645" s="4" t="str">
        <f t="array" ref="S1645">XLOOKUP(Q1645,Store_Dim!A:A,Store_Dim!E:E)</f>
        <v>Flagship</v>
      </c>
      <c r="T1645" s="4">
        <v>4.0</v>
      </c>
      <c r="U1645" s="13">
        <v>292.31</v>
      </c>
      <c r="V1645" s="14">
        <v>0.27</v>
      </c>
      <c r="W1645" s="15">
        <v>82.0</v>
      </c>
      <c r="X1645" s="4" t="s">
        <v>1961</v>
      </c>
      <c r="Y1645" s="16">
        <v>853.5452</v>
      </c>
      <c r="Z1645" s="4" t="str">
        <f t="array" ref="Z1645">XLOOKUP(M1645,Product_Dim!A:A,Product_Dim!B:B)</f>
        <v>Kitchen Cutting Board</v>
      </c>
    </row>
    <row r="1646" ht="14.25" customHeight="1">
      <c r="A1646" s="4" t="s">
        <v>3605</v>
      </c>
      <c r="B1646" s="5">
        <v>45806.0</v>
      </c>
      <c r="C1646" s="12" t="s">
        <v>3973</v>
      </c>
      <c r="D1646" s="4">
        <f t="shared" si="1"/>
        <v>2025</v>
      </c>
      <c r="E1646" s="4" t="s">
        <v>1528</v>
      </c>
      <c r="F1646" s="4">
        <v>59.0</v>
      </c>
      <c r="G1646" s="4" t="str">
        <f t="shared" si="2"/>
        <v>56-65</v>
      </c>
      <c r="H1646" s="4" t="str">
        <f t="array" ref="H1646">XLOOKUP(E1646,Customer_Dim!A:A,Customer_Dim!D:D)</f>
        <v>Female</v>
      </c>
      <c r="I1646" s="4" t="str">
        <f t="array" ref="I1646">XLOOKUP(E1646,Customer_Dim!A:A,Customer_Dim!H:H)</f>
        <v>Platinum</v>
      </c>
      <c r="J1646" s="4" t="str">
        <f t="array" ref="J1646">XLOOKUP(E1646,Customer_Dim!A:A,Customer_Dim!E:E)</f>
        <v>Port Carol</v>
      </c>
      <c r="K1646" s="4" t="str">
        <f t="array" ref="K1646">XLOOKUP(E1646,Customer_Dim!A:A,Customer_Dim!F:F)</f>
        <v>Florida</v>
      </c>
      <c r="L1646" s="4" t="str">
        <f t="array" ref="L1646">XLOOKUP(Q1646,Store_Dim!A:A,Store_Dim!C:C)</f>
        <v>East</v>
      </c>
      <c r="M1646" s="4" t="s">
        <v>1565</v>
      </c>
      <c r="N1646" s="4" t="str">
        <f t="array" ref="N1646">XLOOKUP(M1646,Product_Dim!A:A,Product_Dim!C:C)</f>
        <v>Clothing</v>
      </c>
      <c r="O1646" s="4" t="str">
        <f t="array" ref="O1646">XLOOKUP(M1646,Product_Dim!A:A,Product_Dim!D:D)</f>
        <v>Outerwear</v>
      </c>
      <c r="P1646" s="4" t="s">
        <v>1568</v>
      </c>
      <c r="Q1646" s="4" t="s">
        <v>1924</v>
      </c>
      <c r="R1646" s="4" t="str">
        <f t="array" ref="R1646">XLOOKUP(Q1646,Store_Dim!A:A,Store_Dim!B:B)</f>
        <v>Hill, Wagner and Ballard</v>
      </c>
      <c r="S1646" s="4" t="str">
        <f t="array" ref="S1646">XLOOKUP(Q1646,Store_Dim!A:A,Store_Dim!E:E)</f>
        <v>Online</v>
      </c>
      <c r="T1646" s="4">
        <v>1.0</v>
      </c>
      <c r="U1646" s="13">
        <v>948.33</v>
      </c>
      <c r="V1646" s="14">
        <v>0.11</v>
      </c>
      <c r="W1646" s="15">
        <v>352.0</v>
      </c>
      <c r="X1646" s="4" t="s">
        <v>1959</v>
      </c>
      <c r="Y1646" s="16">
        <v>844.0137000000001</v>
      </c>
      <c r="Z1646" s="4" t="str">
        <f t="array" ref="Z1646">XLOOKUP(M1646,Product_Dim!A:A,Product_Dim!B:B)</f>
        <v>Women's Casual Hoodie</v>
      </c>
    </row>
    <row r="1647" ht="14.25" customHeight="1">
      <c r="A1647" s="4" t="s">
        <v>3606</v>
      </c>
      <c r="B1647" s="5">
        <v>45294.0</v>
      </c>
      <c r="C1647" s="12" t="s">
        <v>3972</v>
      </c>
      <c r="D1647" s="4">
        <f t="shared" si="1"/>
        <v>2024</v>
      </c>
      <c r="E1647" s="4" t="s">
        <v>1100</v>
      </c>
      <c r="F1647" s="4">
        <v>38.0</v>
      </c>
      <c r="G1647" s="4" t="str">
        <f t="shared" si="2"/>
        <v>36-45</v>
      </c>
      <c r="H1647" s="4" t="str">
        <f t="array" ref="H1647">XLOOKUP(E1647,Customer_Dim!A:A,Customer_Dim!D:D)</f>
        <v>Male</v>
      </c>
      <c r="I1647" s="4" t="str">
        <f t="array" ref="I1647">XLOOKUP(E1647,Customer_Dim!A:A,Customer_Dim!H:H)</f>
        <v>Bronze</v>
      </c>
      <c r="J1647" s="4" t="str">
        <f t="array" ref="J1647">XLOOKUP(E1647,Customer_Dim!A:A,Customer_Dim!E:E)</f>
        <v>Cartershire</v>
      </c>
      <c r="K1647" s="4" t="str">
        <f t="array" ref="K1647">XLOOKUP(E1647,Customer_Dim!A:A,Customer_Dim!F:F)</f>
        <v>Virginia</v>
      </c>
      <c r="L1647" s="4" t="str">
        <f t="array" ref="L1647">XLOOKUP(Q1647,Store_Dim!A:A,Store_Dim!C:C)</f>
        <v>North</v>
      </c>
      <c r="M1647" s="4" t="s">
        <v>1696</v>
      </c>
      <c r="N1647" s="4" t="str">
        <f t="array" ref="N1647">XLOOKUP(M1647,Product_Dim!A:A,Product_Dim!C:C)</f>
        <v>Electronics</v>
      </c>
      <c r="O1647" s="4" t="str">
        <f t="array" ref="O1647">XLOOKUP(M1647,Product_Dim!A:A,Product_Dim!D:D)</f>
        <v>Mobile</v>
      </c>
      <c r="P1647" s="4" t="s">
        <v>1699</v>
      </c>
      <c r="Q1647" s="4" t="s">
        <v>1908</v>
      </c>
      <c r="R1647" s="4" t="str">
        <f t="array" ref="R1647">XLOOKUP(Q1647,Store_Dim!A:A,Store_Dim!B:B)</f>
        <v>Gray Ltd</v>
      </c>
      <c r="S1647" s="4" t="str">
        <f t="array" ref="S1647">XLOOKUP(Q1647,Store_Dim!A:A,Store_Dim!E:E)</f>
        <v>Outlet</v>
      </c>
      <c r="T1647" s="4">
        <v>1.0</v>
      </c>
      <c r="U1647" s="13">
        <v>702.27</v>
      </c>
      <c r="V1647" s="14">
        <v>0.17</v>
      </c>
      <c r="W1647" s="15">
        <v>301.0</v>
      </c>
      <c r="X1647" s="4" t="s">
        <v>1964</v>
      </c>
      <c r="Y1647" s="16">
        <v>582.8841</v>
      </c>
      <c r="Z1647" s="4" t="str">
        <f t="array" ref="Z1647">XLOOKUP(M1647,Product_Dim!A:A,Product_Dim!B:B)</f>
        <v>Portable Power Bank</v>
      </c>
    </row>
    <row r="1648" ht="14.25" customHeight="1">
      <c r="A1648" s="4" t="s">
        <v>3607</v>
      </c>
      <c r="B1648" s="5">
        <v>45875.0</v>
      </c>
      <c r="C1648" s="12" t="s">
        <v>3975</v>
      </c>
      <c r="D1648" s="4">
        <f t="shared" si="1"/>
        <v>2025</v>
      </c>
      <c r="E1648" s="4" t="s">
        <v>177</v>
      </c>
      <c r="F1648" s="4">
        <v>21.0</v>
      </c>
      <c r="G1648" s="4" t="str">
        <f t="shared" si="2"/>
        <v>18-25</v>
      </c>
      <c r="H1648" s="4" t="str">
        <f t="array" ref="H1648">XLOOKUP(E1648,Customer_Dim!A:A,Customer_Dim!D:D)</f>
        <v>Male</v>
      </c>
      <c r="I1648" s="4" t="str">
        <f t="array" ref="I1648">XLOOKUP(E1648,Customer_Dim!A:A,Customer_Dim!H:H)</f>
        <v>Platinum</v>
      </c>
      <c r="J1648" s="4" t="str">
        <f t="array" ref="J1648">XLOOKUP(E1648,Customer_Dim!A:A,Customer_Dim!E:E)</f>
        <v>Mooneyshire</v>
      </c>
      <c r="K1648" s="4" t="str">
        <f t="array" ref="K1648">XLOOKUP(E1648,Customer_Dim!A:A,Customer_Dim!F:F)</f>
        <v>Alaska</v>
      </c>
      <c r="L1648" s="4" t="str">
        <f t="array" ref="L1648">XLOOKUP(Q1648,Store_Dim!A:A,Store_Dim!C:C)</f>
        <v>North</v>
      </c>
      <c r="M1648" s="4" t="s">
        <v>1667</v>
      </c>
      <c r="N1648" s="4" t="str">
        <f t="array" ref="N1648">XLOOKUP(M1648,Product_Dim!A:A,Product_Dim!C:C)</f>
        <v>Home</v>
      </c>
      <c r="O1648" s="4" t="str">
        <f t="array" ref="O1648">XLOOKUP(M1648,Product_Dim!A:A,Product_Dim!D:D)</f>
        <v>Kitchen</v>
      </c>
      <c r="P1648" s="4" t="s">
        <v>1669</v>
      </c>
      <c r="Q1648" s="4" t="s">
        <v>1901</v>
      </c>
      <c r="R1648" s="4" t="str">
        <f t="array" ref="R1648">XLOOKUP(Q1648,Store_Dim!A:A,Store_Dim!B:B)</f>
        <v>Johnson-Wright</v>
      </c>
      <c r="S1648" s="4" t="str">
        <f t="array" ref="S1648">XLOOKUP(Q1648,Store_Dim!A:A,Store_Dim!E:E)</f>
        <v>Outlet</v>
      </c>
      <c r="T1648" s="4">
        <v>2.0</v>
      </c>
      <c r="U1648" s="13">
        <v>379.28</v>
      </c>
      <c r="V1648" s="14">
        <v>0.26</v>
      </c>
      <c r="W1648" s="15">
        <v>57.0</v>
      </c>
      <c r="X1648" s="4" t="s">
        <v>1959</v>
      </c>
      <c r="Y1648" s="16">
        <v>561.3344</v>
      </c>
      <c r="Z1648" s="4" t="str">
        <f t="array" ref="Z1648">XLOOKUP(M1648,Product_Dim!A:A,Product_Dim!B:B)</f>
        <v>Stainless Steel Cutlery Set</v>
      </c>
    </row>
    <row r="1649" ht="14.25" customHeight="1">
      <c r="A1649" s="4" t="s">
        <v>3608</v>
      </c>
      <c r="B1649" s="5">
        <v>45669.0</v>
      </c>
      <c r="C1649" s="12" t="s">
        <v>3972</v>
      </c>
      <c r="D1649" s="4">
        <f t="shared" si="1"/>
        <v>2025</v>
      </c>
      <c r="E1649" s="4" t="s">
        <v>471</v>
      </c>
      <c r="F1649" s="4">
        <v>57.0</v>
      </c>
      <c r="G1649" s="4" t="str">
        <f t="shared" si="2"/>
        <v>56-65</v>
      </c>
      <c r="H1649" s="4" t="str">
        <f t="array" ref="H1649">XLOOKUP(E1649,Customer_Dim!A:A,Customer_Dim!D:D)</f>
        <v>Female</v>
      </c>
      <c r="I1649" s="4" t="str">
        <f t="array" ref="I1649">XLOOKUP(E1649,Customer_Dim!A:A,Customer_Dim!H:H)</f>
        <v>Gold</v>
      </c>
      <c r="J1649" s="4" t="str">
        <f t="array" ref="J1649">XLOOKUP(E1649,Customer_Dim!A:A,Customer_Dim!E:E)</f>
        <v>Taylorberg</v>
      </c>
      <c r="K1649" s="4" t="str">
        <f t="array" ref="K1649">XLOOKUP(E1649,Customer_Dim!A:A,Customer_Dim!F:F)</f>
        <v>Ohio</v>
      </c>
      <c r="L1649" s="4" t="str">
        <f t="array" ref="L1649">XLOOKUP(Q1649,Store_Dim!A:A,Store_Dim!C:C)</f>
        <v>East</v>
      </c>
      <c r="M1649" s="4" t="s">
        <v>1721</v>
      </c>
      <c r="N1649" s="4" t="str">
        <f t="array" ref="N1649">XLOOKUP(M1649,Product_Dim!A:A,Product_Dim!C:C)</f>
        <v>Beauty</v>
      </c>
      <c r="O1649" s="4" t="str">
        <f t="array" ref="O1649">XLOOKUP(M1649,Product_Dim!A:A,Product_Dim!D:D)</f>
        <v>Makeup</v>
      </c>
      <c r="P1649" s="4" t="s">
        <v>1724</v>
      </c>
      <c r="Q1649" s="4" t="s">
        <v>1887</v>
      </c>
      <c r="R1649" s="4" t="str">
        <f t="array" ref="R1649">XLOOKUP(Q1649,Store_Dim!A:A,Store_Dim!B:B)</f>
        <v>Rivera-Warner</v>
      </c>
      <c r="S1649" s="4" t="str">
        <f t="array" ref="S1649">XLOOKUP(Q1649,Store_Dim!A:A,Store_Dim!E:E)</f>
        <v>Flagship</v>
      </c>
      <c r="T1649" s="4">
        <v>4.0</v>
      </c>
      <c r="U1649" s="13">
        <v>92.35</v>
      </c>
      <c r="V1649" s="14">
        <v>0.15</v>
      </c>
      <c r="W1649" s="15">
        <v>431.0</v>
      </c>
      <c r="X1649" s="4" t="s">
        <v>1959</v>
      </c>
      <c r="Y1649" s="16">
        <v>313.99</v>
      </c>
      <c r="Z1649" s="4" t="str">
        <f t="array" ref="Z1649">XLOOKUP(M1649,Product_Dim!A:A,Product_Dim!B:B)</f>
        <v>Makeup Brush Set</v>
      </c>
    </row>
    <row r="1650" ht="14.25" customHeight="1">
      <c r="A1650" s="4" t="s">
        <v>3609</v>
      </c>
      <c r="B1650" s="5">
        <v>45606.0</v>
      </c>
      <c r="C1650" s="12" t="s">
        <v>3971</v>
      </c>
      <c r="D1650" s="4">
        <f t="shared" si="1"/>
        <v>2024</v>
      </c>
      <c r="E1650" s="4" t="s">
        <v>731</v>
      </c>
      <c r="F1650" s="4">
        <v>47.0</v>
      </c>
      <c r="G1650" s="4" t="str">
        <f t="shared" si="2"/>
        <v>46-55</v>
      </c>
      <c r="H1650" s="4" t="str">
        <f t="array" ref="H1650">XLOOKUP(E1650,Customer_Dim!A:A,Customer_Dim!D:D)</f>
        <v>Female</v>
      </c>
      <c r="I1650" s="4" t="str">
        <f t="array" ref="I1650">XLOOKUP(E1650,Customer_Dim!A:A,Customer_Dim!H:H)</f>
        <v>Gold</v>
      </c>
      <c r="J1650" s="4" t="str">
        <f t="array" ref="J1650">XLOOKUP(E1650,Customer_Dim!A:A,Customer_Dim!E:E)</f>
        <v>Phillipschester   </v>
      </c>
      <c r="K1650" s="4" t="str">
        <f t="array" ref="K1650">XLOOKUP(E1650,Customer_Dim!A:A,Customer_Dim!F:F)</f>
        <v>New Jersey</v>
      </c>
      <c r="L1650" s="4" t="str">
        <f t="array" ref="L1650">XLOOKUP(Q1650,Store_Dim!A:A,Store_Dim!C:C)</f>
        <v>North</v>
      </c>
      <c r="M1650" s="4" t="s">
        <v>1696</v>
      </c>
      <c r="N1650" s="4" t="str">
        <f t="array" ref="N1650">XLOOKUP(M1650,Product_Dim!A:A,Product_Dim!C:C)</f>
        <v>Electronics</v>
      </c>
      <c r="O1650" s="4" t="str">
        <f t="array" ref="O1650">XLOOKUP(M1650,Product_Dim!A:A,Product_Dim!D:D)</f>
        <v>Mobile</v>
      </c>
      <c r="P1650" s="4" t="s">
        <v>1699</v>
      </c>
      <c r="Q1650" s="4" t="s">
        <v>1929</v>
      </c>
      <c r="R1650" s="4" t="str">
        <f t="array" ref="R1650">XLOOKUP(Q1650,Store_Dim!A:A,Store_Dim!B:B)</f>
        <v>Thomas, Bridges and Harris</v>
      </c>
      <c r="S1650" s="4" t="str">
        <f t="array" ref="S1650">XLOOKUP(Q1650,Store_Dim!A:A,Store_Dim!E:E)</f>
        <v>Online</v>
      </c>
      <c r="T1650" s="4">
        <v>4.0</v>
      </c>
      <c r="U1650" s="13">
        <v>721.54</v>
      </c>
      <c r="V1650" s="14">
        <v>0.21</v>
      </c>
      <c r="W1650" s="15">
        <v>301.0</v>
      </c>
      <c r="X1650" s="4" t="s">
        <v>1959</v>
      </c>
      <c r="Y1650" s="16">
        <v>2280.0664</v>
      </c>
      <c r="Z1650" s="4" t="str">
        <f t="array" ref="Z1650">XLOOKUP(M1650,Product_Dim!A:A,Product_Dim!B:B)</f>
        <v>Portable Power Bank</v>
      </c>
    </row>
    <row r="1651" ht="14.25" customHeight="1">
      <c r="A1651" s="4" t="s">
        <v>3610</v>
      </c>
      <c r="B1651" s="5">
        <v>45787.0</v>
      </c>
      <c r="C1651" s="12" t="s">
        <v>3973</v>
      </c>
      <c r="D1651" s="4">
        <f t="shared" si="1"/>
        <v>2025</v>
      </c>
      <c r="E1651" s="4" t="s">
        <v>218</v>
      </c>
      <c r="F1651" s="4">
        <v>37.0</v>
      </c>
      <c r="G1651" s="4" t="str">
        <f t="shared" si="2"/>
        <v>36-45</v>
      </c>
      <c r="H1651" s="4" t="str">
        <f t="array" ref="H1651">XLOOKUP(E1651,Customer_Dim!A:A,Customer_Dim!D:D)</f>
        <v>Female</v>
      </c>
      <c r="I1651" s="4" t="str">
        <f t="array" ref="I1651">XLOOKUP(E1651,Customer_Dim!A:A,Customer_Dim!H:H)</f>
        <v>Gold</v>
      </c>
      <c r="J1651" s="4" t="str">
        <f t="array" ref="J1651">XLOOKUP(E1651,Customer_Dim!A:A,Customer_Dim!E:E)</f>
        <v>East Andrea</v>
      </c>
      <c r="K1651" s="4" t="str">
        <f t="array" ref="K1651">XLOOKUP(E1651,Customer_Dim!A:A,Customer_Dim!F:F)</f>
        <v>Michigan</v>
      </c>
      <c r="L1651" s="4" t="str">
        <f t="array" ref="L1651">XLOOKUP(Q1651,Store_Dim!A:A,Store_Dim!C:C)</f>
        <v>South</v>
      </c>
      <c r="M1651" s="4" t="s">
        <v>1693</v>
      </c>
      <c r="N1651" s="4" t="str">
        <f t="array" ref="N1651">XLOOKUP(M1651,Product_Dim!A:A,Product_Dim!C:C)</f>
        <v>Sports</v>
      </c>
      <c r="O1651" s="4" t="str">
        <f t="array" ref="O1651">XLOOKUP(M1651,Product_Dim!A:A,Product_Dim!D:D)</f>
        <v>Outdoor</v>
      </c>
      <c r="P1651" s="4" t="s">
        <v>1695</v>
      </c>
      <c r="Q1651" s="4" t="s">
        <v>1921</v>
      </c>
      <c r="R1651" s="4" t="str">
        <f t="array" ref="R1651">XLOOKUP(Q1651,Store_Dim!A:A,Store_Dim!B:B)</f>
        <v>Moore, Padilla and Butler</v>
      </c>
      <c r="S1651" s="4" t="str">
        <f t="array" ref="S1651">XLOOKUP(Q1651,Store_Dim!A:A,Store_Dim!E:E)</f>
        <v>Flagship</v>
      </c>
      <c r="T1651" s="4">
        <v>1.0</v>
      </c>
      <c r="U1651" s="13">
        <v>228.69</v>
      </c>
      <c r="V1651" s="14">
        <v>0.14</v>
      </c>
      <c r="W1651" s="15">
        <v>394.0</v>
      </c>
      <c r="X1651" s="4" t="s">
        <v>1959</v>
      </c>
      <c r="Y1651" s="16">
        <v>196.6734</v>
      </c>
      <c r="Z1651" s="4" t="str">
        <f t="array" ref="Z1651">XLOOKUP(M1651,Product_Dim!A:A,Product_Dim!B:B)</f>
        <v>Sports Water Hydration Pack</v>
      </c>
    </row>
    <row r="1652" ht="14.25" customHeight="1">
      <c r="A1652" s="4" t="s">
        <v>3611</v>
      </c>
      <c r="B1652" s="5">
        <v>45929.0</v>
      </c>
      <c r="C1652" s="12" t="s">
        <v>3976</v>
      </c>
      <c r="D1652" s="4">
        <f t="shared" si="1"/>
        <v>2025</v>
      </c>
      <c r="E1652" s="4" t="s">
        <v>1136</v>
      </c>
      <c r="F1652" s="4">
        <v>20.0</v>
      </c>
      <c r="G1652" s="4" t="str">
        <f t="shared" si="2"/>
        <v>18-25</v>
      </c>
      <c r="H1652" s="4" t="str">
        <f t="array" ref="H1652">XLOOKUP(E1652,Customer_Dim!A:A,Customer_Dim!D:D)</f>
        <v>Male</v>
      </c>
      <c r="I1652" s="4" t="str">
        <f t="array" ref="I1652">XLOOKUP(E1652,Customer_Dim!A:A,Customer_Dim!H:H)</f>
        <v>Gold</v>
      </c>
      <c r="J1652" s="4" t="str">
        <f t="array" ref="J1652">XLOOKUP(E1652,Customer_Dim!A:A,Customer_Dim!E:E)</f>
        <v>North Johnfurt</v>
      </c>
      <c r="K1652" s="4" t="str">
        <f t="array" ref="K1652">XLOOKUP(E1652,Customer_Dim!A:A,Customer_Dim!F:F)</f>
        <v>Washington</v>
      </c>
      <c r="L1652" s="4" t="str">
        <f t="array" ref="L1652">XLOOKUP(Q1652,Store_Dim!A:A,Store_Dim!C:C)</f>
        <v>East</v>
      </c>
      <c r="M1652" s="4" t="s">
        <v>1741</v>
      </c>
      <c r="N1652" s="4" t="str">
        <f t="array" ref="N1652">XLOOKUP(M1652,Product_Dim!A:A,Product_Dim!C:C)</f>
        <v>Clothing</v>
      </c>
      <c r="O1652" s="4" t="str">
        <f t="array" ref="O1652">XLOOKUP(M1652,Product_Dim!A:A,Product_Dim!D:D)</f>
        <v>Bottoms</v>
      </c>
      <c r="P1652" s="4" t="s">
        <v>1743</v>
      </c>
      <c r="Q1652" s="4" t="s">
        <v>1924</v>
      </c>
      <c r="R1652" s="4" t="str">
        <f t="array" ref="R1652">XLOOKUP(Q1652,Store_Dim!A:A,Store_Dim!B:B)</f>
        <v>Hill, Wagner and Ballard</v>
      </c>
      <c r="S1652" s="4" t="str">
        <f t="array" ref="S1652">XLOOKUP(Q1652,Store_Dim!A:A,Store_Dim!E:E)</f>
        <v>Online</v>
      </c>
      <c r="T1652" s="4">
        <v>1.0</v>
      </c>
      <c r="U1652" s="13">
        <v>899.09</v>
      </c>
      <c r="V1652" s="14">
        <v>0.2</v>
      </c>
      <c r="W1652" s="15">
        <v>125.0</v>
      </c>
      <c r="X1652" s="4" t="s">
        <v>1961</v>
      </c>
      <c r="Y1652" s="16">
        <v>719.272</v>
      </c>
      <c r="Z1652" s="4" t="str">
        <f t="array" ref="Z1652">XLOOKUP(M1652,Product_Dim!A:A,Product_Dim!B:B)</f>
        <v>Men's Track Pants</v>
      </c>
    </row>
    <row r="1653" ht="14.25" customHeight="1">
      <c r="A1653" s="4" t="s">
        <v>3612</v>
      </c>
      <c r="B1653" s="5">
        <v>45379.0</v>
      </c>
      <c r="C1653" s="12" t="s">
        <v>3977</v>
      </c>
      <c r="D1653" s="4">
        <f t="shared" si="1"/>
        <v>2024</v>
      </c>
      <c r="E1653" s="4" t="s">
        <v>1223</v>
      </c>
      <c r="F1653" s="4">
        <v>52.0</v>
      </c>
      <c r="G1653" s="4" t="str">
        <f t="shared" si="2"/>
        <v>46-55</v>
      </c>
      <c r="H1653" s="4" t="str">
        <f t="array" ref="H1653">XLOOKUP(E1653,Customer_Dim!A:A,Customer_Dim!D:D)</f>
        <v>Female</v>
      </c>
      <c r="I1653" s="4" t="str">
        <f t="array" ref="I1653">XLOOKUP(E1653,Customer_Dim!A:A,Customer_Dim!H:H)</f>
        <v>Bronze</v>
      </c>
      <c r="J1653" s="4" t="str">
        <f t="array" ref="J1653">XLOOKUP(E1653,Customer_Dim!A:A,Customer_Dim!E:E)</f>
        <v>North Michael</v>
      </c>
      <c r="K1653" s="4" t="str">
        <f t="array" ref="K1653">XLOOKUP(E1653,Customer_Dim!A:A,Customer_Dim!F:F)</f>
        <v>Iowa</v>
      </c>
      <c r="L1653" s="4" t="str">
        <f t="array" ref="L1653">XLOOKUP(Q1653,Store_Dim!A:A,Store_Dim!C:C)</f>
        <v>West</v>
      </c>
      <c r="M1653" s="4" t="s">
        <v>1590</v>
      </c>
      <c r="N1653" s="4" t="str">
        <f t="array" ref="N1653">XLOOKUP(M1653,Product_Dim!A:A,Product_Dim!C:C)</f>
        <v>Electronics</v>
      </c>
      <c r="O1653" s="4" t="str">
        <f t="array" ref="O1653">XLOOKUP(M1653,Product_Dim!A:A,Product_Dim!D:D)</f>
        <v>Audio</v>
      </c>
      <c r="P1653" s="4" t="s">
        <v>1593</v>
      </c>
      <c r="Q1653" s="4" t="s">
        <v>1917</v>
      </c>
      <c r="R1653" s="4" t="str">
        <f t="array" ref="R1653">XLOOKUP(Q1653,Store_Dim!A:A,Store_Dim!B:B)</f>
        <v>Bean, Jones and Park</v>
      </c>
      <c r="S1653" s="4" t="str">
        <f t="array" ref="S1653">XLOOKUP(Q1653,Store_Dim!A:A,Store_Dim!E:E)</f>
        <v>Online</v>
      </c>
      <c r="T1653" s="4">
        <v>4.0</v>
      </c>
      <c r="U1653" s="13">
        <v>195.75</v>
      </c>
      <c r="V1653" s="14">
        <v>0.17</v>
      </c>
      <c r="W1653" s="15">
        <v>142.0</v>
      </c>
      <c r="X1653" s="4" t="s">
        <v>1959</v>
      </c>
      <c r="Y1653" s="16">
        <v>649.89</v>
      </c>
      <c r="Z1653" s="4" t="str">
        <f t="array" ref="Z1653">XLOOKUP(M1653,Product_Dim!A:A,Product_Dim!B:B)</f>
        <v>Wireless Bluetooth Earbuds</v>
      </c>
    </row>
    <row r="1654" ht="14.25" customHeight="1">
      <c r="A1654" s="4" t="s">
        <v>3613</v>
      </c>
      <c r="B1654" s="5">
        <v>45532.0</v>
      </c>
      <c r="C1654" s="12" t="s">
        <v>3975</v>
      </c>
      <c r="D1654" s="4">
        <f t="shared" si="1"/>
        <v>2024</v>
      </c>
      <c r="E1654" s="4" t="s">
        <v>1346</v>
      </c>
      <c r="F1654" s="4">
        <v>28.0</v>
      </c>
      <c r="G1654" s="4" t="str">
        <f t="shared" si="2"/>
        <v>26-35</v>
      </c>
      <c r="H1654" s="4" t="str">
        <f t="array" ref="H1654">XLOOKUP(E1654,Customer_Dim!A:A,Customer_Dim!D:D)</f>
        <v>Male</v>
      </c>
      <c r="I1654" s="4" t="str">
        <f t="array" ref="I1654">XLOOKUP(E1654,Customer_Dim!A:A,Customer_Dim!H:H)</f>
        <v>Platinum</v>
      </c>
      <c r="J1654" s="4" t="str">
        <f t="array" ref="J1654">XLOOKUP(E1654,Customer_Dim!A:A,Customer_Dim!E:E)</f>
        <v>Aguilarland</v>
      </c>
      <c r="K1654" s="4" t="str">
        <f t="array" ref="K1654">XLOOKUP(E1654,Customer_Dim!A:A,Customer_Dim!F:F)</f>
        <v>North Carolina</v>
      </c>
      <c r="L1654" s="4" t="str">
        <f t="array" ref="L1654">XLOOKUP(Q1654,Store_Dim!A:A,Store_Dim!C:C)</f>
        <v>North</v>
      </c>
      <c r="M1654" s="4" t="s">
        <v>1862</v>
      </c>
      <c r="N1654" s="4" t="str">
        <f t="array" ref="N1654">XLOOKUP(M1654,Product_Dim!A:A,Product_Dim!C:C)</f>
        <v>Electronics</v>
      </c>
      <c r="O1654" s="4" t="str">
        <f t="array" ref="O1654">XLOOKUP(M1654,Product_Dim!A:A,Product_Dim!D:D)</f>
        <v>Computer</v>
      </c>
      <c r="P1654" s="4" t="s">
        <v>1864</v>
      </c>
      <c r="Q1654" s="4" t="s">
        <v>1936</v>
      </c>
      <c r="R1654" s="4" t="str">
        <f t="array" ref="R1654">XLOOKUP(Q1654,Store_Dim!A:A,Store_Dim!B:B)</f>
        <v>Shelton PLC</v>
      </c>
      <c r="S1654" s="4" t="str">
        <f t="array" ref="S1654">XLOOKUP(Q1654,Store_Dim!A:A,Store_Dim!E:E)</f>
        <v>Flagship</v>
      </c>
      <c r="T1654" s="4">
        <v>3.0</v>
      </c>
      <c r="U1654" s="13">
        <v>199.13</v>
      </c>
      <c r="V1654" s="14">
        <v>0.24</v>
      </c>
      <c r="W1654" s="15">
        <v>485.0</v>
      </c>
      <c r="X1654" s="4" t="s">
        <v>1959</v>
      </c>
      <c r="Y1654" s="16">
        <v>454.0164</v>
      </c>
      <c r="Z1654" s="4" t="str">
        <f t="array" ref="Z1654">XLOOKUP(M1654,Product_Dim!A:A,Product_Dim!B:B)</f>
        <v>USB-C Laptop Charger</v>
      </c>
    </row>
    <row r="1655" ht="14.25" customHeight="1">
      <c r="A1655" s="4" t="s">
        <v>3614</v>
      </c>
      <c r="B1655" s="5">
        <v>45466.0</v>
      </c>
      <c r="C1655" s="12" t="s">
        <v>3970</v>
      </c>
      <c r="D1655" s="4">
        <f t="shared" si="1"/>
        <v>2024</v>
      </c>
      <c r="E1655" s="4" t="s">
        <v>554</v>
      </c>
      <c r="F1655" s="4">
        <v>41.0</v>
      </c>
      <c r="G1655" s="4" t="str">
        <f t="shared" si="2"/>
        <v>36-45</v>
      </c>
      <c r="H1655" s="4" t="str">
        <f t="array" ref="H1655">XLOOKUP(E1655,Customer_Dim!A:A,Customer_Dim!D:D)</f>
        <v>Female</v>
      </c>
      <c r="I1655" s="4" t="str">
        <f t="array" ref="I1655">XLOOKUP(E1655,Customer_Dim!A:A,Customer_Dim!H:H)</f>
        <v>Platinum</v>
      </c>
      <c r="J1655" s="4" t="str">
        <f t="array" ref="J1655">XLOOKUP(E1655,Customer_Dim!A:A,Customer_Dim!E:E)</f>
        <v>New Juliemouth</v>
      </c>
      <c r="K1655" s="4" t="str">
        <f t="array" ref="K1655">XLOOKUP(E1655,Customer_Dim!A:A,Customer_Dim!F:F)</f>
        <v>North Carolina</v>
      </c>
      <c r="L1655" s="4" t="str">
        <f t="array" ref="L1655">XLOOKUP(Q1655,Store_Dim!A:A,Store_Dim!C:C)</f>
        <v>South</v>
      </c>
      <c r="M1655" s="4" t="s">
        <v>1642</v>
      </c>
      <c r="N1655" s="4" t="str">
        <f t="array" ref="N1655">XLOOKUP(M1655,Product_Dim!A:A,Product_Dim!C:C)</f>
        <v>Sports</v>
      </c>
      <c r="O1655" s="4" t="str">
        <f t="array" ref="O1655">XLOOKUP(M1655,Product_Dim!A:A,Product_Dim!D:D)</f>
        <v>Equipment</v>
      </c>
      <c r="P1655" s="4" t="s">
        <v>1644</v>
      </c>
      <c r="Q1655" s="4" t="s">
        <v>1934</v>
      </c>
      <c r="R1655" s="4" t="str">
        <f t="array" ref="R1655">XLOOKUP(Q1655,Store_Dim!A:A,Store_Dim!B:B)</f>
        <v>Mcdonald Inc</v>
      </c>
      <c r="S1655" s="4" t="str">
        <f t="array" ref="S1655">XLOOKUP(Q1655,Store_Dim!A:A,Store_Dim!E:E)</f>
        <v>Outlet</v>
      </c>
      <c r="T1655" s="4">
        <v>2.0</v>
      </c>
      <c r="U1655" s="13">
        <v>833.62</v>
      </c>
      <c r="V1655" s="14">
        <v>0.18</v>
      </c>
      <c r="W1655" s="15">
        <v>432.0</v>
      </c>
      <c r="X1655" s="4" t="s">
        <v>1959</v>
      </c>
      <c r="Y1655" s="16">
        <v>1367.1368</v>
      </c>
      <c r="Z1655" s="4" t="str">
        <f t="array" ref="Z1655">XLOOKUP(M1655,Product_Dim!A:A,Product_Dim!B:B)</f>
        <v>Carbon Fiber Tennis Racket</v>
      </c>
    </row>
    <row r="1656" ht="14.25" customHeight="1">
      <c r="A1656" s="4" t="s">
        <v>3615</v>
      </c>
      <c r="B1656" s="5">
        <v>45395.0</v>
      </c>
      <c r="C1656" s="12" t="s">
        <v>3978</v>
      </c>
      <c r="D1656" s="4">
        <f t="shared" si="1"/>
        <v>2024</v>
      </c>
      <c r="E1656" s="4" t="s">
        <v>1510</v>
      </c>
      <c r="F1656" s="4">
        <v>32.0</v>
      </c>
      <c r="G1656" s="4" t="str">
        <f t="shared" si="2"/>
        <v>26-35</v>
      </c>
      <c r="H1656" s="4" t="str">
        <f t="array" ref="H1656">XLOOKUP(E1656,Customer_Dim!A:A,Customer_Dim!D:D)</f>
        <v>Male</v>
      </c>
      <c r="I1656" s="4" t="str">
        <f t="array" ref="I1656">XLOOKUP(E1656,Customer_Dim!A:A,Customer_Dim!H:H)</f>
        <v>Bronze</v>
      </c>
      <c r="J1656" s="4" t="str">
        <f t="array" ref="J1656">XLOOKUP(E1656,Customer_Dim!A:A,Customer_Dim!E:E)</f>
        <v>West Markton</v>
      </c>
      <c r="K1656" s="4" t="str">
        <f t="array" ref="K1656">XLOOKUP(E1656,Customer_Dim!A:A,Customer_Dim!F:F)</f>
        <v>Massachusetts</v>
      </c>
      <c r="L1656" s="4" t="str">
        <f t="array" ref="L1656">XLOOKUP(Q1656,Store_Dim!A:A,Store_Dim!C:C)</f>
        <v>East</v>
      </c>
      <c r="M1656" s="4" t="s">
        <v>1808</v>
      </c>
      <c r="N1656" s="4" t="str">
        <f t="array" ref="N1656">XLOOKUP(M1656,Product_Dim!A:A,Product_Dim!C:C)</f>
        <v>Clothing</v>
      </c>
      <c r="O1656" s="4" t="str">
        <f t="array" ref="O1656">XLOOKUP(M1656,Product_Dim!A:A,Product_Dim!D:D)</f>
        <v>Footwear</v>
      </c>
      <c r="P1656" s="4" t="s">
        <v>1810</v>
      </c>
      <c r="Q1656" s="4" t="s">
        <v>1887</v>
      </c>
      <c r="R1656" s="4" t="str">
        <f t="array" ref="R1656">XLOOKUP(Q1656,Store_Dim!A:A,Store_Dim!B:B)</f>
        <v>Rivera-Warner</v>
      </c>
      <c r="S1656" s="4" t="str">
        <f t="array" ref="S1656">XLOOKUP(Q1656,Store_Dim!A:A,Store_Dim!E:E)</f>
        <v>Flagship</v>
      </c>
      <c r="T1656" s="4">
        <v>1.0</v>
      </c>
      <c r="U1656" s="13">
        <v>676.26</v>
      </c>
      <c r="V1656" s="14">
        <v>0.14</v>
      </c>
      <c r="W1656" s="15">
        <v>82.0</v>
      </c>
      <c r="X1656" s="4" t="s">
        <v>1959</v>
      </c>
      <c r="Y1656" s="16">
        <v>581.5835999999999</v>
      </c>
      <c r="Z1656" s="4" t="str">
        <f t="array" ref="Z1656">XLOOKUP(M1656,Product_Dim!A:A,Product_Dim!B:B)</f>
        <v>Women's Ankle Boots</v>
      </c>
    </row>
    <row r="1657" ht="14.25" customHeight="1">
      <c r="A1657" s="4" t="s">
        <v>3616</v>
      </c>
      <c r="B1657" s="5">
        <v>45708.0</v>
      </c>
      <c r="C1657" s="12" t="s">
        <v>3974</v>
      </c>
      <c r="D1657" s="4">
        <f t="shared" si="1"/>
        <v>2025</v>
      </c>
      <c r="E1657" s="4" t="s">
        <v>147</v>
      </c>
      <c r="F1657" s="4">
        <v>48.0</v>
      </c>
      <c r="G1657" s="4" t="str">
        <f t="shared" si="2"/>
        <v>46-55</v>
      </c>
      <c r="H1657" s="4" t="str">
        <f t="array" ref="H1657">XLOOKUP(E1657,Customer_Dim!A:A,Customer_Dim!D:D)</f>
        <v>Female</v>
      </c>
      <c r="I1657" s="4" t="str">
        <f t="array" ref="I1657">XLOOKUP(E1657,Customer_Dim!A:A,Customer_Dim!H:H)</f>
        <v>Gold</v>
      </c>
      <c r="J1657" s="4" t="str">
        <f t="array" ref="J1657">XLOOKUP(E1657,Customer_Dim!A:A,Customer_Dim!E:E)</f>
        <v>Fostermouth</v>
      </c>
      <c r="K1657" s="4" t="str">
        <f t="array" ref="K1657">XLOOKUP(E1657,Customer_Dim!A:A,Customer_Dim!F:F)</f>
        <v>Arizona</v>
      </c>
      <c r="L1657" s="4" t="str">
        <f t="array" ref="L1657">XLOOKUP(Q1657,Store_Dim!A:A,Store_Dim!C:C)</f>
        <v>South</v>
      </c>
      <c r="M1657" s="4" t="s">
        <v>1762</v>
      </c>
      <c r="N1657" s="4" t="str">
        <f t="array" ref="N1657">XLOOKUP(M1657,Product_Dim!A:A,Product_Dim!C:C)</f>
        <v>Beauty</v>
      </c>
      <c r="O1657" s="4" t="str">
        <f t="array" ref="O1657">XLOOKUP(M1657,Product_Dim!A:A,Product_Dim!D:D)</f>
        <v>Fragrance</v>
      </c>
      <c r="P1657" s="4" t="s">
        <v>1764</v>
      </c>
      <c r="Q1657" s="4" t="s">
        <v>1921</v>
      </c>
      <c r="R1657" s="4" t="str">
        <f t="array" ref="R1657">XLOOKUP(Q1657,Store_Dim!A:A,Store_Dim!B:B)</f>
        <v>Moore, Padilla and Butler</v>
      </c>
      <c r="S1657" s="4" t="str">
        <f t="array" ref="S1657">XLOOKUP(Q1657,Store_Dim!A:A,Store_Dim!E:E)</f>
        <v>Flagship</v>
      </c>
      <c r="T1657" s="4">
        <v>2.0</v>
      </c>
      <c r="U1657" s="13">
        <v>666.49</v>
      </c>
      <c r="V1657" s="14">
        <v>0.06</v>
      </c>
      <c r="W1657" s="15">
        <v>444.0</v>
      </c>
      <c r="X1657" s="4" t="s">
        <v>1959</v>
      </c>
      <c r="Y1657" s="16">
        <v>1253.0012</v>
      </c>
      <c r="Z1657" s="4" t="str">
        <f t="array" ref="Z1657">XLOOKUP(M1657,Product_Dim!A:A,Product_Dim!B:B)</f>
        <v>Luxury Perfume Spray</v>
      </c>
    </row>
    <row r="1658" ht="14.25" customHeight="1">
      <c r="A1658" s="4" t="s">
        <v>3617</v>
      </c>
      <c r="B1658" s="5">
        <v>45735.0</v>
      </c>
      <c r="C1658" s="12" t="s">
        <v>3977</v>
      </c>
      <c r="D1658" s="4">
        <f t="shared" si="1"/>
        <v>2025</v>
      </c>
      <c r="E1658" s="4" t="s">
        <v>1443</v>
      </c>
      <c r="F1658" s="4">
        <v>35.0</v>
      </c>
      <c r="G1658" s="4" t="str">
        <f t="shared" si="2"/>
        <v>26-35</v>
      </c>
      <c r="H1658" s="4" t="str">
        <f t="array" ref="H1658">XLOOKUP(E1658,Customer_Dim!A:A,Customer_Dim!D:D)</f>
        <v>Male</v>
      </c>
      <c r="I1658" s="4" t="str">
        <f t="array" ref="I1658">XLOOKUP(E1658,Customer_Dim!A:A,Customer_Dim!H:H)</f>
        <v>Gold</v>
      </c>
      <c r="J1658" s="4" t="str">
        <f t="array" ref="J1658">XLOOKUP(E1658,Customer_Dim!A:A,Customer_Dim!E:E)</f>
        <v>Hughesview</v>
      </c>
      <c r="K1658" s="4" t="str">
        <f t="array" ref="K1658">XLOOKUP(E1658,Customer_Dim!A:A,Customer_Dim!F:F)</f>
        <v>Iowa</v>
      </c>
      <c r="L1658" s="4" t="str">
        <f t="array" ref="L1658">XLOOKUP(Q1658,Store_Dim!A:A,Store_Dim!C:C)</f>
        <v>South</v>
      </c>
      <c r="M1658" s="4" t="s">
        <v>1617</v>
      </c>
      <c r="N1658" s="4" t="str">
        <f t="array" ref="N1658">XLOOKUP(M1658,Product_Dim!A:A,Product_Dim!C:C)</f>
        <v>Electronics</v>
      </c>
      <c r="O1658" s="4" t="str">
        <f t="array" ref="O1658">XLOOKUP(M1658,Product_Dim!A:A,Product_Dim!D:D)</f>
        <v>Appliances</v>
      </c>
      <c r="P1658" s="4" t="s">
        <v>1620</v>
      </c>
      <c r="Q1658" s="4" t="s">
        <v>1904</v>
      </c>
      <c r="R1658" s="4" t="str">
        <f t="array" ref="R1658">XLOOKUP(Q1658,Store_Dim!A:A,Store_Dim!B:B)</f>
        <v>Alexander Group</v>
      </c>
      <c r="S1658" s="4" t="str">
        <f t="array" ref="S1658">XLOOKUP(Q1658,Store_Dim!A:A,Store_Dim!E:E)</f>
        <v>Online</v>
      </c>
      <c r="T1658" s="4">
        <v>3.0</v>
      </c>
      <c r="U1658" s="13">
        <v>471.19</v>
      </c>
      <c r="V1658" s="14">
        <v>0.28</v>
      </c>
      <c r="W1658" s="15">
        <v>301.0</v>
      </c>
      <c r="X1658" s="4" t="s">
        <v>1964</v>
      </c>
      <c r="Y1658" s="16">
        <v>1017.7704</v>
      </c>
      <c r="Z1658" s="4" t="str">
        <f t="array" ref="Z1658">XLOOKUP(M1658,Product_Dim!A:A,Product_Dim!B:B)</f>
        <v>4K Home Projector</v>
      </c>
    </row>
    <row r="1659" ht="14.25" customHeight="1">
      <c r="A1659" s="4" t="s">
        <v>3618</v>
      </c>
      <c r="B1659" s="5">
        <v>45237.0</v>
      </c>
      <c r="C1659" s="12" t="s">
        <v>3971</v>
      </c>
      <c r="D1659" s="4">
        <f t="shared" si="1"/>
        <v>2023</v>
      </c>
      <c r="E1659" s="4" t="s">
        <v>430</v>
      </c>
      <c r="F1659" s="4">
        <v>40.0</v>
      </c>
      <c r="G1659" s="4" t="str">
        <f t="shared" si="2"/>
        <v>36-45</v>
      </c>
      <c r="H1659" s="4" t="str">
        <f t="array" ref="H1659">XLOOKUP(E1659,Customer_Dim!A:A,Customer_Dim!D:D)</f>
        <v>Male</v>
      </c>
      <c r="I1659" s="4" t="str">
        <f t="array" ref="I1659">XLOOKUP(E1659,Customer_Dim!A:A,Customer_Dim!H:H)</f>
        <v>Bronze</v>
      </c>
      <c r="J1659" s="4" t="str">
        <f t="array" ref="J1659">XLOOKUP(E1659,Customer_Dim!A:A,Customer_Dim!E:E)</f>
        <v>North Edwardton</v>
      </c>
      <c r="K1659" s="4" t="str">
        <f t="array" ref="K1659">XLOOKUP(E1659,Customer_Dim!A:A,Customer_Dim!F:F)</f>
        <v>Tennessee</v>
      </c>
      <c r="L1659" s="4" t="str">
        <f t="array" ref="L1659">XLOOKUP(Q1659,Store_Dim!A:A,Store_Dim!C:C)</f>
        <v>North</v>
      </c>
      <c r="M1659" s="4" t="s">
        <v>1590</v>
      </c>
      <c r="N1659" s="4" t="str">
        <f t="array" ref="N1659">XLOOKUP(M1659,Product_Dim!A:A,Product_Dim!C:C)</f>
        <v>Electronics</v>
      </c>
      <c r="O1659" s="4" t="str">
        <f t="array" ref="O1659">XLOOKUP(M1659,Product_Dim!A:A,Product_Dim!D:D)</f>
        <v>Audio</v>
      </c>
      <c r="P1659" s="4" t="s">
        <v>1593</v>
      </c>
      <c r="Q1659" s="4" t="s">
        <v>1901</v>
      </c>
      <c r="R1659" s="4" t="str">
        <f t="array" ref="R1659">XLOOKUP(Q1659,Store_Dim!A:A,Store_Dim!B:B)</f>
        <v>Johnson-Wright</v>
      </c>
      <c r="S1659" s="4" t="str">
        <f t="array" ref="S1659">XLOOKUP(Q1659,Store_Dim!A:A,Store_Dim!E:E)</f>
        <v>Outlet</v>
      </c>
      <c r="T1659" s="4">
        <v>4.0</v>
      </c>
      <c r="U1659" s="13">
        <v>555.65</v>
      </c>
      <c r="V1659" s="14">
        <v>0.25</v>
      </c>
      <c r="W1659" s="15">
        <v>142.0</v>
      </c>
      <c r="X1659" s="4" t="s">
        <v>1964</v>
      </c>
      <c r="Y1659" s="16">
        <v>1666.95</v>
      </c>
      <c r="Z1659" s="4" t="str">
        <f t="array" ref="Z1659">XLOOKUP(M1659,Product_Dim!A:A,Product_Dim!B:B)</f>
        <v>Wireless Bluetooth Earbuds</v>
      </c>
    </row>
    <row r="1660" ht="14.25" customHeight="1">
      <c r="A1660" s="4" t="s">
        <v>3619</v>
      </c>
      <c r="B1660" s="5">
        <v>45282.0</v>
      </c>
      <c r="C1660" s="12" t="s">
        <v>3969</v>
      </c>
      <c r="D1660" s="4">
        <f t="shared" si="1"/>
        <v>2023</v>
      </c>
      <c r="E1660" s="4" t="s">
        <v>158</v>
      </c>
      <c r="F1660" s="4">
        <v>52.0</v>
      </c>
      <c r="G1660" s="4" t="str">
        <f t="shared" si="2"/>
        <v>46-55</v>
      </c>
      <c r="H1660" s="4" t="str">
        <f t="array" ref="H1660">XLOOKUP(E1660,Customer_Dim!A:A,Customer_Dim!D:D)</f>
        <v>Male</v>
      </c>
      <c r="I1660" s="4" t="str">
        <f t="array" ref="I1660">XLOOKUP(E1660,Customer_Dim!A:A,Customer_Dim!H:H)</f>
        <v>Silver</v>
      </c>
      <c r="J1660" s="4" t="str">
        <f t="array" ref="J1660">XLOOKUP(E1660,Customer_Dim!A:A,Customer_Dim!E:E)</f>
        <v>Robertberg</v>
      </c>
      <c r="K1660" s="4" t="str">
        <f t="array" ref="K1660">XLOOKUP(E1660,Customer_Dim!A:A,Customer_Dim!F:F)</f>
        <v>North Dakota</v>
      </c>
      <c r="L1660" s="4" t="str">
        <f t="array" ref="L1660">XLOOKUP(Q1660,Store_Dim!A:A,Store_Dim!C:C)</f>
        <v>South</v>
      </c>
      <c r="M1660" s="4" t="s">
        <v>1868</v>
      </c>
      <c r="N1660" s="4" t="str">
        <f t="array" ref="N1660">XLOOKUP(M1660,Product_Dim!A:A,Product_Dim!C:C)</f>
        <v>Sports</v>
      </c>
      <c r="O1660" s="4" t="str">
        <f t="array" ref="O1660">XLOOKUP(M1660,Product_Dim!A:A,Product_Dim!D:D)</f>
        <v>Accessories</v>
      </c>
      <c r="P1660" s="4" t="s">
        <v>1870</v>
      </c>
      <c r="Q1660" s="4" t="s">
        <v>1934</v>
      </c>
      <c r="R1660" s="4" t="str">
        <f t="array" ref="R1660">XLOOKUP(Q1660,Store_Dim!A:A,Store_Dim!B:B)</f>
        <v>Mcdonald Inc</v>
      </c>
      <c r="S1660" s="4" t="str">
        <f t="array" ref="S1660">XLOOKUP(Q1660,Store_Dim!A:A,Store_Dim!E:E)</f>
        <v>Outlet</v>
      </c>
      <c r="T1660" s="4">
        <v>2.0</v>
      </c>
      <c r="U1660" s="13">
        <v>100.42</v>
      </c>
      <c r="V1660" s="14">
        <v>0.06</v>
      </c>
      <c r="W1660" s="15">
        <v>75.0</v>
      </c>
      <c r="X1660" s="4" t="s">
        <v>1959</v>
      </c>
      <c r="Y1660" s="16">
        <v>188.7896</v>
      </c>
      <c r="Z1660" s="4" t="str">
        <f t="array" ref="Z1660">XLOOKUP(M1660,Product_Dim!A:A,Product_Dim!B:B)</f>
        <v>Sports Stopwatch Basic</v>
      </c>
    </row>
    <row r="1661" ht="14.25" customHeight="1">
      <c r="A1661" s="4" t="s">
        <v>3620</v>
      </c>
      <c r="B1661" s="5">
        <v>45337.0</v>
      </c>
      <c r="C1661" s="12" t="s">
        <v>3974</v>
      </c>
      <c r="D1661" s="4">
        <f t="shared" si="1"/>
        <v>2024</v>
      </c>
      <c r="E1661" s="4" t="s">
        <v>207</v>
      </c>
      <c r="F1661" s="4">
        <v>61.0</v>
      </c>
      <c r="G1661" s="4" t="str">
        <f t="shared" si="2"/>
        <v>56-65</v>
      </c>
      <c r="H1661" s="4" t="str">
        <f t="array" ref="H1661">XLOOKUP(E1661,Customer_Dim!A:A,Customer_Dim!D:D)</f>
        <v>Female</v>
      </c>
      <c r="I1661" s="4" t="str">
        <f t="array" ref="I1661">XLOOKUP(E1661,Customer_Dim!A:A,Customer_Dim!H:H)</f>
        <v>Gold</v>
      </c>
      <c r="J1661" s="4" t="str">
        <f t="array" ref="J1661">XLOOKUP(E1661,Customer_Dim!A:A,Customer_Dim!E:E)</f>
        <v>Gregoryview</v>
      </c>
      <c r="K1661" s="4" t="str">
        <f t="array" ref="K1661">XLOOKUP(E1661,Customer_Dim!A:A,Customer_Dim!F:F)</f>
        <v>Illinois</v>
      </c>
      <c r="L1661" s="4" t="str">
        <f t="array" ref="L1661">XLOOKUP(Q1661,Store_Dim!A:A,Store_Dim!C:C)</f>
        <v>East</v>
      </c>
      <c r="M1661" s="4" t="s">
        <v>1877</v>
      </c>
      <c r="N1661" s="4" t="str">
        <f t="array" ref="N1661">XLOOKUP(M1661,Product_Dim!A:A,Product_Dim!C:C)</f>
        <v>Electronics</v>
      </c>
      <c r="O1661" s="4" t="str">
        <f t="array" ref="O1661">XLOOKUP(M1661,Product_Dim!A:A,Product_Dim!D:D)</f>
        <v>Audio</v>
      </c>
      <c r="P1661" s="4" t="s">
        <v>1879</v>
      </c>
      <c r="Q1661" s="4" t="s">
        <v>1945</v>
      </c>
      <c r="R1661" s="4" t="str">
        <f t="array" ref="R1661">XLOOKUP(Q1661,Store_Dim!A:A,Store_Dim!B:B)</f>
        <v>Guerrero-Schmitt</v>
      </c>
      <c r="S1661" s="4" t="str">
        <f t="array" ref="S1661">XLOOKUP(Q1661,Store_Dim!A:A,Store_Dim!E:E)</f>
        <v>Flagship</v>
      </c>
      <c r="T1661" s="4">
        <v>3.0</v>
      </c>
      <c r="U1661" s="13">
        <v>981.69</v>
      </c>
      <c r="V1661" s="14">
        <v>0.05</v>
      </c>
      <c r="W1661" s="15">
        <v>73.0</v>
      </c>
      <c r="X1661" s="4" t="s">
        <v>1964</v>
      </c>
      <c r="Y1661" s="16">
        <v>2797.8165</v>
      </c>
      <c r="Z1661" s="4" t="str">
        <f t="array" ref="Z1661">XLOOKUP(M1661,Product_Dim!A:A,Product_Dim!B:B)</f>
        <v>Portable Bluetooth Speaker</v>
      </c>
    </row>
    <row r="1662" ht="14.25" customHeight="1">
      <c r="A1662" s="4" t="s">
        <v>3621</v>
      </c>
      <c r="B1662" s="5">
        <v>45310.0</v>
      </c>
      <c r="C1662" s="12" t="s">
        <v>3972</v>
      </c>
      <c r="D1662" s="4">
        <f t="shared" si="1"/>
        <v>2024</v>
      </c>
      <c r="E1662" s="4" t="s">
        <v>1052</v>
      </c>
      <c r="F1662" s="4">
        <v>62.0</v>
      </c>
      <c r="G1662" s="4" t="str">
        <f t="shared" si="2"/>
        <v>56-65</v>
      </c>
      <c r="H1662" s="4" t="str">
        <f t="array" ref="H1662">XLOOKUP(E1662,Customer_Dim!A:A,Customer_Dim!D:D)</f>
        <v>Female</v>
      </c>
      <c r="I1662" s="4" t="str">
        <f t="array" ref="I1662">XLOOKUP(E1662,Customer_Dim!A:A,Customer_Dim!H:H)</f>
        <v>Bronze</v>
      </c>
      <c r="J1662" s="4" t="str">
        <f t="array" ref="J1662">XLOOKUP(E1662,Customer_Dim!A:A,Customer_Dim!E:E)</f>
        <v>Kellybury</v>
      </c>
      <c r="K1662" s="4" t="str">
        <f t="array" ref="K1662">XLOOKUP(E1662,Customer_Dim!A:A,Customer_Dim!F:F)</f>
        <v>New York</v>
      </c>
      <c r="L1662" s="4" t="str">
        <f t="array" ref="L1662">XLOOKUP(Q1662,Store_Dim!A:A,Store_Dim!C:C)</f>
        <v>West</v>
      </c>
      <c r="M1662" s="4" t="s">
        <v>1599</v>
      </c>
      <c r="N1662" s="4" t="str">
        <f t="array" ref="N1662">XLOOKUP(M1662,Product_Dim!A:A,Product_Dim!C:C)</f>
        <v>Home</v>
      </c>
      <c r="O1662" s="4" t="str">
        <f t="array" ref="O1662">XLOOKUP(M1662,Product_Dim!A:A,Product_Dim!D:D)</f>
        <v>Kitchen</v>
      </c>
      <c r="P1662" s="4" t="s">
        <v>1602</v>
      </c>
      <c r="Q1662" s="4" t="s">
        <v>1939</v>
      </c>
      <c r="R1662" s="4" t="str">
        <f t="array" ref="R1662">XLOOKUP(Q1662,Store_Dim!A:A,Store_Dim!B:B)</f>
        <v>Frederick-Wright</v>
      </c>
      <c r="S1662" s="4" t="str">
        <f t="array" ref="S1662">XLOOKUP(Q1662,Store_Dim!A:A,Store_Dim!E:E)</f>
        <v>Flagship</v>
      </c>
      <c r="T1662" s="4">
        <v>2.0</v>
      </c>
      <c r="U1662" s="13">
        <v>848.87</v>
      </c>
      <c r="V1662" s="14">
        <v>0.09</v>
      </c>
      <c r="W1662" s="15">
        <v>308.0</v>
      </c>
      <c r="X1662" s="4" t="s">
        <v>1964</v>
      </c>
      <c r="Y1662" s="16">
        <v>1544.9434</v>
      </c>
      <c r="Z1662" s="4" t="str">
        <f t="array" ref="Z1662">XLOOKUP(M1662,Product_Dim!A:A,Product_Dim!B:B)</f>
        <v>Ceramic Kitchen Bowl Set</v>
      </c>
    </row>
    <row r="1663" ht="14.25" customHeight="1">
      <c r="A1663" s="4" t="s">
        <v>3622</v>
      </c>
      <c r="B1663" s="5">
        <v>45230.0</v>
      </c>
      <c r="C1663" s="12" t="s">
        <v>3979</v>
      </c>
      <c r="D1663" s="4">
        <f t="shared" si="1"/>
        <v>2023</v>
      </c>
      <c r="E1663" s="4" t="s">
        <v>1196</v>
      </c>
      <c r="F1663" s="4">
        <v>26.0</v>
      </c>
      <c r="G1663" s="4" t="str">
        <f t="shared" si="2"/>
        <v>26-35</v>
      </c>
      <c r="H1663" s="4" t="str">
        <f t="array" ref="H1663">XLOOKUP(E1663,Customer_Dim!A:A,Customer_Dim!D:D)</f>
        <v>Male</v>
      </c>
      <c r="I1663" s="4" t="str">
        <f t="array" ref="I1663">XLOOKUP(E1663,Customer_Dim!A:A,Customer_Dim!H:H)</f>
        <v>Platinum</v>
      </c>
      <c r="J1663" s="4" t="str">
        <f t="array" ref="J1663">XLOOKUP(E1663,Customer_Dim!A:A,Customer_Dim!E:E)</f>
        <v>Port Richardshire</v>
      </c>
      <c r="K1663" s="4" t="str">
        <f t="array" ref="K1663">XLOOKUP(E1663,Customer_Dim!A:A,Customer_Dim!F:F)</f>
        <v>Minnesota</v>
      </c>
      <c r="L1663" s="4" t="str">
        <f t="array" ref="L1663">XLOOKUP(Q1663,Store_Dim!A:A,Store_Dim!C:C)</f>
        <v>East</v>
      </c>
      <c r="M1663" s="4" t="s">
        <v>1871</v>
      </c>
      <c r="N1663" s="4" t="str">
        <f t="array" ref="N1663">XLOOKUP(M1663,Product_Dim!A:A,Product_Dim!C:C)</f>
        <v>Clothing</v>
      </c>
      <c r="O1663" s="4" t="str">
        <f t="array" ref="O1663">XLOOKUP(M1663,Product_Dim!A:A,Product_Dim!D:D)</f>
        <v>Outerwear</v>
      </c>
      <c r="P1663" s="4" t="s">
        <v>1873</v>
      </c>
      <c r="Q1663" s="4" t="s">
        <v>1924</v>
      </c>
      <c r="R1663" s="4" t="str">
        <f t="array" ref="R1663">XLOOKUP(Q1663,Store_Dim!A:A,Store_Dim!B:B)</f>
        <v>Hill, Wagner and Ballard</v>
      </c>
      <c r="S1663" s="4" t="str">
        <f t="array" ref="S1663">XLOOKUP(Q1663,Store_Dim!A:A,Store_Dim!E:E)</f>
        <v>Online</v>
      </c>
      <c r="T1663" s="4">
        <v>3.0</v>
      </c>
      <c r="U1663" s="13">
        <v>582.32</v>
      </c>
      <c r="V1663" s="14">
        <v>0.0</v>
      </c>
      <c r="W1663" s="15">
        <v>143.0</v>
      </c>
      <c r="X1663" s="4" t="s">
        <v>1961</v>
      </c>
      <c r="Y1663" s="16">
        <v>1746.96</v>
      </c>
      <c r="Z1663" s="4" t="str">
        <f t="array" ref="Z1663">XLOOKUP(M1663,Product_Dim!A:A,Product_Dim!B:B)</f>
        <v>Women's Formal Blazer</v>
      </c>
    </row>
    <row r="1664" ht="14.25" customHeight="1">
      <c r="A1664" s="4" t="s">
        <v>3623</v>
      </c>
      <c r="B1664" s="5">
        <v>45341.0</v>
      </c>
      <c r="C1664" s="12" t="s">
        <v>3974</v>
      </c>
      <c r="D1664" s="4">
        <f t="shared" si="1"/>
        <v>2024</v>
      </c>
      <c r="E1664" s="4" t="s">
        <v>587</v>
      </c>
      <c r="F1664" s="4">
        <v>44.0</v>
      </c>
      <c r="G1664" s="4" t="str">
        <f t="shared" si="2"/>
        <v>36-45</v>
      </c>
      <c r="H1664" s="4" t="str">
        <f t="array" ref="H1664">XLOOKUP(E1664,Customer_Dim!A:A,Customer_Dim!D:D)</f>
        <v>Female</v>
      </c>
      <c r="I1664" s="4" t="str">
        <f t="array" ref="I1664">XLOOKUP(E1664,Customer_Dim!A:A,Customer_Dim!H:H)</f>
        <v>Platinum</v>
      </c>
      <c r="J1664" s="4" t="str">
        <f t="array" ref="J1664">XLOOKUP(E1664,Customer_Dim!A:A,Customer_Dim!E:E)</f>
        <v>Morrisburgh</v>
      </c>
      <c r="K1664" s="4" t="str">
        <f t="array" ref="K1664">XLOOKUP(E1664,Customer_Dim!A:A,Customer_Dim!F:F)</f>
        <v>Indiana</v>
      </c>
      <c r="L1664" s="4" t="str">
        <f t="array" ref="L1664">XLOOKUP(Q1664,Store_Dim!A:A,Store_Dim!C:C)</f>
        <v>North</v>
      </c>
      <c r="M1664" s="4" t="s">
        <v>1728</v>
      </c>
      <c r="N1664" s="4" t="str">
        <f t="array" ref="N1664">XLOOKUP(M1664,Product_Dim!A:A,Product_Dim!C:C)</f>
        <v>Beauty</v>
      </c>
      <c r="O1664" s="4" t="str">
        <f t="array" ref="O1664">XLOOKUP(M1664,Product_Dim!A:A,Product_Dim!D:D)</f>
        <v>Fragrance</v>
      </c>
      <c r="P1664" s="4" t="s">
        <v>1731</v>
      </c>
      <c r="Q1664" s="4" t="s">
        <v>1942</v>
      </c>
      <c r="R1664" s="4" t="str">
        <f t="array" ref="R1664">XLOOKUP(Q1664,Store_Dim!A:A,Store_Dim!B:B)</f>
        <v>Holloway Ltd</v>
      </c>
      <c r="S1664" s="4" t="str">
        <f t="array" ref="S1664">XLOOKUP(Q1664,Store_Dim!A:A,Store_Dim!E:E)</f>
        <v>Flagship</v>
      </c>
      <c r="T1664" s="4">
        <v>2.0</v>
      </c>
      <c r="U1664" s="13">
        <v>869.43</v>
      </c>
      <c r="V1664" s="14">
        <v>0.24</v>
      </c>
      <c r="W1664" s="15">
        <v>267.0</v>
      </c>
      <c r="X1664" s="4" t="s">
        <v>1964</v>
      </c>
      <c r="Y1664" s="16">
        <v>1321.5336</v>
      </c>
      <c r="Z1664" s="4" t="str">
        <f t="array" ref="Z1664">XLOOKUP(M1664,Product_Dim!A:A,Product_Dim!B:B)</f>
        <v>Men's Roll-On Perfume</v>
      </c>
    </row>
    <row r="1665" ht="14.25" customHeight="1">
      <c r="A1665" s="4" t="s">
        <v>3624</v>
      </c>
      <c r="B1665" s="5">
        <v>45440.0</v>
      </c>
      <c r="C1665" s="12" t="s">
        <v>3973</v>
      </c>
      <c r="D1665" s="4">
        <f t="shared" si="1"/>
        <v>2024</v>
      </c>
      <c r="E1665" s="4" t="s">
        <v>109</v>
      </c>
      <c r="F1665" s="4">
        <v>36.0</v>
      </c>
      <c r="G1665" s="4" t="str">
        <f t="shared" si="2"/>
        <v>36-45</v>
      </c>
      <c r="H1665" s="4" t="str">
        <f t="array" ref="H1665">XLOOKUP(E1665,Customer_Dim!A:A,Customer_Dim!D:D)</f>
        <v>Female</v>
      </c>
      <c r="I1665" s="4" t="str">
        <f t="array" ref="I1665">XLOOKUP(E1665,Customer_Dim!A:A,Customer_Dim!H:H)</f>
        <v>Gold</v>
      </c>
      <c r="J1665" s="4" t="str">
        <f t="array" ref="J1665">XLOOKUP(E1665,Customer_Dim!A:A,Customer_Dim!E:E)</f>
        <v>Smithburgh</v>
      </c>
      <c r="K1665" s="4" t="str">
        <f t="array" ref="K1665">XLOOKUP(E1665,Customer_Dim!A:A,Customer_Dim!F:F)</f>
        <v>Oklahoma</v>
      </c>
      <c r="L1665" s="4" t="str">
        <f t="array" ref="L1665">XLOOKUP(Q1665,Store_Dim!A:A,Store_Dim!C:C)</f>
        <v>South</v>
      </c>
      <c r="M1665" s="4" t="s">
        <v>1744</v>
      </c>
      <c r="N1665" s="4" t="str">
        <f t="array" ref="N1665">XLOOKUP(M1665,Product_Dim!A:A,Product_Dim!C:C)</f>
        <v>Sports</v>
      </c>
      <c r="O1665" s="4" t="str">
        <f t="array" ref="O1665">XLOOKUP(M1665,Product_Dim!A:A,Product_Dim!D:D)</f>
        <v>Accessories</v>
      </c>
      <c r="P1665" s="4" t="s">
        <v>1746</v>
      </c>
      <c r="Q1665" s="4" t="s">
        <v>1904</v>
      </c>
      <c r="R1665" s="4" t="str">
        <f t="array" ref="R1665">XLOOKUP(Q1665,Store_Dim!A:A,Store_Dim!B:B)</f>
        <v>Alexander Group</v>
      </c>
      <c r="S1665" s="4" t="str">
        <f t="array" ref="S1665">XLOOKUP(Q1665,Store_Dim!A:A,Store_Dim!E:E)</f>
        <v>Online</v>
      </c>
      <c r="T1665" s="4">
        <v>1.0</v>
      </c>
      <c r="U1665" s="13">
        <v>62.26</v>
      </c>
      <c r="V1665" s="14">
        <v>0.03</v>
      </c>
      <c r="W1665" s="15">
        <v>185.0</v>
      </c>
      <c r="X1665" s="4" t="s">
        <v>1964</v>
      </c>
      <c r="Y1665" s="16">
        <v>60.3922</v>
      </c>
      <c r="Z1665" s="4" t="str">
        <f t="array" ref="Z1665">XLOOKUP(M1665,Product_Dim!A:A,Product_Dim!B:B)</f>
        <v>Sports Stopwatch Pro</v>
      </c>
    </row>
    <row r="1666" ht="14.25" customHeight="1">
      <c r="A1666" s="4" t="s">
        <v>3625</v>
      </c>
      <c r="B1666" s="5">
        <v>45798.0</v>
      </c>
      <c r="C1666" s="12" t="s">
        <v>3973</v>
      </c>
      <c r="D1666" s="4">
        <f t="shared" si="1"/>
        <v>2025</v>
      </c>
      <c r="E1666" s="4" t="s">
        <v>530</v>
      </c>
      <c r="F1666" s="4">
        <v>41.0</v>
      </c>
      <c r="G1666" s="4" t="str">
        <f t="shared" si="2"/>
        <v>36-45</v>
      </c>
      <c r="H1666" s="4" t="str">
        <f t="array" ref="H1666">XLOOKUP(E1666,Customer_Dim!A:A,Customer_Dim!D:D)</f>
        <v>Female</v>
      </c>
      <c r="I1666" s="4" t="str">
        <f t="array" ref="I1666">XLOOKUP(E1666,Customer_Dim!A:A,Customer_Dim!H:H)</f>
        <v>Platinum</v>
      </c>
      <c r="J1666" s="4" t="str">
        <f t="array" ref="J1666">XLOOKUP(E1666,Customer_Dim!A:A,Customer_Dim!E:E)</f>
        <v>Jaredville</v>
      </c>
      <c r="K1666" s="4" t="str">
        <f t="array" ref="K1666">XLOOKUP(E1666,Customer_Dim!A:A,Customer_Dim!F:F)</f>
        <v>Missouri</v>
      </c>
      <c r="L1666" s="4" t="str">
        <f t="array" ref="L1666">XLOOKUP(Q1666,Store_Dim!A:A,Store_Dim!C:C)</f>
        <v>South</v>
      </c>
      <c r="M1666" s="4" t="s">
        <v>1696</v>
      </c>
      <c r="N1666" s="4" t="str">
        <f t="array" ref="N1666">XLOOKUP(M1666,Product_Dim!A:A,Product_Dim!C:C)</f>
        <v>Electronics</v>
      </c>
      <c r="O1666" s="4" t="str">
        <f t="array" ref="O1666">XLOOKUP(M1666,Product_Dim!A:A,Product_Dim!D:D)</f>
        <v>Mobile</v>
      </c>
      <c r="P1666" s="4" t="s">
        <v>1699</v>
      </c>
      <c r="Q1666" s="4" t="s">
        <v>1934</v>
      </c>
      <c r="R1666" s="4" t="str">
        <f t="array" ref="R1666">XLOOKUP(Q1666,Store_Dim!A:A,Store_Dim!B:B)</f>
        <v>Mcdonald Inc</v>
      </c>
      <c r="S1666" s="4" t="str">
        <f t="array" ref="S1666">XLOOKUP(Q1666,Store_Dim!A:A,Store_Dim!E:E)</f>
        <v>Outlet</v>
      </c>
      <c r="T1666" s="4">
        <v>3.0</v>
      </c>
      <c r="U1666" s="13">
        <v>343.97</v>
      </c>
      <c r="V1666" s="14">
        <v>0.04</v>
      </c>
      <c r="W1666" s="15">
        <v>301.0</v>
      </c>
      <c r="X1666" s="4" t="s">
        <v>1964</v>
      </c>
      <c r="Y1666" s="16">
        <v>990.6336</v>
      </c>
      <c r="Z1666" s="4" t="str">
        <f t="array" ref="Z1666">XLOOKUP(M1666,Product_Dim!A:A,Product_Dim!B:B)</f>
        <v>Portable Power Bank</v>
      </c>
    </row>
    <row r="1667" ht="14.25" customHeight="1">
      <c r="A1667" s="4" t="s">
        <v>3626</v>
      </c>
      <c r="B1667" s="5">
        <v>45293.0</v>
      </c>
      <c r="C1667" s="12" t="s">
        <v>3972</v>
      </c>
      <c r="D1667" s="4">
        <f t="shared" si="1"/>
        <v>2024</v>
      </c>
      <c r="E1667" s="4" t="s">
        <v>980</v>
      </c>
      <c r="F1667" s="4">
        <v>23.0</v>
      </c>
      <c r="G1667" s="4" t="str">
        <f t="shared" si="2"/>
        <v>18-25</v>
      </c>
      <c r="H1667" s="4" t="str">
        <f t="array" ref="H1667">XLOOKUP(E1667,Customer_Dim!A:A,Customer_Dim!D:D)</f>
        <v>Female</v>
      </c>
      <c r="I1667" s="4" t="str">
        <f t="array" ref="I1667">XLOOKUP(E1667,Customer_Dim!A:A,Customer_Dim!H:H)</f>
        <v>Platinum</v>
      </c>
      <c r="J1667" s="4" t="str">
        <f t="array" ref="J1667">XLOOKUP(E1667,Customer_Dim!A:A,Customer_Dim!E:E)</f>
        <v>East Johntown</v>
      </c>
      <c r="K1667" s="4" t="str">
        <f t="array" ref="K1667">XLOOKUP(E1667,Customer_Dim!A:A,Customer_Dim!F:F)</f>
        <v>Delaware</v>
      </c>
      <c r="L1667" s="4" t="str">
        <f t="array" ref="L1667">XLOOKUP(Q1667,Store_Dim!A:A,Store_Dim!C:C)</f>
        <v>North</v>
      </c>
      <c r="M1667" s="4" t="s">
        <v>1648</v>
      </c>
      <c r="N1667" s="4" t="str">
        <f t="array" ref="N1667">XLOOKUP(M1667,Product_Dim!A:A,Product_Dim!C:C)</f>
        <v>Sports</v>
      </c>
      <c r="O1667" s="4" t="str">
        <f t="array" ref="O1667">XLOOKUP(M1667,Product_Dim!A:A,Product_Dim!D:D)</f>
        <v>Outdoor</v>
      </c>
      <c r="P1667" s="4" t="s">
        <v>1651</v>
      </c>
      <c r="Q1667" s="4" t="s">
        <v>1929</v>
      </c>
      <c r="R1667" s="4" t="str">
        <f t="array" ref="R1667">XLOOKUP(Q1667,Store_Dim!A:A,Store_Dim!B:B)</f>
        <v>Thomas, Bridges and Harris</v>
      </c>
      <c r="S1667" s="4" t="str">
        <f t="array" ref="S1667">XLOOKUP(Q1667,Store_Dim!A:A,Store_Dim!E:E)</f>
        <v>Online</v>
      </c>
      <c r="T1667" s="4">
        <v>3.0</v>
      </c>
      <c r="U1667" s="13">
        <v>304.67</v>
      </c>
      <c r="V1667" s="14">
        <v>0.11</v>
      </c>
      <c r="W1667" s="15">
        <v>340.0</v>
      </c>
      <c r="X1667" s="4" t="s">
        <v>1959</v>
      </c>
      <c r="Y1667" s="16">
        <v>813.4689</v>
      </c>
      <c r="Z1667" s="4" t="str">
        <f t="array" ref="Z1667">XLOOKUP(M1667,Product_Dim!A:A,Product_Dim!B:B)</f>
        <v>Foldable Camping Chair</v>
      </c>
    </row>
    <row r="1668" ht="14.25" customHeight="1">
      <c r="A1668" s="4" t="s">
        <v>3627</v>
      </c>
      <c r="B1668" s="5">
        <v>45296.0</v>
      </c>
      <c r="C1668" s="12" t="s">
        <v>3972</v>
      </c>
      <c r="D1668" s="4">
        <f t="shared" si="1"/>
        <v>2024</v>
      </c>
      <c r="E1668" s="4" t="s">
        <v>1166</v>
      </c>
      <c r="F1668" s="4">
        <v>63.0</v>
      </c>
      <c r="G1668" s="4" t="str">
        <f t="shared" si="2"/>
        <v>56-65</v>
      </c>
      <c r="H1668" s="4" t="str">
        <f t="array" ref="H1668">XLOOKUP(E1668,Customer_Dim!A:A,Customer_Dim!D:D)</f>
        <v>Female</v>
      </c>
      <c r="I1668" s="4" t="str">
        <f t="array" ref="I1668">XLOOKUP(E1668,Customer_Dim!A:A,Customer_Dim!H:H)</f>
        <v>Platinum</v>
      </c>
      <c r="J1668" s="4" t="str">
        <f t="array" ref="J1668">XLOOKUP(E1668,Customer_Dim!A:A,Customer_Dim!E:E)</f>
        <v>Kellyside</v>
      </c>
      <c r="K1668" s="4" t="str">
        <f t="array" ref="K1668">XLOOKUP(E1668,Customer_Dim!A:A,Customer_Dim!F:F)</f>
        <v>Alaska</v>
      </c>
      <c r="L1668" s="4" t="str">
        <f t="array" ref="L1668">XLOOKUP(Q1668,Store_Dim!A:A,Store_Dim!C:C)</f>
        <v>South</v>
      </c>
      <c r="M1668" s="4" t="s">
        <v>1658</v>
      </c>
      <c r="N1668" s="4" t="str">
        <f t="array" ref="N1668">XLOOKUP(M1668,Product_Dim!A:A,Product_Dim!C:C)</f>
        <v>Home</v>
      </c>
      <c r="O1668" s="4" t="str">
        <f t="array" ref="O1668">XLOOKUP(M1668,Product_Dim!A:A,Product_Dim!D:D)</f>
        <v>Decor</v>
      </c>
      <c r="P1668" s="4" t="s">
        <v>1660</v>
      </c>
      <c r="Q1668" s="4" t="s">
        <v>1921</v>
      </c>
      <c r="R1668" s="4" t="str">
        <f t="array" ref="R1668">XLOOKUP(Q1668,Store_Dim!A:A,Store_Dim!B:B)</f>
        <v>Moore, Padilla and Butler</v>
      </c>
      <c r="S1668" s="4" t="str">
        <f t="array" ref="S1668">XLOOKUP(Q1668,Store_Dim!A:A,Store_Dim!E:E)</f>
        <v>Flagship</v>
      </c>
      <c r="T1668" s="4">
        <v>4.0</v>
      </c>
      <c r="U1668" s="13">
        <v>208.34</v>
      </c>
      <c r="V1668" s="14">
        <v>0.01</v>
      </c>
      <c r="W1668" s="15">
        <v>378.0</v>
      </c>
      <c r="X1668" s="4" t="s">
        <v>1961</v>
      </c>
      <c r="Y1668" s="16">
        <v>825.0264</v>
      </c>
      <c r="Z1668" s="4" t="str">
        <f t="array" ref="Z1668">XLOOKUP(M1668,Product_Dim!A:A,Product_Dim!B:B)</f>
        <v>Decorative Floor Vase</v>
      </c>
    </row>
    <row r="1669" ht="14.25" customHeight="1">
      <c r="A1669" s="4" t="s">
        <v>3628</v>
      </c>
      <c r="B1669" s="5">
        <v>45860.0</v>
      </c>
      <c r="C1669" s="12" t="s">
        <v>3968</v>
      </c>
      <c r="D1669" s="4">
        <f t="shared" si="1"/>
        <v>2025</v>
      </c>
      <c r="E1669" s="4" t="s">
        <v>1007</v>
      </c>
      <c r="F1669" s="4">
        <v>47.0</v>
      </c>
      <c r="G1669" s="4" t="str">
        <f t="shared" si="2"/>
        <v>46-55</v>
      </c>
      <c r="H1669" s="4" t="str">
        <f t="array" ref="H1669">XLOOKUP(E1669,Customer_Dim!A:A,Customer_Dim!D:D)</f>
        <v>Female</v>
      </c>
      <c r="I1669" s="4" t="str">
        <f t="array" ref="I1669">XLOOKUP(E1669,Customer_Dim!A:A,Customer_Dim!H:H)</f>
        <v>Silver</v>
      </c>
      <c r="J1669" s="4" t="str">
        <f t="array" ref="J1669">XLOOKUP(E1669,Customer_Dim!A:A,Customer_Dim!E:E)</f>
        <v>Brianchester</v>
      </c>
      <c r="K1669" s="4" t="str">
        <f t="array" ref="K1669">XLOOKUP(E1669,Customer_Dim!A:A,Customer_Dim!F:F)</f>
        <v>Delaware</v>
      </c>
      <c r="L1669" s="4" t="str">
        <f t="array" ref="L1669">XLOOKUP(Q1669,Store_Dim!A:A,Store_Dim!C:C)</f>
        <v>North</v>
      </c>
      <c r="M1669" s="4" t="s">
        <v>1841</v>
      </c>
      <c r="N1669" s="4" t="str">
        <f t="array" ref="N1669">XLOOKUP(M1669,Product_Dim!A:A,Product_Dim!C:C)</f>
        <v>Home</v>
      </c>
      <c r="O1669" s="4" t="str">
        <f t="array" ref="O1669">XLOOKUP(M1669,Product_Dim!A:A,Product_Dim!D:D)</f>
        <v>Kitchen</v>
      </c>
      <c r="P1669" s="4" t="s">
        <v>1843</v>
      </c>
      <c r="Q1669" s="4" t="s">
        <v>1892</v>
      </c>
      <c r="R1669" s="4" t="str">
        <f t="array" ref="R1669">XLOOKUP(Q1669,Store_Dim!A:A,Store_Dim!B:B)</f>
        <v>Martinez, Adkins and Johnson</v>
      </c>
      <c r="S1669" s="4" t="str">
        <f t="array" ref="S1669">XLOOKUP(Q1669,Store_Dim!A:A,Store_Dim!E:E)</f>
        <v>Flagship</v>
      </c>
      <c r="T1669" s="4">
        <v>1.0</v>
      </c>
      <c r="U1669" s="13">
        <v>119.04</v>
      </c>
      <c r="V1669" s="14">
        <v>0.13</v>
      </c>
      <c r="W1669" s="15">
        <v>82.0</v>
      </c>
      <c r="X1669" s="4" t="s">
        <v>1964</v>
      </c>
      <c r="Y1669" s="16">
        <v>103.5648</v>
      </c>
      <c r="Z1669" s="4" t="str">
        <f t="array" ref="Z1669">XLOOKUP(M1669,Product_Dim!A:A,Product_Dim!B:B)</f>
        <v>Kitchen Cutting Board</v>
      </c>
    </row>
    <row r="1670" ht="14.25" customHeight="1">
      <c r="A1670" s="4" t="s">
        <v>3629</v>
      </c>
      <c r="B1670" s="5">
        <v>45843.0</v>
      </c>
      <c r="C1670" s="12" t="s">
        <v>3968</v>
      </c>
      <c r="D1670" s="4">
        <f t="shared" si="1"/>
        <v>2025</v>
      </c>
      <c r="E1670" s="4" t="s">
        <v>1034</v>
      </c>
      <c r="F1670" s="4">
        <v>21.0</v>
      </c>
      <c r="G1670" s="4" t="str">
        <f t="shared" si="2"/>
        <v>18-25</v>
      </c>
      <c r="H1670" s="4" t="str">
        <f t="array" ref="H1670">XLOOKUP(E1670,Customer_Dim!A:A,Customer_Dim!D:D)</f>
        <v>Female</v>
      </c>
      <c r="I1670" s="4" t="str">
        <f t="array" ref="I1670">XLOOKUP(E1670,Customer_Dim!A:A,Customer_Dim!H:H)</f>
        <v>Bronze</v>
      </c>
      <c r="J1670" s="4" t="str">
        <f t="array" ref="J1670">XLOOKUP(E1670,Customer_Dim!A:A,Customer_Dim!E:E)</f>
        <v>Lake Alice</v>
      </c>
      <c r="K1670" s="4" t="str">
        <f t="array" ref="K1670">XLOOKUP(E1670,Customer_Dim!A:A,Customer_Dim!F:F)</f>
        <v>Tennessee</v>
      </c>
      <c r="L1670" s="4" t="str">
        <f t="array" ref="L1670">XLOOKUP(Q1670,Store_Dim!A:A,Store_Dim!C:C)</f>
        <v>South</v>
      </c>
      <c r="M1670" s="4" t="s">
        <v>1712</v>
      </c>
      <c r="N1670" s="4" t="str">
        <f t="array" ref="N1670">XLOOKUP(M1670,Product_Dim!A:A,Product_Dim!C:C)</f>
        <v>Sports</v>
      </c>
      <c r="O1670" s="4" t="str">
        <f t="array" ref="O1670">XLOOKUP(M1670,Product_Dim!A:A,Product_Dim!D:D)</f>
        <v>Fitness</v>
      </c>
      <c r="P1670" s="4" t="s">
        <v>1714</v>
      </c>
      <c r="Q1670" s="4" t="s">
        <v>1921</v>
      </c>
      <c r="R1670" s="4" t="str">
        <f t="array" ref="R1670">XLOOKUP(Q1670,Store_Dim!A:A,Store_Dim!B:B)</f>
        <v>Moore, Padilla and Butler</v>
      </c>
      <c r="S1670" s="4" t="str">
        <f t="array" ref="S1670">XLOOKUP(Q1670,Store_Dim!A:A,Store_Dim!E:E)</f>
        <v>Flagship</v>
      </c>
      <c r="T1670" s="4">
        <v>4.0</v>
      </c>
      <c r="U1670" s="13">
        <v>791.65</v>
      </c>
      <c r="V1670" s="14">
        <v>0.06</v>
      </c>
      <c r="W1670" s="15">
        <v>316.0</v>
      </c>
      <c r="X1670" s="4" t="s">
        <v>1964</v>
      </c>
      <c r="Y1670" s="16">
        <v>2976.604</v>
      </c>
      <c r="Z1670" s="4" t="str">
        <f t="array" ref="Z1670">XLOOKUP(M1670,Product_Dim!A:A,Product_Dim!B:B)</f>
        <v>Adjustable Jump Rope</v>
      </c>
    </row>
    <row r="1671" ht="14.25" customHeight="1">
      <c r="A1671" s="4" t="s">
        <v>3630</v>
      </c>
      <c r="B1671" s="5">
        <v>45862.0</v>
      </c>
      <c r="C1671" s="12" t="s">
        <v>3968</v>
      </c>
      <c r="D1671" s="4">
        <f t="shared" si="1"/>
        <v>2025</v>
      </c>
      <c r="E1671" s="4" t="s">
        <v>214</v>
      </c>
      <c r="F1671" s="4">
        <v>55.0</v>
      </c>
      <c r="G1671" s="4" t="str">
        <f t="shared" si="2"/>
        <v>46-55</v>
      </c>
      <c r="H1671" s="4" t="str">
        <f t="array" ref="H1671">XLOOKUP(E1671,Customer_Dim!A:A,Customer_Dim!D:D)</f>
        <v>Male</v>
      </c>
      <c r="I1671" s="4" t="str">
        <f t="array" ref="I1671">XLOOKUP(E1671,Customer_Dim!A:A,Customer_Dim!H:H)</f>
        <v>Bronze</v>
      </c>
      <c r="J1671" s="4" t="str">
        <f t="array" ref="J1671">XLOOKUP(E1671,Customer_Dim!A:A,Customer_Dim!E:E)</f>
        <v>South Timtown</v>
      </c>
      <c r="K1671" s="4" t="str">
        <f t="array" ref="K1671">XLOOKUP(E1671,Customer_Dim!A:A,Customer_Dim!F:F)</f>
        <v>Minnesota</v>
      </c>
      <c r="L1671" s="4" t="str">
        <f t="array" ref="L1671">XLOOKUP(Q1671,Store_Dim!A:A,Store_Dim!C:C)</f>
        <v>South</v>
      </c>
      <c r="M1671" s="4" t="s">
        <v>1613</v>
      </c>
      <c r="N1671" s="4" t="str">
        <f t="array" ref="N1671">XLOOKUP(M1671,Product_Dim!A:A,Product_Dim!C:C)</f>
        <v>Home</v>
      </c>
      <c r="O1671" s="4" t="str">
        <f t="array" ref="O1671">XLOOKUP(M1671,Product_Dim!A:A,Product_Dim!D:D)</f>
        <v>Decor</v>
      </c>
      <c r="P1671" s="4" t="s">
        <v>1616</v>
      </c>
      <c r="Q1671" s="4" t="s">
        <v>1896</v>
      </c>
      <c r="R1671" s="4" t="str">
        <f t="array" ref="R1671">XLOOKUP(Q1671,Store_Dim!A:A,Store_Dim!B:B)</f>
        <v>Black-Horn</v>
      </c>
      <c r="S1671" s="4" t="str">
        <f t="array" ref="S1671">XLOOKUP(Q1671,Store_Dim!A:A,Store_Dim!E:E)</f>
        <v>Outlet</v>
      </c>
      <c r="T1671" s="4">
        <v>2.0</v>
      </c>
      <c r="U1671" s="13">
        <v>414.86</v>
      </c>
      <c r="V1671" s="14">
        <v>0.23</v>
      </c>
      <c r="W1671" s="15">
        <v>439.0</v>
      </c>
      <c r="X1671" s="4" t="s">
        <v>1959</v>
      </c>
      <c r="Y1671" s="16">
        <v>638.8844</v>
      </c>
      <c r="Z1671" s="4" t="str">
        <f t="array" ref="Z1671">XLOOKUP(M1671,Product_Dim!A:A,Product_Dim!B:B)</f>
        <v>Decorative Wall Mirror</v>
      </c>
    </row>
    <row r="1672" ht="14.25" customHeight="1">
      <c r="A1672" s="4" t="s">
        <v>3631</v>
      </c>
      <c r="B1672" s="5">
        <v>45385.0</v>
      </c>
      <c r="C1672" s="12" t="s">
        <v>3978</v>
      </c>
      <c r="D1672" s="4">
        <f t="shared" si="1"/>
        <v>2024</v>
      </c>
      <c r="E1672" s="4" t="s">
        <v>1493</v>
      </c>
      <c r="F1672" s="4">
        <v>59.0</v>
      </c>
      <c r="G1672" s="4" t="str">
        <f t="shared" si="2"/>
        <v>56-65</v>
      </c>
      <c r="H1672" s="4" t="str">
        <f t="array" ref="H1672">XLOOKUP(E1672,Customer_Dim!A:A,Customer_Dim!D:D)</f>
        <v>Male</v>
      </c>
      <c r="I1672" s="4" t="str">
        <f t="array" ref="I1672">XLOOKUP(E1672,Customer_Dim!A:A,Customer_Dim!H:H)</f>
        <v>Gold</v>
      </c>
      <c r="J1672" s="4" t="str">
        <f t="array" ref="J1672">XLOOKUP(E1672,Customer_Dim!A:A,Customer_Dim!E:E)</f>
        <v>West Sarah</v>
      </c>
      <c r="K1672" s="4" t="str">
        <f t="array" ref="K1672">XLOOKUP(E1672,Customer_Dim!A:A,Customer_Dim!F:F)</f>
        <v>South Dakota</v>
      </c>
      <c r="L1672" s="4" t="str">
        <f t="array" ref="L1672">XLOOKUP(Q1672,Store_Dim!A:A,Store_Dim!C:C)</f>
        <v>North</v>
      </c>
      <c r="M1672" s="4" t="s">
        <v>1693</v>
      </c>
      <c r="N1672" s="4" t="str">
        <f t="array" ref="N1672">XLOOKUP(M1672,Product_Dim!A:A,Product_Dim!C:C)</f>
        <v>Sports</v>
      </c>
      <c r="O1672" s="4" t="str">
        <f t="array" ref="O1672">XLOOKUP(M1672,Product_Dim!A:A,Product_Dim!D:D)</f>
        <v>Outdoor</v>
      </c>
      <c r="P1672" s="4" t="s">
        <v>1695</v>
      </c>
      <c r="Q1672" s="4" t="s">
        <v>1929</v>
      </c>
      <c r="R1672" s="4" t="str">
        <f t="array" ref="R1672">XLOOKUP(Q1672,Store_Dim!A:A,Store_Dim!B:B)</f>
        <v>Thomas, Bridges and Harris</v>
      </c>
      <c r="S1672" s="4" t="str">
        <f t="array" ref="S1672">XLOOKUP(Q1672,Store_Dim!A:A,Store_Dim!E:E)</f>
        <v>Online</v>
      </c>
      <c r="T1672" s="4">
        <v>2.0</v>
      </c>
      <c r="U1672" s="13">
        <v>960.81</v>
      </c>
      <c r="V1672" s="14">
        <v>0.28</v>
      </c>
      <c r="W1672" s="15">
        <v>394.0</v>
      </c>
      <c r="X1672" s="4" t="s">
        <v>1961</v>
      </c>
      <c r="Y1672" s="16">
        <v>1383.5664</v>
      </c>
      <c r="Z1672" s="4" t="str">
        <f t="array" ref="Z1672">XLOOKUP(M1672,Product_Dim!A:A,Product_Dim!B:B)</f>
        <v>Sports Water Hydration Pack</v>
      </c>
    </row>
    <row r="1673" ht="14.25" customHeight="1">
      <c r="A1673" s="4" t="s">
        <v>3632</v>
      </c>
      <c r="B1673" s="5">
        <v>45668.0</v>
      </c>
      <c r="C1673" s="12" t="s">
        <v>3972</v>
      </c>
      <c r="D1673" s="4">
        <f t="shared" si="1"/>
        <v>2025</v>
      </c>
      <c r="E1673" s="4" t="s">
        <v>710</v>
      </c>
      <c r="F1673" s="4">
        <v>63.0</v>
      </c>
      <c r="G1673" s="4" t="str">
        <f t="shared" si="2"/>
        <v>56-65</v>
      </c>
      <c r="H1673" s="4" t="str">
        <f t="array" ref="H1673">XLOOKUP(E1673,Customer_Dim!A:A,Customer_Dim!D:D)</f>
        <v>Female</v>
      </c>
      <c r="I1673" s="4" t="str">
        <f t="array" ref="I1673">XLOOKUP(E1673,Customer_Dim!A:A,Customer_Dim!H:H)</f>
        <v>Platinum</v>
      </c>
      <c r="J1673" s="4" t="str">
        <f t="array" ref="J1673">XLOOKUP(E1673,Customer_Dim!A:A,Customer_Dim!E:E)</f>
        <v>Lyonsfort</v>
      </c>
      <c r="K1673" s="4" t="str">
        <f t="array" ref="K1673">XLOOKUP(E1673,Customer_Dim!A:A,Customer_Dim!F:F)</f>
        <v>Washington</v>
      </c>
      <c r="L1673" s="4" t="str">
        <f t="array" ref="L1673">XLOOKUP(Q1673,Store_Dim!A:A,Store_Dim!C:C)</f>
        <v>South</v>
      </c>
      <c r="M1673" s="4" t="s">
        <v>1732</v>
      </c>
      <c r="N1673" s="4" t="str">
        <f t="array" ref="N1673">XLOOKUP(M1673,Product_Dim!A:A,Product_Dim!C:C)</f>
        <v>Sports</v>
      </c>
      <c r="O1673" s="4" t="str">
        <f t="array" ref="O1673">XLOOKUP(M1673,Product_Dim!A:A,Product_Dim!D:D)</f>
        <v>Fitness</v>
      </c>
      <c r="P1673" s="4" t="s">
        <v>1734</v>
      </c>
      <c r="Q1673" s="4" t="s">
        <v>1904</v>
      </c>
      <c r="R1673" s="4" t="str">
        <f t="array" ref="R1673">XLOOKUP(Q1673,Store_Dim!A:A,Store_Dim!B:B)</f>
        <v>Alexander Group</v>
      </c>
      <c r="S1673" s="4" t="str">
        <f t="array" ref="S1673">XLOOKUP(Q1673,Store_Dim!A:A,Store_Dim!E:E)</f>
        <v>Online</v>
      </c>
      <c r="T1673" s="4">
        <v>4.0</v>
      </c>
      <c r="U1673" s="13">
        <v>943.36</v>
      </c>
      <c r="V1673" s="14">
        <v>0.18</v>
      </c>
      <c r="W1673" s="15">
        <v>260.0</v>
      </c>
      <c r="X1673" s="4" t="s">
        <v>1961</v>
      </c>
      <c r="Y1673" s="16">
        <v>3094.2208</v>
      </c>
      <c r="Z1673" s="4" t="str">
        <f t="array" ref="Z1673">XLOOKUP(M1673,Product_Dim!A:A,Product_Dim!B:B)</f>
        <v>Boxing Hand Wraps</v>
      </c>
    </row>
    <row r="1674" ht="14.25" customHeight="1">
      <c r="A1674" s="4" t="s">
        <v>3633</v>
      </c>
      <c r="B1674" s="5">
        <v>45561.0</v>
      </c>
      <c r="C1674" s="12" t="s">
        <v>3976</v>
      </c>
      <c r="D1674" s="4">
        <f t="shared" si="1"/>
        <v>2024</v>
      </c>
      <c r="E1674" s="4" t="s">
        <v>713</v>
      </c>
      <c r="F1674" s="4">
        <v>42.0</v>
      </c>
      <c r="G1674" s="4" t="str">
        <f t="shared" si="2"/>
        <v>36-45</v>
      </c>
      <c r="H1674" s="4" t="str">
        <f t="array" ref="H1674">XLOOKUP(E1674,Customer_Dim!A:A,Customer_Dim!D:D)</f>
        <v>Female</v>
      </c>
      <c r="I1674" s="4" t="str">
        <f t="array" ref="I1674">XLOOKUP(E1674,Customer_Dim!A:A,Customer_Dim!H:H)</f>
        <v>Platinum</v>
      </c>
      <c r="J1674" s="4" t="str">
        <f t="array" ref="J1674">XLOOKUP(E1674,Customer_Dim!A:A,Customer_Dim!E:E)</f>
        <v>West Markport</v>
      </c>
      <c r="K1674" s="4" t="str">
        <f t="array" ref="K1674">XLOOKUP(E1674,Customer_Dim!A:A,Customer_Dim!F:F)</f>
        <v>North Dakota</v>
      </c>
      <c r="L1674" s="4" t="str">
        <f t="array" ref="L1674">XLOOKUP(Q1674,Store_Dim!A:A,Store_Dim!C:C)</f>
        <v>East</v>
      </c>
      <c r="M1674" s="4" t="s">
        <v>1569</v>
      </c>
      <c r="N1674" s="4" t="str">
        <f t="array" ref="N1674">XLOOKUP(M1674,Product_Dim!A:A,Product_Dim!C:C)</f>
        <v>Clothing</v>
      </c>
      <c r="O1674" s="4" t="str">
        <f t="array" ref="O1674">XLOOKUP(M1674,Product_Dim!A:A,Product_Dim!D:D)</f>
        <v>Outerwear</v>
      </c>
      <c r="P1674" s="4" t="s">
        <v>1571</v>
      </c>
      <c r="Q1674" s="4" t="s">
        <v>1932</v>
      </c>
      <c r="R1674" s="4" t="str">
        <f t="array" ref="R1674">XLOOKUP(Q1674,Store_Dim!A:A,Store_Dim!B:B)</f>
        <v>Gardner, Humphrey and Contreras</v>
      </c>
      <c r="S1674" s="4" t="str">
        <f t="array" ref="S1674">XLOOKUP(Q1674,Store_Dim!A:A,Store_Dim!E:E)</f>
        <v>Flagship</v>
      </c>
      <c r="T1674" s="4">
        <v>1.0</v>
      </c>
      <c r="U1674" s="13">
        <v>830.42</v>
      </c>
      <c r="V1674" s="14">
        <v>0.26</v>
      </c>
      <c r="W1674" s="15">
        <v>452.0</v>
      </c>
      <c r="X1674" s="4" t="s">
        <v>1964</v>
      </c>
      <c r="Y1674" s="16">
        <v>614.5108</v>
      </c>
      <c r="Z1674" s="4" t="str">
        <f t="array" ref="Z1674">XLOOKUP(M1674,Product_Dim!A:A,Product_Dim!B:B)</f>
        <v>Men's Running Jacket</v>
      </c>
    </row>
    <row r="1675" ht="14.25" customHeight="1">
      <c r="A1675" s="4" t="s">
        <v>3634</v>
      </c>
      <c r="B1675" s="5">
        <v>45637.0</v>
      </c>
      <c r="C1675" s="12" t="s">
        <v>3969</v>
      </c>
      <c r="D1675" s="4">
        <f t="shared" si="1"/>
        <v>2024</v>
      </c>
      <c r="E1675" s="4" t="s">
        <v>1130</v>
      </c>
      <c r="F1675" s="4">
        <v>56.0</v>
      </c>
      <c r="G1675" s="4" t="str">
        <f t="shared" si="2"/>
        <v>56-65</v>
      </c>
      <c r="H1675" s="4" t="str">
        <f t="array" ref="H1675">XLOOKUP(E1675,Customer_Dim!A:A,Customer_Dim!D:D)</f>
        <v>Female</v>
      </c>
      <c r="I1675" s="4" t="str">
        <f t="array" ref="I1675">XLOOKUP(E1675,Customer_Dim!A:A,Customer_Dim!H:H)</f>
        <v>Platinum</v>
      </c>
      <c r="J1675" s="4" t="str">
        <f t="array" ref="J1675">XLOOKUP(E1675,Customer_Dim!A:A,Customer_Dim!E:E)</f>
        <v>Westbury</v>
      </c>
      <c r="K1675" s="4" t="str">
        <f t="array" ref="K1675">XLOOKUP(E1675,Customer_Dim!A:A,Customer_Dim!F:F)</f>
        <v>Oregon</v>
      </c>
      <c r="L1675" s="4" t="str">
        <f t="array" ref="L1675">XLOOKUP(Q1675,Store_Dim!A:A,Store_Dim!C:C)</f>
        <v>North</v>
      </c>
      <c r="M1675" s="4" t="s">
        <v>1783</v>
      </c>
      <c r="N1675" s="4" t="str">
        <f t="array" ref="N1675">XLOOKUP(M1675,Product_Dim!A:A,Product_Dim!C:C)</f>
        <v>Electronics</v>
      </c>
      <c r="O1675" s="4" t="str">
        <f t="array" ref="O1675">XLOOKUP(M1675,Product_Dim!A:A,Product_Dim!D:D)</f>
        <v>Accessories</v>
      </c>
      <c r="P1675" s="4" t="s">
        <v>1785</v>
      </c>
      <c r="Q1675" s="4" t="s">
        <v>1942</v>
      </c>
      <c r="R1675" s="4" t="str">
        <f t="array" ref="R1675">XLOOKUP(Q1675,Store_Dim!A:A,Store_Dim!B:B)</f>
        <v>Holloway Ltd</v>
      </c>
      <c r="S1675" s="4" t="str">
        <f t="array" ref="S1675">XLOOKUP(Q1675,Store_Dim!A:A,Store_Dim!E:E)</f>
        <v>Flagship</v>
      </c>
      <c r="T1675" s="4">
        <v>1.0</v>
      </c>
      <c r="U1675" s="13">
        <v>762.55</v>
      </c>
      <c r="V1675" s="14">
        <v>0.19</v>
      </c>
      <c r="W1675" s="15">
        <v>476.0</v>
      </c>
      <c r="X1675" s="4" t="s">
        <v>1959</v>
      </c>
      <c r="Y1675" s="16">
        <v>617.6655</v>
      </c>
      <c r="Z1675" s="4" t="str">
        <f t="array" ref="Z1675">XLOOKUP(M1675,Product_Dim!A:A,Product_Dim!B:B)</f>
        <v>Smart LED Light Strip</v>
      </c>
    </row>
    <row r="1676" ht="14.25" customHeight="1">
      <c r="A1676" s="4" t="s">
        <v>3635</v>
      </c>
      <c r="B1676" s="5">
        <v>45839.0</v>
      </c>
      <c r="C1676" s="12" t="s">
        <v>3968</v>
      </c>
      <c r="D1676" s="4">
        <f t="shared" si="1"/>
        <v>2025</v>
      </c>
      <c r="E1676" s="4" t="s">
        <v>1100</v>
      </c>
      <c r="F1676" s="4">
        <v>38.0</v>
      </c>
      <c r="G1676" s="4" t="str">
        <f t="shared" si="2"/>
        <v>36-45</v>
      </c>
      <c r="H1676" s="4" t="str">
        <f t="array" ref="H1676">XLOOKUP(E1676,Customer_Dim!A:A,Customer_Dim!D:D)</f>
        <v>Male</v>
      </c>
      <c r="I1676" s="4" t="str">
        <f t="array" ref="I1676">XLOOKUP(E1676,Customer_Dim!A:A,Customer_Dim!H:H)</f>
        <v>Bronze</v>
      </c>
      <c r="J1676" s="4" t="str">
        <f t="array" ref="J1676">XLOOKUP(E1676,Customer_Dim!A:A,Customer_Dim!E:E)</f>
        <v>Cartershire</v>
      </c>
      <c r="K1676" s="4" t="str">
        <f t="array" ref="K1676">XLOOKUP(E1676,Customer_Dim!A:A,Customer_Dim!F:F)</f>
        <v>Virginia</v>
      </c>
      <c r="L1676" s="4" t="str">
        <f t="array" ref="L1676">XLOOKUP(Q1676,Store_Dim!A:A,Store_Dim!C:C)</f>
        <v>East</v>
      </c>
      <c r="M1676" s="4" t="s">
        <v>1805</v>
      </c>
      <c r="N1676" s="4" t="str">
        <f t="array" ref="N1676">XLOOKUP(M1676,Product_Dim!A:A,Product_Dim!C:C)</f>
        <v>Electronics</v>
      </c>
      <c r="O1676" s="4" t="str">
        <f t="array" ref="O1676">XLOOKUP(M1676,Product_Dim!A:A,Product_Dim!D:D)</f>
        <v>Audio</v>
      </c>
      <c r="P1676" s="4" t="s">
        <v>1807</v>
      </c>
      <c r="Q1676" s="4" t="s">
        <v>1945</v>
      </c>
      <c r="R1676" s="4" t="str">
        <f t="array" ref="R1676">XLOOKUP(Q1676,Store_Dim!A:A,Store_Dim!B:B)</f>
        <v>Guerrero-Schmitt</v>
      </c>
      <c r="S1676" s="4" t="str">
        <f t="array" ref="S1676">XLOOKUP(Q1676,Store_Dim!A:A,Store_Dim!E:E)</f>
        <v>Flagship</v>
      </c>
      <c r="T1676" s="4">
        <v>2.0</v>
      </c>
      <c r="U1676" s="13">
        <v>464.43</v>
      </c>
      <c r="V1676" s="14">
        <v>0.24</v>
      </c>
      <c r="W1676" s="15">
        <v>159.0</v>
      </c>
      <c r="X1676" s="4" t="s">
        <v>1964</v>
      </c>
      <c r="Y1676" s="16">
        <v>705.9336000000001</v>
      </c>
      <c r="Z1676" s="4" t="str">
        <f t="array" ref="Z1676">XLOOKUP(M1676,Product_Dim!A:A,Product_Dim!B:B)</f>
        <v>Bluetooth Car Audio System</v>
      </c>
    </row>
    <row r="1677" ht="14.25" customHeight="1">
      <c r="A1677" s="4" t="s">
        <v>3636</v>
      </c>
      <c r="B1677" s="5">
        <v>45851.0</v>
      </c>
      <c r="C1677" s="12" t="s">
        <v>3968</v>
      </c>
      <c r="D1677" s="4">
        <f t="shared" si="1"/>
        <v>2025</v>
      </c>
      <c r="E1677" s="4" t="s">
        <v>91</v>
      </c>
      <c r="F1677" s="4">
        <v>24.0</v>
      </c>
      <c r="G1677" s="4" t="str">
        <f t="shared" si="2"/>
        <v>18-25</v>
      </c>
      <c r="H1677" s="4" t="str">
        <f t="array" ref="H1677">XLOOKUP(E1677,Customer_Dim!A:A,Customer_Dim!D:D)</f>
        <v>Female</v>
      </c>
      <c r="I1677" s="4" t="str">
        <f t="array" ref="I1677">XLOOKUP(E1677,Customer_Dim!A:A,Customer_Dim!H:H)</f>
        <v>Bronze</v>
      </c>
      <c r="J1677" s="4" t="str">
        <f t="array" ref="J1677">XLOOKUP(E1677,Customer_Dim!A:A,Customer_Dim!E:E)</f>
        <v>South Christopher</v>
      </c>
      <c r="K1677" s="4" t="str">
        <f t="array" ref="K1677">XLOOKUP(E1677,Customer_Dim!A:A,Customer_Dim!F:F)</f>
        <v>Pennsylvania</v>
      </c>
      <c r="L1677" s="4" t="str">
        <f t="array" ref="L1677">XLOOKUP(Q1677,Store_Dim!A:A,Store_Dim!C:C)</f>
        <v>East</v>
      </c>
      <c r="M1677" s="4" t="s">
        <v>1774</v>
      </c>
      <c r="N1677" s="4" t="str">
        <f t="array" ref="N1677">XLOOKUP(M1677,Product_Dim!A:A,Product_Dim!C:C)</f>
        <v>Beauty</v>
      </c>
      <c r="O1677" s="4" t="str">
        <f t="array" ref="O1677">XLOOKUP(M1677,Product_Dim!A:A,Product_Dim!D:D)</f>
        <v>Makeup</v>
      </c>
      <c r="P1677" s="4" t="s">
        <v>1776</v>
      </c>
      <c r="Q1677" s="4" t="s">
        <v>1945</v>
      </c>
      <c r="R1677" s="4" t="str">
        <f t="array" ref="R1677">XLOOKUP(Q1677,Store_Dim!A:A,Store_Dim!B:B)</f>
        <v>Guerrero-Schmitt</v>
      </c>
      <c r="S1677" s="4" t="str">
        <f t="array" ref="S1677">XLOOKUP(Q1677,Store_Dim!A:A,Store_Dim!E:E)</f>
        <v>Flagship</v>
      </c>
      <c r="T1677" s="4">
        <v>1.0</v>
      </c>
      <c r="U1677" s="13">
        <v>711.08</v>
      </c>
      <c r="V1677" s="14">
        <v>0.24</v>
      </c>
      <c r="W1677" s="15">
        <v>118.0</v>
      </c>
      <c r="X1677" s="4" t="s">
        <v>1961</v>
      </c>
      <c r="Y1677" s="16">
        <v>540.4208</v>
      </c>
      <c r="Z1677" s="4" t="str">
        <f t="array" ref="Z1677">XLOOKUP(M1677,Product_Dim!A:A,Product_Dim!B:B)</f>
        <v>Matte Lipstick Set</v>
      </c>
    </row>
    <row r="1678" ht="14.25" customHeight="1">
      <c r="A1678" s="4" t="s">
        <v>3637</v>
      </c>
      <c r="B1678" s="5">
        <v>45656.0</v>
      </c>
      <c r="C1678" s="12" t="s">
        <v>3969</v>
      </c>
      <c r="D1678" s="4">
        <f t="shared" si="1"/>
        <v>2024</v>
      </c>
      <c r="E1678" s="4" t="s">
        <v>826</v>
      </c>
      <c r="F1678" s="4">
        <v>64.0</v>
      </c>
      <c r="G1678" s="4" t="str">
        <f t="shared" si="2"/>
        <v>56-65</v>
      </c>
      <c r="H1678" s="4" t="str">
        <f t="array" ref="H1678">XLOOKUP(E1678,Customer_Dim!A:A,Customer_Dim!D:D)</f>
        <v>Male</v>
      </c>
      <c r="I1678" s="4" t="str">
        <f t="array" ref="I1678">XLOOKUP(E1678,Customer_Dim!A:A,Customer_Dim!H:H)</f>
        <v>Silver</v>
      </c>
      <c r="J1678" s="4" t="str">
        <f t="array" ref="J1678">XLOOKUP(E1678,Customer_Dim!A:A,Customer_Dim!E:E)</f>
        <v>Port Coreyfort</v>
      </c>
      <c r="K1678" s="4" t="str">
        <f t="array" ref="K1678">XLOOKUP(E1678,Customer_Dim!A:A,Customer_Dim!F:F)</f>
        <v>Alabama</v>
      </c>
      <c r="L1678" s="4" t="str">
        <f t="array" ref="L1678">XLOOKUP(Q1678,Store_Dim!A:A,Store_Dim!C:C)</f>
        <v>South</v>
      </c>
      <c r="M1678" s="4" t="s">
        <v>1715</v>
      </c>
      <c r="N1678" s="4" t="str">
        <f t="array" ref="N1678">XLOOKUP(M1678,Product_Dim!A:A,Product_Dim!C:C)</f>
        <v>Sports</v>
      </c>
      <c r="O1678" s="4" t="str">
        <f t="array" ref="O1678">XLOOKUP(M1678,Product_Dim!A:A,Product_Dim!D:D)</f>
        <v>Team Sports</v>
      </c>
      <c r="P1678" s="4" t="s">
        <v>1717</v>
      </c>
      <c r="Q1678" s="4" t="s">
        <v>1934</v>
      </c>
      <c r="R1678" s="4" t="str">
        <f t="array" ref="R1678">XLOOKUP(Q1678,Store_Dim!A:A,Store_Dim!B:B)</f>
        <v>Mcdonald Inc</v>
      </c>
      <c r="S1678" s="4" t="str">
        <f t="array" ref="S1678">XLOOKUP(Q1678,Store_Dim!A:A,Store_Dim!E:E)</f>
        <v>Outlet</v>
      </c>
      <c r="T1678" s="4">
        <v>2.0</v>
      </c>
      <c r="U1678" s="13">
        <v>984.96</v>
      </c>
      <c r="V1678" s="14">
        <v>0.16</v>
      </c>
      <c r="W1678" s="15">
        <v>114.0</v>
      </c>
      <c r="X1678" s="4" t="s">
        <v>1961</v>
      </c>
      <c r="Y1678" s="16">
        <v>1654.7328</v>
      </c>
      <c r="Z1678" s="4" t="str">
        <f t="array" ref="Z1678">XLOOKUP(M1678,Product_Dim!A:A,Product_Dim!B:B)</f>
        <v>High-Grip Football</v>
      </c>
    </row>
    <row r="1679" ht="14.25" customHeight="1">
      <c r="A1679" s="4" t="s">
        <v>3638</v>
      </c>
      <c r="B1679" s="5">
        <v>45759.0</v>
      </c>
      <c r="C1679" s="12" t="s">
        <v>3978</v>
      </c>
      <c r="D1679" s="4">
        <f t="shared" si="1"/>
        <v>2025</v>
      </c>
      <c r="E1679" s="4" t="s">
        <v>1100</v>
      </c>
      <c r="F1679" s="4">
        <v>38.0</v>
      </c>
      <c r="G1679" s="4" t="str">
        <f t="shared" si="2"/>
        <v>36-45</v>
      </c>
      <c r="H1679" s="4" t="str">
        <f t="array" ref="H1679">XLOOKUP(E1679,Customer_Dim!A:A,Customer_Dim!D:D)</f>
        <v>Male</v>
      </c>
      <c r="I1679" s="4" t="str">
        <f t="array" ref="I1679">XLOOKUP(E1679,Customer_Dim!A:A,Customer_Dim!H:H)</f>
        <v>Bronze</v>
      </c>
      <c r="J1679" s="4" t="str">
        <f t="array" ref="J1679">XLOOKUP(E1679,Customer_Dim!A:A,Customer_Dim!E:E)</f>
        <v>Cartershire</v>
      </c>
      <c r="K1679" s="4" t="str">
        <f t="array" ref="K1679">XLOOKUP(E1679,Customer_Dim!A:A,Customer_Dim!F:F)</f>
        <v>Virginia</v>
      </c>
      <c r="L1679" s="4" t="str">
        <f t="array" ref="L1679">XLOOKUP(Q1679,Store_Dim!A:A,Store_Dim!C:C)</f>
        <v>North</v>
      </c>
      <c r="M1679" s="4" t="s">
        <v>1693</v>
      </c>
      <c r="N1679" s="4" t="str">
        <f t="array" ref="N1679">XLOOKUP(M1679,Product_Dim!A:A,Product_Dim!C:C)</f>
        <v>Sports</v>
      </c>
      <c r="O1679" s="4" t="str">
        <f t="array" ref="O1679">XLOOKUP(M1679,Product_Dim!A:A,Product_Dim!D:D)</f>
        <v>Outdoor</v>
      </c>
      <c r="P1679" s="4" t="s">
        <v>1695</v>
      </c>
      <c r="Q1679" s="4" t="s">
        <v>1929</v>
      </c>
      <c r="R1679" s="4" t="str">
        <f t="array" ref="R1679">XLOOKUP(Q1679,Store_Dim!A:A,Store_Dim!B:B)</f>
        <v>Thomas, Bridges and Harris</v>
      </c>
      <c r="S1679" s="4" t="str">
        <f t="array" ref="S1679">XLOOKUP(Q1679,Store_Dim!A:A,Store_Dim!E:E)</f>
        <v>Online</v>
      </c>
      <c r="T1679" s="4">
        <v>1.0</v>
      </c>
      <c r="U1679" s="13">
        <v>21.14</v>
      </c>
      <c r="V1679" s="14">
        <v>0.06</v>
      </c>
      <c r="W1679" s="15">
        <v>394.0</v>
      </c>
      <c r="X1679" s="4" t="s">
        <v>1964</v>
      </c>
      <c r="Y1679" s="16">
        <v>19.8716</v>
      </c>
      <c r="Z1679" s="4" t="str">
        <f t="array" ref="Z1679">XLOOKUP(M1679,Product_Dim!A:A,Product_Dim!B:B)</f>
        <v>Sports Water Hydration Pack</v>
      </c>
    </row>
    <row r="1680" ht="14.25" customHeight="1">
      <c r="A1680" s="4" t="s">
        <v>3639</v>
      </c>
      <c r="B1680" s="5">
        <v>45679.0</v>
      </c>
      <c r="C1680" s="12" t="s">
        <v>3972</v>
      </c>
      <c r="D1680" s="4">
        <f t="shared" si="1"/>
        <v>2025</v>
      </c>
      <c r="E1680" s="4" t="s">
        <v>391</v>
      </c>
      <c r="F1680" s="4">
        <v>53.0</v>
      </c>
      <c r="G1680" s="4" t="str">
        <f t="shared" si="2"/>
        <v>46-55</v>
      </c>
      <c r="H1680" s="4" t="str">
        <f t="array" ref="H1680">XLOOKUP(E1680,Customer_Dim!A:A,Customer_Dim!D:D)</f>
        <v>Female</v>
      </c>
      <c r="I1680" s="4" t="str">
        <f t="array" ref="I1680">XLOOKUP(E1680,Customer_Dim!A:A,Customer_Dim!H:H)</f>
        <v>Bronze</v>
      </c>
      <c r="J1680" s="4" t="str">
        <f t="array" ref="J1680">XLOOKUP(E1680,Customer_Dim!A:A,Customer_Dim!E:E)</f>
        <v>East Linda</v>
      </c>
      <c r="K1680" s="4" t="str">
        <f t="array" ref="K1680">XLOOKUP(E1680,Customer_Dim!A:A,Customer_Dim!F:F)</f>
        <v>Rhode Island</v>
      </c>
      <c r="L1680" s="4" t="str">
        <f t="array" ref="L1680">XLOOKUP(Q1680,Store_Dim!A:A,Store_Dim!C:C)</f>
        <v>West</v>
      </c>
      <c r="M1680" s="4" t="s">
        <v>1877</v>
      </c>
      <c r="N1680" s="4" t="str">
        <f t="array" ref="N1680">XLOOKUP(M1680,Product_Dim!A:A,Product_Dim!C:C)</f>
        <v>Electronics</v>
      </c>
      <c r="O1680" s="4" t="str">
        <f t="array" ref="O1680">XLOOKUP(M1680,Product_Dim!A:A,Product_Dim!D:D)</f>
        <v>Audio</v>
      </c>
      <c r="P1680" s="4" t="s">
        <v>1879</v>
      </c>
      <c r="Q1680" s="4" t="s">
        <v>1917</v>
      </c>
      <c r="R1680" s="4" t="str">
        <f t="array" ref="R1680">XLOOKUP(Q1680,Store_Dim!A:A,Store_Dim!B:B)</f>
        <v>Bean, Jones and Park</v>
      </c>
      <c r="S1680" s="4" t="str">
        <f t="array" ref="S1680">XLOOKUP(Q1680,Store_Dim!A:A,Store_Dim!E:E)</f>
        <v>Online</v>
      </c>
      <c r="T1680" s="4">
        <v>1.0</v>
      </c>
      <c r="U1680" s="13">
        <v>343.03</v>
      </c>
      <c r="V1680" s="14">
        <v>0.16</v>
      </c>
      <c r="W1680" s="15">
        <v>73.0</v>
      </c>
      <c r="X1680" s="4" t="s">
        <v>1959</v>
      </c>
      <c r="Y1680" s="16">
        <v>288.1452</v>
      </c>
      <c r="Z1680" s="4" t="str">
        <f t="array" ref="Z1680">XLOOKUP(M1680,Product_Dim!A:A,Product_Dim!B:B)</f>
        <v>Portable Bluetooth Speaker</v>
      </c>
    </row>
    <row r="1681" ht="14.25" customHeight="1">
      <c r="A1681" s="4" t="s">
        <v>3640</v>
      </c>
      <c r="B1681" s="5">
        <v>45237.0</v>
      </c>
      <c r="C1681" s="12" t="s">
        <v>3971</v>
      </c>
      <c r="D1681" s="4">
        <f t="shared" si="1"/>
        <v>2023</v>
      </c>
      <c r="E1681" s="4" t="s">
        <v>814</v>
      </c>
      <c r="F1681" s="4">
        <v>32.0</v>
      </c>
      <c r="G1681" s="4" t="str">
        <f t="shared" si="2"/>
        <v>26-35</v>
      </c>
      <c r="H1681" s="4" t="str">
        <f t="array" ref="H1681">XLOOKUP(E1681,Customer_Dim!A:A,Customer_Dim!D:D)</f>
        <v>Male</v>
      </c>
      <c r="I1681" s="4" t="str">
        <f t="array" ref="I1681">XLOOKUP(E1681,Customer_Dim!A:A,Customer_Dim!H:H)</f>
        <v>Platinum</v>
      </c>
      <c r="J1681" s="4" t="str">
        <f t="array" ref="J1681">XLOOKUP(E1681,Customer_Dim!A:A,Customer_Dim!E:E)</f>
        <v>Mikehaven</v>
      </c>
      <c r="K1681" s="4" t="str">
        <f t="array" ref="K1681">XLOOKUP(E1681,Customer_Dim!A:A,Customer_Dim!F:F)</f>
        <v>New Hampshire</v>
      </c>
      <c r="L1681" s="4" t="str">
        <f t="array" ref="L1681">XLOOKUP(Q1681,Store_Dim!A:A,Store_Dim!C:C)</f>
        <v>East</v>
      </c>
      <c r="M1681" s="4" t="s">
        <v>1635</v>
      </c>
      <c r="N1681" s="4" t="str">
        <f t="array" ref="N1681">XLOOKUP(M1681,Product_Dim!A:A,Product_Dim!C:C)</f>
        <v>Sports</v>
      </c>
      <c r="O1681" s="4" t="str">
        <f t="array" ref="O1681">XLOOKUP(M1681,Product_Dim!A:A,Product_Dim!D:D)</f>
        <v>Accessories</v>
      </c>
      <c r="P1681" s="4" t="s">
        <v>1637</v>
      </c>
      <c r="Q1681" s="4" t="s">
        <v>1945</v>
      </c>
      <c r="R1681" s="4" t="str">
        <f t="array" ref="R1681">XLOOKUP(Q1681,Store_Dim!A:A,Store_Dim!B:B)</f>
        <v>Guerrero-Schmitt</v>
      </c>
      <c r="S1681" s="4" t="str">
        <f t="array" ref="S1681">XLOOKUP(Q1681,Store_Dim!A:A,Store_Dim!E:E)</f>
        <v>Flagship</v>
      </c>
      <c r="T1681" s="4">
        <v>3.0</v>
      </c>
      <c r="U1681" s="13">
        <v>94.83</v>
      </c>
      <c r="V1681" s="14">
        <v>0.16</v>
      </c>
      <c r="W1681" s="15">
        <v>273.86258363355637</v>
      </c>
      <c r="X1681" s="4" t="s">
        <v>1964</v>
      </c>
      <c r="Y1681" s="16">
        <v>238.9716</v>
      </c>
      <c r="Z1681" s="4" t="str">
        <f t="array" ref="Z1681">XLOOKUP(M1681,Product_Dim!A:A,Product_Dim!B:B)</f>
        <v>Outdoor Sports Water Bottle</v>
      </c>
    </row>
    <row r="1682" ht="14.25" customHeight="1">
      <c r="A1682" s="4" t="s">
        <v>3641</v>
      </c>
      <c r="B1682" s="5">
        <v>45790.0</v>
      </c>
      <c r="C1682" s="12" t="s">
        <v>3973</v>
      </c>
      <c r="D1682" s="4">
        <f t="shared" si="1"/>
        <v>2025</v>
      </c>
      <c r="E1682" s="4" t="s">
        <v>98</v>
      </c>
      <c r="F1682" s="4">
        <v>43.0</v>
      </c>
      <c r="G1682" s="4" t="str">
        <f t="shared" si="2"/>
        <v>36-45</v>
      </c>
      <c r="H1682" s="4" t="str">
        <f t="array" ref="H1682">XLOOKUP(E1682,Customer_Dim!A:A,Customer_Dim!D:D)</f>
        <v>Male</v>
      </c>
      <c r="I1682" s="3" t="s">
        <v>14</v>
      </c>
      <c r="J1682" s="4" t="str">
        <f t="array" ref="J1682">XLOOKUP(E1682,Customer_Dim!A:A,Customer_Dim!E:E)</f>
        <v>South William</v>
      </c>
      <c r="K1682" s="4" t="str">
        <f t="array" ref="K1682">XLOOKUP(E1682,Customer_Dim!A:A,Customer_Dim!F:F)</f>
        <v>Kansas</v>
      </c>
      <c r="L1682" s="4" t="str">
        <f t="array" ref="L1682">XLOOKUP(Q1682,Store_Dim!A:A,Store_Dim!C:C)</f>
        <v>East</v>
      </c>
      <c r="M1682" s="4" t="s">
        <v>1790</v>
      </c>
      <c r="N1682" s="4" t="str">
        <f t="array" ref="N1682">XLOOKUP(M1682,Product_Dim!A:A,Product_Dim!C:C)</f>
        <v>Clothing</v>
      </c>
      <c r="O1682" s="4" t="str">
        <f t="array" ref="O1682">XLOOKUP(M1682,Product_Dim!A:A,Product_Dim!D:D)</f>
        <v>Bottoms</v>
      </c>
      <c r="P1682" s="4" t="s">
        <v>1792</v>
      </c>
      <c r="Q1682" s="4" t="s">
        <v>1948</v>
      </c>
      <c r="R1682" s="4" t="str">
        <f t="array" ref="R1682">XLOOKUP(Q1682,Store_Dim!A:A,Store_Dim!B:B)</f>
        <v>Mann-Austin</v>
      </c>
      <c r="S1682" s="4" t="str">
        <f t="array" ref="S1682">XLOOKUP(Q1682,Store_Dim!A:A,Store_Dim!E:E)</f>
        <v>Online</v>
      </c>
      <c r="T1682" s="4">
        <v>3.0</v>
      </c>
      <c r="U1682" s="13">
        <v>74.66</v>
      </c>
      <c r="V1682" s="14">
        <v>0.03</v>
      </c>
      <c r="W1682" s="15">
        <v>224.0</v>
      </c>
      <c r="X1682" s="4" t="s">
        <v>1961</v>
      </c>
      <c r="Y1682" s="16">
        <v>217.2606</v>
      </c>
      <c r="Z1682" s="4" t="str">
        <f t="array" ref="Z1682">XLOOKUP(M1682,Product_Dim!A:A,Product_Dim!B:B)</f>
        <v>Men's Sports Shorts</v>
      </c>
    </row>
    <row r="1683" ht="14.25" customHeight="1">
      <c r="A1683" s="4" t="s">
        <v>3642</v>
      </c>
      <c r="B1683" s="5">
        <v>45268.0</v>
      </c>
      <c r="C1683" s="12" t="s">
        <v>3969</v>
      </c>
      <c r="D1683" s="4">
        <f t="shared" si="1"/>
        <v>2023</v>
      </c>
      <c r="E1683" s="4" t="s">
        <v>483</v>
      </c>
      <c r="F1683" s="4">
        <v>29.0</v>
      </c>
      <c r="G1683" s="4" t="str">
        <f t="shared" si="2"/>
        <v>26-35</v>
      </c>
      <c r="H1683" s="4" t="str">
        <f t="array" ref="H1683">XLOOKUP(E1683,Customer_Dim!A:A,Customer_Dim!D:D)</f>
        <v>Male</v>
      </c>
      <c r="I1683" s="4" t="str">
        <f t="array" ref="I1683">XLOOKUP(E1683,Customer_Dim!A:A,Customer_Dim!H:H)</f>
        <v>Silver</v>
      </c>
      <c r="J1683" s="4" t="str">
        <f t="array" ref="J1683">XLOOKUP(E1683,Customer_Dim!A:A,Customer_Dim!E:E)</f>
        <v>New Jeffrey</v>
      </c>
      <c r="K1683" s="4" t="str">
        <f t="array" ref="K1683">XLOOKUP(E1683,Customer_Dim!A:A,Customer_Dim!F:F)</f>
        <v>Nebraska</v>
      </c>
      <c r="L1683" s="4" t="str">
        <f t="array" ref="L1683">XLOOKUP(Q1683,Store_Dim!A:A,Store_Dim!C:C)</f>
        <v>North</v>
      </c>
      <c r="M1683" s="4" t="s">
        <v>1689</v>
      </c>
      <c r="N1683" s="4" t="str">
        <f t="array" ref="N1683">XLOOKUP(M1683,Product_Dim!A:A,Product_Dim!C:C)</f>
        <v>Clothing</v>
      </c>
      <c r="O1683" s="4" t="str">
        <f t="array" ref="O1683">XLOOKUP(M1683,Product_Dim!A:A,Product_Dim!D:D)</f>
        <v>Footwear</v>
      </c>
      <c r="P1683" s="4" t="s">
        <v>1692</v>
      </c>
      <c r="Q1683" s="4" t="s">
        <v>1936</v>
      </c>
      <c r="R1683" s="4" t="str">
        <f t="array" ref="R1683">XLOOKUP(Q1683,Store_Dim!A:A,Store_Dim!B:B)</f>
        <v>Shelton PLC</v>
      </c>
      <c r="S1683" s="4" t="str">
        <f t="array" ref="S1683">XLOOKUP(Q1683,Store_Dim!A:A,Store_Dim!E:E)</f>
        <v>Flagship</v>
      </c>
      <c r="T1683" s="4">
        <v>3.0</v>
      </c>
      <c r="U1683" s="13">
        <v>281.96</v>
      </c>
      <c r="V1683" s="14">
        <v>0.01</v>
      </c>
      <c r="W1683" s="15">
        <v>214.0</v>
      </c>
      <c r="X1683" s="4" t="s">
        <v>1964</v>
      </c>
      <c r="Y1683" s="16">
        <v>837.4211999999999</v>
      </c>
      <c r="Z1683" s="4" t="str">
        <f t="array" ref="Z1683">XLOOKUP(M1683,Product_Dim!A:A,Product_Dim!B:B)</f>
        <v>Men's Casual Sneakers</v>
      </c>
    </row>
    <row r="1684" ht="14.25" customHeight="1">
      <c r="A1684" s="4" t="s">
        <v>3643</v>
      </c>
      <c r="B1684" s="5">
        <v>45664.0</v>
      </c>
      <c r="C1684" s="12" t="s">
        <v>3972</v>
      </c>
      <c r="D1684" s="4">
        <f t="shared" si="1"/>
        <v>2025</v>
      </c>
      <c r="E1684" s="4" t="s">
        <v>781</v>
      </c>
      <c r="F1684" s="4">
        <v>42.0</v>
      </c>
      <c r="G1684" s="4" t="str">
        <f t="shared" si="2"/>
        <v>36-45</v>
      </c>
      <c r="H1684" s="4" t="str">
        <f t="array" ref="H1684">XLOOKUP(E1684,Customer_Dim!A:A,Customer_Dim!D:D)</f>
        <v>Female</v>
      </c>
      <c r="I1684" s="4" t="str">
        <f t="array" ref="I1684">XLOOKUP(E1684,Customer_Dim!A:A,Customer_Dim!H:H)</f>
        <v>Bronze</v>
      </c>
      <c r="J1684" s="4" t="str">
        <f t="array" ref="J1684">XLOOKUP(E1684,Customer_Dim!A:A,Customer_Dim!E:E)</f>
        <v>North Larryport</v>
      </c>
      <c r="K1684" s="4" t="str">
        <f t="array" ref="K1684">XLOOKUP(E1684,Customer_Dim!A:A,Customer_Dim!F:F)</f>
        <v>Virginia</v>
      </c>
      <c r="L1684" s="4" t="str">
        <f t="array" ref="L1684">XLOOKUP(Q1684,Store_Dim!A:A,Store_Dim!C:C)</f>
        <v>East</v>
      </c>
      <c r="M1684" s="4" t="s">
        <v>1796</v>
      </c>
      <c r="N1684" s="4" t="str">
        <f t="array" ref="N1684">XLOOKUP(M1684,Product_Dim!A:A,Product_Dim!C:C)</f>
        <v>Beauty</v>
      </c>
      <c r="O1684" s="4" t="str">
        <f t="array" ref="O1684">XLOOKUP(M1684,Product_Dim!A:A,Product_Dim!D:D)</f>
        <v>Haircare</v>
      </c>
      <c r="P1684" s="4" t="s">
        <v>1798</v>
      </c>
      <c r="Q1684" s="4" t="s">
        <v>1945</v>
      </c>
      <c r="R1684" s="4" t="str">
        <f t="array" ref="R1684">XLOOKUP(Q1684,Store_Dim!A:A,Store_Dim!B:B)</f>
        <v>Guerrero-Schmitt</v>
      </c>
      <c r="S1684" s="4" t="str">
        <f t="array" ref="S1684">XLOOKUP(Q1684,Store_Dim!A:A,Store_Dim!E:E)</f>
        <v>Flagship</v>
      </c>
      <c r="T1684" s="4">
        <v>4.0</v>
      </c>
      <c r="U1684" s="13">
        <v>622.27</v>
      </c>
      <c r="V1684" s="14">
        <v>0.02</v>
      </c>
      <c r="W1684" s="15">
        <v>383.0</v>
      </c>
      <c r="X1684" s="4" t="s">
        <v>1961</v>
      </c>
      <c r="Y1684" s="16">
        <v>2439.2984</v>
      </c>
      <c r="Z1684" s="4" t="str">
        <f t="array" ref="Z1684">XLOOKUP(M1684,Product_Dim!A:A,Product_Dim!B:B)</f>
        <v>Hair Repair Oil Treatment</v>
      </c>
    </row>
    <row r="1685" ht="14.25" customHeight="1">
      <c r="A1685" s="4" t="s">
        <v>3644</v>
      </c>
      <c r="B1685" s="5">
        <v>45475.0</v>
      </c>
      <c r="C1685" s="12" t="s">
        <v>3968</v>
      </c>
      <c r="D1685" s="4">
        <f t="shared" si="1"/>
        <v>2024</v>
      </c>
      <c r="E1685" s="4" t="s">
        <v>379</v>
      </c>
      <c r="F1685" s="4">
        <v>34.0</v>
      </c>
      <c r="G1685" s="4" t="str">
        <f t="shared" si="2"/>
        <v>26-35</v>
      </c>
      <c r="H1685" s="4" t="str">
        <f t="array" ref="H1685">XLOOKUP(E1685,Customer_Dim!A:A,Customer_Dim!D:D)</f>
        <v>Female</v>
      </c>
      <c r="I1685" s="4" t="str">
        <f t="array" ref="I1685">XLOOKUP(E1685,Customer_Dim!A:A,Customer_Dim!H:H)</f>
        <v>Bronze</v>
      </c>
      <c r="J1685" s="4" t="str">
        <f t="array" ref="J1685">XLOOKUP(E1685,Customer_Dim!A:A,Customer_Dim!E:E)</f>
        <v>Port Joshuachester</v>
      </c>
      <c r="K1685" s="4" t="str">
        <f t="array" ref="K1685">XLOOKUP(E1685,Customer_Dim!A:A,Customer_Dim!F:F)</f>
        <v>Pennsylvania</v>
      </c>
      <c r="L1685" s="4" t="str">
        <f t="array" ref="L1685">XLOOKUP(Q1685,Store_Dim!A:A,Store_Dim!C:C)</f>
        <v>South</v>
      </c>
      <c r="M1685" s="4" t="s">
        <v>1689</v>
      </c>
      <c r="N1685" s="4" t="str">
        <f t="array" ref="N1685">XLOOKUP(M1685,Product_Dim!A:A,Product_Dim!C:C)</f>
        <v>Clothing</v>
      </c>
      <c r="O1685" s="4" t="str">
        <f t="array" ref="O1685">XLOOKUP(M1685,Product_Dim!A:A,Product_Dim!D:D)</f>
        <v>Footwear</v>
      </c>
      <c r="P1685" s="4" t="s">
        <v>1692</v>
      </c>
      <c r="Q1685" s="4" t="s">
        <v>1914</v>
      </c>
      <c r="R1685" s="4" t="str">
        <f t="array" ref="R1685">XLOOKUP(Q1685,Store_Dim!A:A,Store_Dim!B:B)</f>
        <v>Martinez-Mullins</v>
      </c>
      <c r="S1685" s="4" t="str">
        <f t="array" ref="S1685">XLOOKUP(Q1685,Store_Dim!A:A,Store_Dim!E:E)</f>
        <v>Online</v>
      </c>
      <c r="T1685" s="4">
        <v>2.0</v>
      </c>
      <c r="U1685" s="13">
        <v>78.27</v>
      </c>
      <c r="V1685" s="14">
        <v>0.29</v>
      </c>
      <c r="W1685" s="15">
        <v>214.0</v>
      </c>
      <c r="X1685" s="4" t="s">
        <v>1964</v>
      </c>
      <c r="Y1685" s="16">
        <v>111.1434</v>
      </c>
      <c r="Z1685" s="4" t="str">
        <f t="array" ref="Z1685">XLOOKUP(M1685,Product_Dim!A:A,Product_Dim!B:B)</f>
        <v>Men's Casual Sneakers</v>
      </c>
    </row>
    <row r="1686" ht="14.25" customHeight="1">
      <c r="A1686" s="4" t="s">
        <v>3645</v>
      </c>
      <c r="B1686" s="5">
        <v>45845.0</v>
      </c>
      <c r="C1686" s="12" t="s">
        <v>3968</v>
      </c>
      <c r="D1686" s="4">
        <f t="shared" si="1"/>
        <v>2025</v>
      </c>
      <c r="E1686" s="4" t="s">
        <v>76</v>
      </c>
      <c r="F1686" s="4">
        <v>55.0</v>
      </c>
      <c r="G1686" s="4" t="str">
        <f t="shared" si="2"/>
        <v>46-55</v>
      </c>
      <c r="H1686" s="4" t="str">
        <f t="array" ref="H1686">XLOOKUP(E1686,Customer_Dim!A:A,Customer_Dim!D:D)</f>
        <v>Female</v>
      </c>
      <c r="I1686" s="4" t="str">
        <f t="array" ref="I1686">XLOOKUP(E1686,Customer_Dim!A:A,Customer_Dim!H:H)</f>
        <v>Platinum</v>
      </c>
      <c r="J1686" s="4" t="str">
        <f t="array" ref="J1686">XLOOKUP(E1686,Customer_Dim!A:A,Customer_Dim!E:E)</f>
        <v>North Kathryn</v>
      </c>
      <c r="K1686" s="4" t="str">
        <f t="array" ref="K1686">XLOOKUP(E1686,Customer_Dim!A:A,Customer_Dim!F:F)</f>
        <v>Kansas</v>
      </c>
      <c r="L1686" s="4" t="str">
        <f t="array" ref="L1686">XLOOKUP(Q1686,Store_Dim!A:A,Store_Dim!C:C)</f>
        <v>East</v>
      </c>
      <c r="M1686" s="4" t="s">
        <v>1768</v>
      </c>
      <c r="N1686" s="4" t="str">
        <f t="array" ref="N1686">XLOOKUP(M1686,Product_Dim!A:A,Product_Dim!C:C)</f>
        <v>Electronics</v>
      </c>
      <c r="O1686" s="4" t="str">
        <f t="array" ref="O1686">XLOOKUP(M1686,Product_Dim!A:A,Product_Dim!D:D)</f>
        <v>Computer</v>
      </c>
      <c r="P1686" s="4" t="s">
        <v>1770</v>
      </c>
      <c r="Q1686" s="4" t="s">
        <v>1932</v>
      </c>
      <c r="R1686" s="4" t="str">
        <f t="array" ref="R1686">XLOOKUP(Q1686,Store_Dim!A:A,Store_Dim!B:B)</f>
        <v>Gardner, Humphrey and Contreras</v>
      </c>
      <c r="S1686" s="4" t="str">
        <f t="array" ref="S1686">XLOOKUP(Q1686,Store_Dim!A:A,Store_Dim!E:E)</f>
        <v>Flagship</v>
      </c>
      <c r="T1686" s="4">
        <v>4.0</v>
      </c>
      <c r="U1686" s="13">
        <v>676.58</v>
      </c>
      <c r="V1686" s="14">
        <v>0.23</v>
      </c>
      <c r="W1686" s="15">
        <v>222.0</v>
      </c>
      <c r="X1686" s="4" t="s">
        <v>1964</v>
      </c>
      <c r="Y1686" s="16">
        <v>2083.8664</v>
      </c>
      <c r="Z1686" s="4" t="str">
        <f t="array" ref="Z1686">XLOOKUP(M1686,Product_Dim!A:A,Product_Dim!B:B)</f>
        <v>Laptop Cooling Pad</v>
      </c>
    </row>
    <row r="1687" ht="14.25" customHeight="1">
      <c r="A1687" s="4" t="s">
        <v>3646</v>
      </c>
      <c r="B1687" s="5">
        <v>45446.0</v>
      </c>
      <c r="C1687" s="12" t="s">
        <v>3970</v>
      </c>
      <c r="D1687" s="4">
        <f t="shared" si="1"/>
        <v>2024</v>
      </c>
      <c r="E1687" s="4" t="s">
        <v>15</v>
      </c>
      <c r="F1687" s="17">
        <v>41.57684529828109</v>
      </c>
      <c r="G1687" s="4" t="str">
        <f t="shared" si="2"/>
        <v>36-45</v>
      </c>
      <c r="H1687" s="4" t="str">
        <f t="array" ref="H1687">XLOOKUP(E1687,Customer_Dim!A:A,Customer_Dim!D:D)</f>
        <v>Female</v>
      </c>
      <c r="I1687" s="4" t="str">
        <f t="array" ref="I1687">XLOOKUP(E1687,Customer_Dim!A:A,Customer_Dim!H:H)</f>
        <v>Bronze</v>
      </c>
      <c r="J1687" s="4" t="str">
        <f t="array" ref="J1687">XLOOKUP(E1687,Customer_Dim!A:A,Customer_Dim!E:E)</f>
        <v>Lake April</v>
      </c>
      <c r="K1687" s="4" t="str">
        <f t="array" ref="K1687">XLOOKUP(E1687,Customer_Dim!A:A,Customer_Dim!F:F)</f>
        <v>Vermont</v>
      </c>
      <c r="L1687" s="4" t="str">
        <f t="array" ref="L1687">XLOOKUP(Q1687,Store_Dim!A:A,Store_Dim!C:C)</f>
        <v>North</v>
      </c>
      <c r="M1687" s="4" t="s">
        <v>1670</v>
      </c>
      <c r="N1687" s="4" t="str">
        <f t="array" ref="N1687">XLOOKUP(M1687,Product_Dim!A:A,Product_Dim!C:C)</f>
        <v>Sports</v>
      </c>
      <c r="O1687" s="4" t="str">
        <f t="array" ref="O1687">XLOOKUP(M1687,Product_Dim!A:A,Product_Dim!D:D)</f>
        <v>Team Sports</v>
      </c>
      <c r="P1687" s="4" t="s">
        <v>1673</v>
      </c>
      <c r="Q1687" s="4" t="s">
        <v>1892</v>
      </c>
      <c r="R1687" s="4" t="str">
        <f t="array" ref="R1687">XLOOKUP(Q1687,Store_Dim!A:A,Store_Dim!B:B)</f>
        <v>Martinez, Adkins and Johnson</v>
      </c>
      <c r="S1687" s="4" t="str">
        <f t="array" ref="S1687">XLOOKUP(Q1687,Store_Dim!A:A,Store_Dim!E:E)</f>
        <v>Flagship</v>
      </c>
      <c r="T1687" s="4">
        <v>2.0</v>
      </c>
      <c r="U1687" s="13">
        <v>938.6</v>
      </c>
      <c r="V1687" s="14">
        <v>0.04</v>
      </c>
      <c r="W1687" s="15">
        <v>281.0</v>
      </c>
      <c r="X1687" s="4" t="s">
        <v>1961</v>
      </c>
      <c r="Y1687" s="16">
        <v>1802.112</v>
      </c>
      <c r="Z1687" s="4" t="str">
        <f t="array" ref="Z1687">XLOOKUP(M1687,Product_Dim!A:A,Product_Dim!B:B)</f>
        <v>Basketball</v>
      </c>
    </row>
    <row r="1688" ht="14.25" customHeight="1">
      <c r="A1688" s="4" t="s">
        <v>3647</v>
      </c>
      <c r="B1688" s="5">
        <v>45761.0</v>
      </c>
      <c r="C1688" s="12" t="s">
        <v>3978</v>
      </c>
      <c r="D1688" s="4">
        <f t="shared" si="1"/>
        <v>2025</v>
      </c>
      <c r="E1688" s="4" t="s">
        <v>1136</v>
      </c>
      <c r="F1688" s="4">
        <v>20.0</v>
      </c>
      <c r="G1688" s="4" t="str">
        <f t="shared" si="2"/>
        <v>18-25</v>
      </c>
      <c r="H1688" s="4" t="str">
        <f t="array" ref="H1688">XLOOKUP(E1688,Customer_Dim!A:A,Customer_Dim!D:D)</f>
        <v>Male</v>
      </c>
      <c r="I1688" s="4" t="str">
        <f t="array" ref="I1688">XLOOKUP(E1688,Customer_Dim!A:A,Customer_Dim!H:H)</f>
        <v>Gold</v>
      </c>
      <c r="J1688" s="4" t="str">
        <f t="array" ref="J1688">XLOOKUP(E1688,Customer_Dim!A:A,Customer_Dim!E:E)</f>
        <v>North Johnfurt</v>
      </c>
      <c r="K1688" s="4" t="str">
        <f t="array" ref="K1688">XLOOKUP(E1688,Customer_Dim!A:A,Customer_Dim!F:F)</f>
        <v>Washington</v>
      </c>
      <c r="L1688" s="4" t="str">
        <f t="array" ref="L1688">XLOOKUP(Q1688,Store_Dim!A:A,Store_Dim!C:C)</f>
        <v>South</v>
      </c>
      <c r="M1688" s="4" t="s">
        <v>1610</v>
      </c>
      <c r="N1688" s="4" t="str">
        <f t="array" ref="N1688">XLOOKUP(M1688,Product_Dim!A:A,Product_Dim!C:C)</f>
        <v>Electronics</v>
      </c>
      <c r="O1688" s="4" t="str">
        <f t="array" ref="O1688">XLOOKUP(M1688,Product_Dim!A:A,Product_Dim!D:D)</f>
        <v>Accessories</v>
      </c>
      <c r="P1688" s="4" t="s">
        <v>1612</v>
      </c>
      <c r="Q1688" s="4" t="s">
        <v>1934</v>
      </c>
      <c r="R1688" s="4" t="str">
        <f t="array" ref="R1688">XLOOKUP(Q1688,Store_Dim!A:A,Store_Dim!B:B)</f>
        <v>Mcdonald Inc</v>
      </c>
      <c r="S1688" s="4" t="str">
        <f t="array" ref="S1688">XLOOKUP(Q1688,Store_Dim!A:A,Store_Dim!E:E)</f>
        <v>Outlet</v>
      </c>
      <c r="T1688" s="4">
        <v>2.0</v>
      </c>
      <c r="U1688" s="13">
        <v>859.47</v>
      </c>
      <c r="V1688" s="14">
        <v>0.01</v>
      </c>
      <c r="W1688" s="15">
        <v>453.0</v>
      </c>
      <c r="X1688" s="4" t="s">
        <v>1959</v>
      </c>
      <c r="Y1688" s="16">
        <v>1701.7506</v>
      </c>
      <c r="Z1688" s="4" t="str">
        <f t="array" ref="Z1688">XLOOKUP(M1688,Product_Dim!A:A,Product_Dim!B:B)</f>
        <v>USB-C Fast Charger</v>
      </c>
    </row>
    <row r="1689" ht="14.25" customHeight="1">
      <c r="A1689" s="4" t="s">
        <v>3648</v>
      </c>
      <c r="B1689" s="5">
        <v>45363.0</v>
      </c>
      <c r="C1689" s="12" t="s">
        <v>3977</v>
      </c>
      <c r="D1689" s="4">
        <f t="shared" si="1"/>
        <v>2024</v>
      </c>
      <c r="E1689" s="4" t="s">
        <v>230</v>
      </c>
      <c r="F1689" s="4">
        <v>43.0</v>
      </c>
      <c r="G1689" s="4" t="str">
        <f t="shared" si="2"/>
        <v>36-45</v>
      </c>
      <c r="H1689" s="4" t="str">
        <f t="array" ref="H1689">XLOOKUP(E1689,Customer_Dim!A:A,Customer_Dim!D:D)</f>
        <v>Female</v>
      </c>
      <c r="I1689" s="4" t="str">
        <f t="array" ref="I1689">XLOOKUP(E1689,Customer_Dim!A:A,Customer_Dim!H:H)</f>
        <v>Platinum</v>
      </c>
      <c r="J1689" s="4" t="str">
        <f t="array" ref="J1689">XLOOKUP(E1689,Customer_Dim!A:A,Customer_Dim!E:E)</f>
        <v>Morrisbury</v>
      </c>
      <c r="K1689" s="4" t="str">
        <f t="array" ref="K1689">XLOOKUP(E1689,Customer_Dim!A:A,Customer_Dim!F:F)</f>
        <v>Rhode Island</v>
      </c>
      <c r="L1689" s="4" t="str">
        <f t="array" ref="L1689">XLOOKUP(Q1689,Store_Dim!A:A,Store_Dim!C:C)</f>
        <v>South</v>
      </c>
      <c r="M1689" s="4" t="s">
        <v>1658</v>
      </c>
      <c r="N1689" s="4" t="str">
        <f t="array" ref="N1689">XLOOKUP(M1689,Product_Dim!A:A,Product_Dim!C:C)</f>
        <v>Home</v>
      </c>
      <c r="O1689" s="4" t="str">
        <f t="array" ref="O1689">XLOOKUP(M1689,Product_Dim!A:A,Product_Dim!D:D)</f>
        <v>Decor</v>
      </c>
      <c r="P1689" s="4" t="s">
        <v>1660</v>
      </c>
      <c r="Q1689" s="4" t="s">
        <v>1934</v>
      </c>
      <c r="R1689" s="4" t="str">
        <f t="array" ref="R1689">XLOOKUP(Q1689,Store_Dim!A:A,Store_Dim!B:B)</f>
        <v>Mcdonald Inc</v>
      </c>
      <c r="S1689" s="4" t="str">
        <f t="array" ref="S1689">XLOOKUP(Q1689,Store_Dim!A:A,Store_Dim!E:E)</f>
        <v>Outlet</v>
      </c>
      <c r="T1689" s="4">
        <v>3.0</v>
      </c>
      <c r="U1689" s="13">
        <v>672.98</v>
      </c>
      <c r="V1689" s="14">
        <v>0.23</v>
      </c>
      <c r="W1689" s="15">
        <v>378.0</v>
      </c>
      <c r="X1689" s="4" t="s">
        <v>1961</v>
      </c>
      <c r="Y1689" s="16">
        <v>1554.5838</v>
      </c>
      <c r="Z1689" s="4" t="str">
        <f t="array" ref="Z1689">XLOOKUP(M1689,Product_Dim!A:A,Product_Dim!B:B)</f>
        <v>Decorative Floor Vase</v>
      </c>
    </row>
    <row r="1690" ht="14.25" customHeight="1">
      <c r="A1690" s="4" t="s">
        <v>3649</v>
      </c>
      <c r="B1690" s="5">
        <v>45420.0</v>
      </c>
      <c r="C1690" s="12" t="s">
        <v>3973</v>
      </c>
      <c r="D1690" s="4">
        <f t="shared" si="1"/>
        <v>2024</v>
      </c>
      <c r="E1690" s="4" t="s">
        <v>692</v>
      </c>
      <c r="F1690" s="4">
        <v>26.0</v>
      </c>
      <c r="G1690" s="4" t="str">
        <f t="shared" si="2"/>
        <v>26-35</v>
      </c>
      <c r="H1690" s="4" t="str">
        <f t="array" ref="H1690">XLOOKUP(E1690,Customer_Dim!A:A,Customer_Dim!D:D)</f>
        <v>Female</v>
      </c>
      <c r="I1690" s="4" t="str">
        <f t="array" ref="I1690">XLOOKUP(E1690,Customer_Dim!A:A,Customer_Dim!H:H)</f>
        <v>Silver</v>
      </c>
      <c r="J1690" s="4" t="str">
        <f t="array" ref="J1690">XLOOKUP(E1690,Customer_Dim!A:A,Customer_Dim!E:E)</f>
        <v>Brownshire</v>
      </c>
      <c r="K1690" s="4" t="str">
        <f t="array" ref="K1690">XLOOKUP(E1690,Customer_Dim!A:A,Customer_Dim!F:F)</f>
        <v>Tennessee</v>
      </c>
      <c r="L1690" s="4" t="str">
        <f t="array" ref="L1690">XLOOKUP(Q1690,Store_Dim!A:A,Store_Dim!C:C)</f>
        <v>East</v>
      </c>
      <c r="M1690" s="4" t="s">
        <v>1750</v>
      </c>
      <c r="N1690" s="4" t="str">
        <f t="array" ref="N1690">XLOOKUP(M1690,Product_Dim!A:A,Product_Dim!C:C)</f>
        <v>Home</v>
      </c>
      <c r="O1690" s="4" t="str">
        <f t="array" ref="O1690">XLOOKUP(M1690,Product_Dim!A:A,Product_Dim!D:D)</f>
        <v>Decor</v>
      </c>
      <c r="P1690" s="4" t="s">
        <v>1752</v>
      </c>
      <c r="Q1690" s="4" t="s">
        <v>1945</v>
      </c>
      <c r="R1690" s="4" t="str">
        <f t="array" ref="R1690">XLOOKUP(Q1690,Store_Dim!A:A,Store_Dim!B:B)</f>
        <v>Guerrero-Schmitt</v>
      </c>
      <c r="S1690" s="4" t="str">
        <f t="array" ref="S1690">XLOOKUP(Q1690,Store_Dim!A:A,Store_Dim!E:E)</f>
        <v>Flagship</v>
      </c>
      <c r="T1690" s="4">
        <v>1.0</v>
      </c>
      <c r="U1690" s="13">
        <v>75.8</v>
      </c>
      <c r="V1690" s="14">
        <v>0.29</v>
      </c>
      <c r="W1690" s="15">
        <v>190.0</v>
      </c>
      <c r="X1690" s="4" t="s">
        <v>1961</v>
      </c>
      <c r="Y1690" s="16">
        <v>53.818</v>
      </c>
      <c r="Z1690" s="4" t="str">
        <f t="array" ref="Z1690">XLOOKUP(M1690,Product_Dim!A:A,Product_Dim!B:B)</f>
        <v>Premium Blanket Throw</v>
      </c>
    </row>
    <row r="1691" ht="14.25" customHeight="1">
      <c r="A1691" s="4" t="s">
        <v>3650</v>
      </c>
      <c r="B1691" s="5">
        <v>45536.0</v>
      </c>
      <c r="C1691" s="12" t="s">
        <v>3976</v>
      </c>
      <c r="D1691" s="4">
        <f t="shared" si="1"/>
        <v>2024</v>
      </c>
      <c r="E1691" s="4" t="s">
        <v>154</v>
      </c>
      <c r="F1691" s="4">
        <v>27.0</v>
      </c>
      <c r="G1691" s="4" t="str">
        <f t="shared" si="2"/>
        <v>26-35</v>
      </c>
      <c r="H1691" s="4" t="str">
        <f t="array" ref="H1691">XLOOKUP(E1691,Customer_Dim!A:A,Customer_Dim!D:D)</f>
        <v>Female</v>
      </c>
      <c r="I1691" s="4" t="str">
        <f t="array" ref="I1691">XLOOKUP(E1691,Customer_Dim!A:A,Customer_Dim!H:H)</f>
        <v>Platinum</v>
      </c>
      <c r="J1691" s="4" t="str">
        <f t="array" ref="J1691">XLOOKUP(E1691,Customer_Dim!A:A,Customer_Dim!E:E)</f>
        <v>West Richard</v>
      </c>
      <c r="K1691" s="4" t="str">
        <f t="array" ref="K1691">XLOOKUP(E1691,Customer_Dim!A:A,Customer_Dim!F:F)</f>
        <v>Maryland</v>
      </c>
      <c r="L1691" s="4" t="str">
        <f t="array" ref="L1691">XLOOKUP(Q1691,Store_Dim!A:A,Store_Dim!C:C)</f>
        <v>North</v>
      </c>
      <c r="M1691" s="4" t="s">
        <v>1625</v>
      </c>
      <c r="N1691" s="4" t="str">
        <f t="array" ref="N1691">XLOOKUP(M1691,Product_Dim!A:A,Product_Dim!C:C)</f>
        <v>Sports</v>
      </c>
      <c r="O1691" s="4" t="str">
        <f t="array" ref="O1691">XLOOKUP(M1691,Product_Dim!A:A,Product_Dim!D:D)</f>
        <v>Accessories</v>
      </c>
      <c r="P1691" s="4" t="s">
        <v>1627</v>
      </c>
      <c r="Q1691" s="4" t="s">
        <v>1936</v>
      </c>
      <c r="R1691" s="4" t="str">
        <f t="array" ref="R1691">XLOOKUP(Q1691,Store_Dim!A:A,Store_Dim!B:B)</f>
        <v>Shelton PLC</v>
      </c>
      <c r="S1691" s="4" t="str">
        <f t="array" ref="S1691">XLOOKUP(Q1691,Store_Dim!A:A,Store_Dim!E:E)</f>
        <v>Flagship</v>
      </c>
      <c r="T1691" s="4">
        <v>4.0</v>
      </c>
      <c r="U1691" s="13">
        <v>742.15</v>
      </c>
      <c r="V1691" s="14">
        <v>0.1</v>
      </c>
      <c r="W1691" s="15">
        <v>367.0</v>
      </c>
      <c r="X1691" s="4" t="s">
        <v>1964</v>
      </c>
      <c r="Y1691" s="16">
        <v>2671.74</v>
      </c>
      <c r="Z1691" s="4" t="str">
        <f t="array" ref="Z1691">XLOOKUP(M1691,Product_Dim!A:A,Product_Dim!B:B)</f>
        <v>Soccer Training Cone Set</v>
      </c>
    </row>
    <row r="1692" ht="14.25" customHeight="1">
      <c r="A1692" s="4" t="s">
        <v>3651</v>
      </c>
      <c r="B1692" s="5">
        <v>45445.0</v>
      </c>
      <c r="C1692" s="12" t="s">
        <v>3970</v>
      </c>
      <c r="D1692" s="4">
        <f t="shared" si="1"/>
        <v>2024</v>
      </c>
      <c r="E1692" s="4" t="s">
        <v>280</v>
      </c>
      <c r="F1692" s="4">
        <v>39.0</v>
      </c>
      <c r="G1692" s="4" t="str">
        <f t="shared" si="2"/>
        <v>36-45</v>
      </c>
      <c r="H1692" s="4" t="str">
        <f t="array" ref="H1692">XLOOKUP(E1692,Customer_Dim!A:A,Customer_Dim!D:D)</f>
        <v>Female</v>
      </c>
      <c r="I1692" s="4" t="str">
        <f t="array" ref="I1692">XLOOKUP(E1692,Customer_Dim!A:A,Customer_Dim!H:H)</f>
        <v>Gold</v>
      </c>
      <c r="J1692" s="4" t="str">
        <f t="array" ref="J1692">XLOOKUP(E1692,Customer_Dim!A:A,Customer_Dim!E:E)</f>
        <v>Olsonhaven</v>
      </c>
      <c r="K1692" s="4" t="str">
        <f t="array" ref="K1692">XLOOKUP(E1692,Customer_Dim!A:A,Customer_Dim!F:F)</f>
        <v>Iowa</v>
      </c>
      <c r="L1692" s="4" t="str">
        <f t="array" ref="L1692">XLOOKUP(Q1692,Store_Dim!A:A,Store_Dim!C:C)</f>
        <v>South</v>
      </c>
      <c r="M1692" s="4" t="s">
        <v>1667</v>
      </c>
      <c r="N1692" s="4" t="str">
        <f t="array" ref="N1692">XLOOKUP(M1692,Product_Dim!A:A,Product_Dim!C:C)</f>
        <v>Home</v>
      </c>
      <c r="O1692" s="4" t="str">
        <f t="array" ref="O1692">XLOOKUP(M1692,Product_Dim!A:A,Product_Dim!D:D)</f>
        <v>Kitchen</v>
      </c>
      <c r="P1692" s="4" t="s">
        <v>1669</v>
      </c>
      <c r="Q1692" s="4" t="s">
        <v>1914</v>
      </c>
      <c r="R1692" s="4" t="str">
        <f t="array" ref="R1692">XLOOKUP(Q1692,Store_Dim!A:A,Store_Dim!B:B)</f>
        <v>Martinez-Mullins</v>
      </c>
      <c r="S1692" s="4" t="str">
        <f t="array" ref="S1692">XLOOKUP(Q1692,Store_Dim!A:A,Store_Dim!E:E)</f>
        <v>Online</v>
      </c>
      <c r="T1692" s="4">
        <v>1.0</v>
      </c>
      <c r="U1692" s="13">
        <v>637.39</v>
      </c>
      <c r="V1692" s="14">
        <v>0.22</v>
      </c>
      <c r="W1692" s="15">
        <v>57.0</v>
      </c>
      <c r="X1692" s="4" t="s">
        <v>1961</v>
      </c>
      <c r="Y1692" s="16">
        <v>497.1642</v>
      </c>
      <c r="Z1692" s="4" t="str">
        <f t="array" ref="Z1692">XLOOKUP(M1692,Product_Dim!A:A,Product_Dim!B:B)</f>
        <v>Stainless Steel Cutlery Set</v>
      </c>
    </row>
    <row r="1693" ht="14.25" customHeight="1">
      <c r="A1693" s="4" t="s">
        <v>3652</v>
      </c>
      <c r="B1693" s="5">
        <v>45230.0</v>
      </c>
      <c r="C1693" s="12" t="s">
        <v>3979</v>
      </c>
      <c r="D1693" s="4">
        <f t="shared" si="1"/>
        <v>2023</v>
      </c>
      <c r="E1693" s="4" t="s">
        <v>1244</v>
      </c>
      <c r="F1693" s="4">
        <v>40.0</v>
      </c>
      <c r="G1693" s="4" t="str">
        <f t="shared" si="2"/>
        <v>36-45</v>
      </c>
      <c r="H1693" s="4" t="str">
        <f t="array" ref="H1693">XLOOKUP(E1693,Customer_Dim!A:A,Customer_Dim!D:D)</f>
        <v>Female</v>
      </c>
      <c r="I1693" s="4" t="str">
        <f t="array" ref="I1693">XLOOKUP(E1693,Customer_Dim!A:A,Customer_Dim!H:H)</f>
        <v>Bronze</v>
      </c>
      <c r="J1693" s="4" t="str">
        <f t="array" ref="J1693">XLOOKUP(E1693,Customer_Dim!A:A,Customer_Dim!E:E)</f>
        <v>Dawnstad</v>
      </c>
      <c r="K1693" s="4" t="str">
        <f t="array" ref="K1693">XLOOKUP(E1693,Customer_Dim!A:A,Customer_Dim!F:F)</f>
        <v>Oregon</v>
      </c>
      <c r="L1693" s="4" t="str">
        <f t="array" ref="L1693">XLOOKUP(Q1693,Store_Dim!A:A,Store_Dim!C:C)</f>
        <v>North</v>
      </c>
      <c r="M1693" s="4" t="s">
        <v>1580</v>
      </c>
      <c r="N1693" s="4" t="str">
        <f t="array" ref="N1693">XLOOKUP(M1693,Product_Dim!A:A,Product_Dim!C:C)</f>
        <v>Beauty</v>
      </c>
      <c r="O1693" s="4" t="str">
        <f t="array" ref="O1693">XLOOKUP(M1693,Product_Dim!A:A,Product_Dim!D:D)</f>
        <v>Skincare</v>
      </c>
      <c r="P1693" s="4" t="s">
        <v>1584</v>
      </c>
      <c r="Q1693" s="4" t="s">
        <v>1942</v>
      </c>
      <c r="R1693" s="4" t="str">
        <f t="array" ref="R1693">XLOOKUP(Q1693,Store_Dim!A:A,Store_Dim!B:B)</f>
        <v>Holloway Ltd</v>
      </c>
      <c r="S1693" s="4" t="str">
        <f t="array" ref="S1693">XLOOKUP(Q1693,Store_Dim!A:A,Store_Dim!E:E)</f>
        <v>Flagship</v>
      </c>
      <c r="T1693" s="4">
        <v>1.0</v>
      </c>
      <c r="U1693" s="13">
        <v>631.0</v>
      </c>
      <c r="V1693" s="14">
        <v>0.04</v>
      </c>
      <c r="W1693" s="15">
        <v>350.0</v>
      </c>
      <c r="X1693" s="4" t="s">
        <v>1959</v>
      </c>
      <c r="Y1693" s="16">
        <v>605.76</v>
      </c>
      <c r="Z1693" s="4" t="str">
        <f t="array" ref="Z1693">XLOOKUP(M1693,Product_Dim!A:A,Product_Dim!B:B)</f>
        <v>Herbal Face Moisturizer</v>
      </c>
    </row>
    <row r="1694" ht="14.25" customHeight="1">
      <c r="A1694" s="4" t="s">
        <v>3653</v>
      </c>
      <c r="B1694" s="5">
        <v>45916.0</v>
      </c>
      <c r="C1694" s="12" t="s">
        <v>3976</v>
      </c>
      <c r="D1694" s="4">
        <f t="shared" si="1"/>
        <v>2025</v>
      </c>
      <c r="E1694" s="4" t="s">
        <v>1250</v>
      </c>
      <c r="F1694" s="4">
        <v>46.0</v>
      </c>
      <c r="G1694" s="4" t="str">
        <f t="shared" si="2"/>
        <v>46-55</v>
      </c>
      <c r="H1694" s="4" t="str">
        <f t="array" ref="H1694">XLOOKUP(E1694,Customer_Dim!A:A,Customer_Dim!D:D)</f>
        <v>Male</v>
      </c>
      <c r="I1694" s="4" t="str">
        <f t="array" ref="I1694">XLOOKUP(E1694,Customer_Dim!A:A,Customer_Dim!H:H)</f>
        <v>Bronze</v>
      </c>
      <c r="J1694" s="4" t="str">
        <f t="array" ref="J1694">XLOOKUP(E1694,Customer_Dim!A:A,Customer_Dim!E:E)</f>
        <v>Stewartchester</v>
      </c>
      <c r="K1694" s="4" t="str">
        <f t="array" ref="K1694">XLOOKUP(E1694,Customer_Dim!A:A,Customer_Dim!F:F)</f>
        <v>Utah</v>
      </c>
      <c r="L1694" s="4" t="str">
        <f t="array" ref="L1694">XLOOKUP(Q1694,Store_Dim!A:A,Store_Dim!C:C)</f>
        <v>North</v>
      </c>
      <c r="M1694" s="4" t="s">
        <v>1823</v>
      </c>
      <c r="N1694" s="4" t="str">
        <f t="array" ref="N1694">XLOOKUP(M1694,Product_Dim!A:A,Product_Dim!C:C)</f>
        <v>Home</v>
      </c>
      <c r="O1694" s="4" t="str">
        <f t="array" ref="O1694">XLOOKUP(M1694,Product_Dim!A:A,Product_Dim!D:D)</f>
        <v>Kitchen</v>
      </c>
      <c r="P1694" s="4" t="s">
        <v>1825</v>
      </c>
      <c r="Q1694" s="4" t="s">
        <v>1901</v>
      </c>
      <c r="R1694" s="4" t="str">
        <f t="array" ref="R1694">XLOOKUP(Q1694,Store_Dim!A:A,Store_Dim!B:B)</f>
        <v>Johnson-Wright</v>
      </c>
      <c r="S1694" s="4" t="str">
        <f t="array" ref="S1694">XLOOKUP(Q1694,Store_Dim!A:A,Store_Dim!E:E)</f>
        <v>Outlet</v>
      </c>
      <c r="T1694" s="4">
        <v>4.0</v>
      </c>
      <c r="U1694" s="13">
        <v>983.98</v>
      </c>
      <c r="V1694" s="14">
        <v>0.11</v>
      </c>
      <c r="W1694" s="15">
        <v>58.0</v>
      </c>
      <c r="X1694" s="4" t="s">
        <v>1964</v>
      </c>
      <c r="Y1694" s="16">
        <v>3502.9688</v>
      </c>
      <c r="Z1694" s="4" t="str">
        <f t="array" ref="Z1694">XLOOKUP(M1694,Product_Dim!A:A,Product_Dim!B:B)</f>
        <v>Wall-Mounted Spice Rack</v>
      </c>
    </row>
    <row r="1695" ht="14.25" customHeight="1">
      <c r="A1695" s="4" t="s">
        <v>3654</v>
      </c>
      <c r="B1695" s="5">
        <v>45353.0</v>
      </c>
      <c r="C1695" s="12" t="s">
        <v>3977</v>
      </c>
      <c r="D1695" s="4">
        <f t="shared" si="1"/>
        <v>2024</v>
      </c>
      <c r="E1695" s="4" t="s">
        <v>221</v>
      </c>
      <c r="F1695" s="4">
        <v>24.0</v>
      </c>
      <c r="G1695" s="4" t="str">
        <f t="shared" si="2"/>
        <v>18-25</v>
      </c>
      <c r="H1695" s="4" t="str">
        <f t="array" ref="H1695">XLOOKUP(E1695,Customer_Dim!A:A,Customer_Dim!D:D)</f>
        <v>Male</v>
      </c>
      <c r="I1695" s="4" t="str">
        <f t="array" ref="I1695">XLOOKUP(E1695,Customer_Dim!A:A,Customer_Dim!H:H)</f>
        <v>Platinum</v>
      </c>
      <c r="J1695" s="4" t="str">
        <f t="array" ref="J1695">XLOOKUP(E1695,Customer_Dim!A:A,Customer_Dim!E:E)</f>
        <v>Christopherland</v>
      </c>
      <c r="K1695" s="4" t="str">
        <f t="array" ref="K1695">XLOOKUP(E1695,Customer_Dim!A:A,Customer_Dim!F:F)</f>
        <v>Oklahoma</v>
      </c>
      <c r="L1695" s="4" t="str">
        <f t="array" ref="L1695">XLOOKUP(Q1695,Store_Dim!A:A,Store_Dim!C:C)</f>
        <v>South</v>
      </c>
      <c r="M1695" s="4" t="s">
        <v>1747</v>
      </c>
      <c r="N1695" s="4" t="str">
        <f t="array" ref="N1695">XLOOKUP(M1695,Product_Dim!A:A,Product_Dim!C:C)</f>
        <v>Home</v>
      </c>
      <c r="O1695" s="4" t="str">
        <f t="array" ref="O1695">XLOOKUP(M1695,Product_Dim!A:A,Product_Dim!D:D)</f>
        <v>Decor</v>
      </c>
      <c r="P1695" s="4" t="s">
        <v>1749</v>
      </c>
      <c r="Q1695" s="4" t="s">
        <v>1927</v>
      </c>
      <c r="R1695" s="4" t="str">
        <f t="array" ref="R1695">XLOOKUP(Q1695,Store_Dim!A:A,Store_Dim!B:B)</f>
        <v>Aguirre-Keller</v>
      </c>
      <c r="S1695" s="4" t="str">
        <f t="array" ref="S1695">XLOOKUP(Q1695,Store_Dim!A:A,Store_Dim!E:E)</f>
        <v>Online</v>
      </c>
      <c r="T1695" s="4">
        <v>4.0</v>
      </c>
      <c r="U1695" s="13">
        <v>73.69</v>
      </c>
      <c r="V1695" s="14">
        <v>0.08</v>
      </c>
      <c r="W1695" s="15">
        <v>273.86258363355637</v>
      </c>
      <c r="X1695" s="4" t="s">
        <v>1959</v>
      </c>
      <c r="Y1695" s="16">
        <v>271.1792</v>
      </c>
      <c r="Z1695" s="4" t="str">
        <f t="array" ref="Z1695">XLOOKUP(M1695,Product_Dim!A:A,Product_Dim!B:B)</f>
        <v>Ceramic Plant Pot</v>
      </c>
    </row>
    <row r="1696" ht="14.25" customHeight="1">
      <c r="A1696" s="4" t="s">
        <v>3655</v>
      </c>
      <c r="B1696" s="5">
        <v>45490.0</v>
      </c>
      <c r="C1696" s="12" t="s">
        <v>3968</v>
      </c>
      <c r="D1696" s="4">
        <f t="shared" si="1"/>
        <v>2024</v>
      </c>
      <c r="E1696" s="4" t="s">
        <v>1367</v>
      </c>
      <c r="F1696" s="4">
        <v>51.0</v>
      </c>
      <c r="G1696" s="4" t="str">
        <f t="shared" si="2"/>
        <v>46-55</v>
      </c>
      <c r="H1696" s="4" t="str">
        <f t="array" ref="H1696">XLOOKUP(E1696,Customer_Dim!A:A,Customer_Dim!D:D)</f>
        <v>Female</v>
      </c>
      <c r="I1696" s="4" t="str">
        <f t="array" ref="I1696">XLOOKUP(E1696,Customer_Dim!A:A,Customer_Dim!H:H)</f>
        <v>Silver</v>
      </c>
      <c r="J1696" s="4" t="str">
        <f t="array" ref="J1696">XLOOKUP(E1696,Customer_Dim!A:A,Customer_Dim!E:E)</f>
        <v>Williamsberg</v>
      </c>
      <c r="K1696" s="4" t="str">
        <f t="array" ref="K1696">XLOOKUP(E1696,Customer_Dim!A:A,Customer_Dim!F:F)</f>
        <v>New York</v>
      </c>
      <c r="L1696" s="4" t="str">
        <f t="array" ref="L1696">XLOOKUP(Q1696,Store_Dim!A:A,Store_Dim!C:C)</f>
        <v>South</v>
      </c>
      <c r="M1696" s="4" t="s">
        <v>1603</v>
      </c>
      <c r="N1696" s="4" t="str">
        <f t="array" ref="N1696">XLOOKUP(M1696,Product_Dim!A:A,Product_Dim!C:C)</f>
        <v>Electronics</v>
      </c>
      <c r="O1696" s="4" t="str">
        <f t="array" ref="O1696">XLOOKUP(M1696,Product_Dim!A:A,Product_Dim!D:D)</f>
        <v>Accessories</v>
      </c>
      <c r="P1696" s="4" t="s">
        <v>1605</v>
      </c>
      <c r="Q1696" s="4" t="s">
        <v>1914</v>
      </c>
      <c r="R1696" s="4" t="str">
        <f t="array" ref="R1696">XLOOKUP(Q1696,Store_Dim!A:A,Store_Dim!B:B)</f>
        <v>Martinez-Mullins</v>
      </c>
      <c r="S1696" s="4" t="str">
        <f t="array" ref="S1696">XLOOKUP(Q1696,Store_Dim!A:A,Store_Dim!E:E)</f>
        <v>Online</v>
      </c>
      <c r="T1696" s="4">
        <v>3.0</v>
      </c>
      <c r="U1696" s="13">
        <v>110.99</v>
      </c>
      <c r="V1696" s="14">
        <v>0.21</v>
      </c>
      <c r="W1696" s="15">
        <v>273.86258363355637</v>
      </c>
      <c r="X1696" s="4" t="s">
        <v>1959</v>
      </c>
      <c r="Y1696" s="16">
        <v>263.0463</v>
      </c>
      <c r="Z1696" s="4" t="str">
        <f t="array" ref="Z1696">XLOOKUP(M1696,Product_Dim!A:A,Product_Dim!B:B)</f>
        <v>HD Smart TV Stick</v>
      </c>
    </row>
    <row r="1697" ht="14.25" customHeight="1">
      <c r="A1697" s="4" t="s">
        <v>3656</v>
      </c>
      <c r="B1697" s="5">
        <v>45850.0</v>
      </c>
      <c r="C1697" s="12" t="s">
        <v>3968</v>
      </c>
      <c r="D1697" s="4">
        <f t="shared" si="1"/>
        <v>2025</v>
      </c>
      <c r="E1697" s="4" t="s">
        <v>317</v>
      </c>
      <c r="F1697" s="4">
        <v>48.0</v>
      </c>
      <c r="G1697" s="4" t="str">
        <f t="shared" si="2"/>
        <v>46-55</v>
      </c>
      <c r="H1697" s="4" t="str">
        <f t="array" ref="H1697">XLOOKUP(E1697,Customer_Dim!A:A,Customer_Dim!D:D)</f>
        <v>Female</v>
      </c>
      <c r="I1697" s="4" t="str">
        <f t="array" ref="I1697">XLOOKUP(E1697,Customer_Dim!A:A,Customer_Dim!H:H)</f>
        <v>Bronze</v>
      </c>
      <c r="J1697" s="4" t="str">
        <f t="array" ref="J1697">XLOOKUP(E1697,Customer_Dim!A:A,Customer_Dim!E:E)</f>
        <v>Nicholastown</v>
      </c>
      <c r="K1697" s="4" t="str">
        <f t="array" ref="K1697">XLOOKUP(E1697,Customer_Dim!A:A,Customer_Dim!F:F)</f>
        <v>Georgia</v>
      </c>
      <c r="L1697" s="4" t="str">
        <f t="array" ref="L1697">XLOOKUP(Q1697,Store_Dim!A:A,Store_Dim!C:C)</f>
        <v>South</v>
      </c>
      <c r="M1697" s="4" t="s">
        <v>1599</v>
      </c>
      <c r="N1697" s="4" t="str">
        <f t="array" ref="N1697">XLOOKUP(M1697,Product_Dim!A:A,Product_Dim!C:C)</f>
        <v>Home</v>
      </c>
      <c r="O1697" s="4" t="str">
        <f t="array" ref="O1697">XLOOKUP(M1697,Product_Dim!A:A,Product_Dim!D:D)</f>
        <v>Kitchen</v>
      </c>
      <c r="P1697" s="4" t="s">
        <v>1602</v>
      </c>
      <c r="Q1697" s="4" t="s">
        <v>1914</v>
      </c>
      <c r="R1697" s="4" t="str">
        <f t="array" ref="R1697">XLOOKUP(Q1697,Store_Dim!A:A,Store_Dim!B:B)</f>
        <v>Martinez-Mullins</v>
      </c>
      <c r="S1697" s="4" t="str">
        <f t="array" ref="S1697">XLOOKUP(Q1697,Store_Dim!A:A,Store_Dim!E:E)</f>
        <v>Online</v>
      </c>
      <c r="T1697" s="4">
        <v>1.0</v>
      </c>
      <c r="U1697" s="13">
        <v>66.86</v>
      </c>
      <c r="V1697" s="14">
        <v>0.22</v>
      </c>
      <c r="W1697" s="15">
        <v>308.0</v>
      </c>
      <c r="X1697" s="4" t="s">
        <v>1964</v>
      </c>
      <c r="Y1697" s="16">
        <v>52.1508</v>
      </c>
      <c r="Z1697" s="4" t="str">
        <f t="array" ref="Z1697">XLOOKUP(M1697,Product_Dim!A:A,Product_Dim!B:B)</f>
        <v>Ceramic Kitchen Bowl Set</v>
      </c>
    </row>
    <row r="1698" ht="14.25" customHeight="1">
      <c r="A1698" s="4" t="s">
        <v>3657</v>
      </c>
      <c r="B1698" s="5">
        <v>45515.0</v>
      </c>
      <c r="C1698" s="12" t="s">
        <v>3975</v>
      </c>
      <c r="D1698" s="4">
        <f t="shared" si="1"/>
        <v>2024</v>
      </c>
      <c r="E1698" s="4" t="s">
        <v>1319</v>
      </c>
      <c r="F1698" s="4">
        <v>64.0</v>
      </c>
      <c r="G1698" s="4" t="str">
        <f t="shared" si="2"/>
        <v>56-65</v>
      </c>
      <c r="H1698" s="4" t="str">
        <f t="array" ref="H1698">XLOOKUP(E1698,Customer_Dim!A:A,Customer_Dim!D:D)</f>
        <v>Female</v>
      </c>
      <c r="I1698" s="4" t="str">
        <f t="array" ref="I1698">XLOOKUP(E1698,Customer_Dim!A:A,Customer_Dim!H:H)</f>
        <v>Bronze</v>
      </c>
      <c r="J1698" s="4" t="str">
        <f t="array" ref="J1698">XLOOKUP(E1698,Customer_Dim!A:A,Customer_Dim!E:E)</f>
        <v>Kimburgh</v>
      </c>
      <c r="K1698" s="4" t="str">
        <f t="array" ref="K1698">XLOOKUP(E1698,Customer_Dim!A:A,Customer_Dim!F:F)</f>
        <v>North Carolina</v>
      </c>
      <c r="L1698" s="4" t="str">
        <f t="array" ref="L1698">XLOOKUP(Q1698,Store_Dim!A:A,Store_Dim!C:C)</f>
        <v>East</v>
      </c>
      <c r="M1698" s="4" t="s">
        <v>1783</v>
      </c>
      <c r="N1698" s="4" t="str">
        <f t="array" ref="N1698">XLOOKUP(M1698,Product_Dim!A:A,Product_Dim!C:C)</f>
        <v>Electronics</v>
      </c>
      <c r="O1698" s="4" t="str">
        <f t="array" ref="O1698">XLOOKUP(M1698,Product_Dim!A:A,Product_Dim!D:D)</f>
        <v>Accessories</v>
      </c>
      <c r="P1698" s="4" t="s">
        <v>1785</v>
      </c>
      <c r="Q1698" s="4" t="s">
        <v>1945</v>
      </c>
      <c r="R1698" s="4" t="str">
        <f t="array" ref="R1698">XLOOKUP(Q1698,Store_Dim!A:A,Store_Dim!B:B)</f>
        <v>Guerrero-Schmitt</v>
      </c>
      <c r="S1698" s="4" t="str">
        <f t="array" ref="S1698">XLOOKUP(Q1698,Store_Dim!A:A,Store_Dim!E:E)</f>
        <v>Flagship</v>
      </c>
      <c r="T1698" s="4">
        <v>1.0</v>
      </c>
      <c r="U1698" s="13">
        <v>980.26</v>
      </c>
      <c r="V1698" s="14">
        <v>0.14</v>
      </c>
      <c r="W1698" s="15">
        <v>476.0</v>
      </c>
      <c r="X1698" s="4" t="s">
        <v>1961</v>
      </c>
      <c r="Y1698" s="16">
        <v>843.0236</v>
      </c>
      <c r="Z1698" s="4" t="str">
        <f t="array" ref="Z1698">XLOOKUP(M1698,Product_Dim!A:A,Product_Dim!B:B)</f>
        <v>Smart LED Light Strip</v>
      </c>
    </row>
    <row r="1699" ht="14.25" customHeight="1">
      <c r="A1699" s="4" t="s">
        <v>3658</v>
      </c>
      <c r="B1699" s="5">
        <v>45322.0</v>
      </c>
      <c r="C1699" s="12" t="s">
        <v>3972</v>
      </c>
      <c r="D1699" s="4">
        <f t="shared" si="1"/>
        <v>2024</v>
      </c>
      <c r="E1699" s="4" t="s">
        <v>164</v>
      </c>
      <c r="F1699" s="4">
        <v>27.0</v>
      </c>
      <c r="G1699" s="4" t="str">
        <f t="shared" si="2"/>
        <v>26-35</v>
      </c>
      <c r="H1699" s="4" t="str">
        <f t="array" ref="H1699">XLOOKUP(E1699,Customer_Dim!A:A,Customer_Dim!D:D)</f>
        <v>Female</v>
      </c>
      <c r="I1699" s="3" t="s">
        <v>14</v>
      </c>
      <c r="J1699" s="4" t="str">
        <f t="array" ref="J1699">XLOOKUP(E1699,Customer_Dim!A:A,Customer_Dim!E:E)</f>
        <v>Brendastad</v>
      </c>
      <c r="K1699" s="4" t="str">
        <f t="array" ref="K1699">XLOOKUP(E1699,Customer_Dim!A:A,Customer_Dim!F:F)</f>
        <v>South Dakota</v>
      </c>
      <c r="L1699" s="4" t="str">
        <f t="array" ref="L1699">XLOOKUP(Q1699,Store_Dim!A:A,Store_Dim!C:C)</f>
        <v>East</v>
      </c>
      <c r="M1699" s="4" t="s">
        <v>1628</v>
      </c>
      <c r="N1699" s="4" t="str">
        <f t="array" ref="N1699">XLOOKUP(M1699,Product_Dim!A:A,Product_Dim!C:C)</f>
        <v>Clothing</v>
      </c>
      <c r="O1699" s="4" t="str">
        <f t="array" ref="O1699">XLOOKUP(M1699,Product_Dim!A:A,Product_Dim!D:D)</f>
        <v>Bottoms</v>
      </c>
      <c r="P1699" s="4" t="s">
        <v>1630</v>
      </c>
      <c r="Q1699" s="4" t="s">
        <v>1945</v>
      </c>
      <c r="R1699" s="4" t="str">
        <f t="array" ref="R1699">XLOOKUP(Q1699,Store_Dim!A:A,Store_Dim!B:B)</f>
        <v>Guerrero-Schmitt</v>
      </c>
      <c r="S1699" s="4" t="str">
        <f t="array" ref="S1699">XLOOKUP(Q1699,Store_Dim!A:A,Store_Dim!E:E)</f>
        <v>Flagship</v>
      </c>
      <c r="T1699" s="4">
        <v>1.0</v>
      </c>
      <c r="U1699" s="13">
        <v>235.28</v>
      </c>
      <c r="V1699" s="14">
        <v>0.05</v>
      </c>
      <c r="W1699" s="15">
        <v>343.0</v>
      </c>
      <c r="X1699" s="4" t="s">
        <v>1961</v>
      </c>
      <c r="Y1699" s="16">
        <v>223.516</v>
      </c>
      <c r="Z1699" s="4" t="str">
        <f t="array" ref="Z1699">XLOOKUP(M1699,Product_Dim!A:A,Product_Dim!B:B)</f>
        <v>Women's Denim Jeans</v>
      </c>
    </row>
    <row r="1700" ht="14.25" customHeight="1">
      <c r="A1700" s="4" t="s">
        <v>3659</v>
      </c>
      <c r="B1700" s="5">
        <v>45542.0</v>
      </c>
      <c r="C1700" s="12" t="s">
        <v>3976</v>
      </c>
      <c r="D1700" s="4">
        <f t="shared" si="1"/>
        <v>2024</v>
      </c>
      <c r="E1700" s="4" t="s">
        <v>1316</v>
      </c>
      <c r="F1700" s="4">
        <v>46.0</v>
      </c>
      <c r="G1700" s="4" t="str">
        <f t="shared" si="2"/>
        <v>46-55</v>
      </c>
      <c r="H1700" s="4" t="str">
        <f t="array" ref="H1700">XLOOKUP(E1700,Customer_Dim!A:A,Customer_Dim!D:D)</f>
        <v>Male</v>
      </c>
      <c r="I1700" s="4" t="str">
        <f t="array" ref="I1700">XLOOKUP(E1700,Customer_Dim!A:A,Customer_Dim!H:H)</f>
        <v>Platinum</v>
      </c>
      <c r="J1700" s="4" t="str">
        <f t="array" ref="J1700">XLOOKUP(E1700,Customer_Dim!A:A,Customer_Dim!E:E)</f>
        <v>Marthaborough</v>
      </c>
      <c r="K1700" s="4" t="str">
        <f t="array" ref="K1700">XLOOKUP(E1700,Customer_Dim!A:A,Customer_Dim!F:F)</f>
        <v>Wisconsin</v>
      </c>
      <c r="L1700" s="4" t="str">
        <f t="array" ref="L1700">XLOOKUP(Q1700,Store_Dim!A:A,Store_Dim!C:C)</f>
        <v>North</v>
      </c>
      <c r="M1700" s="4" t="s">
        <v>1555</v>
      </c>
      <c r="N1700" s="4" t="str">
        <f t="array" ref="N1700">XLOOKUP(M1700,Product_Dim!A:A,Product_Dim!C:C)</f>
        <v>Electronics</v>
      </c>
      <c r="O1700" s="4" t="str">
        <f t="array" ref="O1700">XLOOKUP(M1700,Product_Dim!A:A,Product_Dim!D:D)</f>
        <v>Computer</v>
      </c>
      <c r="P1700" s="4" t="s">
        <v>1559</v>
      </c>
      <c r="Q1700" s="4" t="s">
        <v>1936</v>
      </c>
      <c r="R1700" s="4" t="str">
        <f t="array" ref="R1700">XLOOKUP(Q1700,Store_Dim!A:A,Store_Dim!B:B)</f>
        <v>Shelton PLC</v>
      </c>
      <c r="S1700" s="4" t="str">
        <f t="array" ref="S1700">XLOOKUP(Q1700,Store_Dim!A:A,Store_Dim!E:E)</f>
        <v>Flagship</v>
      </c>
      <c r="T1700" s="4">
        <v>3.0</v>
      </c>
      <c r="U1700" s="13">
        <v>407.39</v>
      </c>
      <c r="V1700" s="14">
        <v>0.08</v>
      </c>
      <c r="W1700" s="15">
        <v>416.0</v>
      </c>
      <c r="X1700" s="4" t="s">
        <v>1961</v>
      </c>
      <c r="Y1700" s="16">
        <v>1124.3964</v>
      </c>
      <c r="Z1700" s="4" t="str">
        <f t="array" ref="Z1700">XLOOKUP(M1700,Product_Dim!A:A,Product_Dim!B:B)</f>
        <v>Brother Laser Printer</v>
      </c>
    </row>
    <row r="1701" ht="14.25" customHeight="1">
      <c r="A1701" s="4" t="s">
        <v>3660</v>
      </c>
      <c r="B1701" s="5">
        <v>45675.0</v>
      </c>
      <c r="C1701" s="12" t="s">
        <v>3972</v>
      </c>
      <c r="D1701" s="4">
        <f t="shared" si="1"/>
        <v>2025</v>
      </c>
      <c r="E1701" s="4" t="s">
        <v>267</v>
      </c>
      <c r="F1701" s="4">
        <v>24.0</v>
      </c>
      <c r="G1701" s="4" t="str">
        <f t="shared" si="2"/>
        <v>18-25</v>
      </c>
      <c r="H1701" s="4" t="str">
        <f t="array" ref="H1701">XLOOKUP(E1701,Customer_Dim!A:A,Customer_Dim!D:D)</f>
        <v>Female</v>
      </c>
      <c r="I1701" s="4" t="str">
        <f t="array" ref="I1701">XLOOKUP(E1701,Customer_Dim!A:A,Customer_Dim!H:H)</f>
        <v>Silver</v>
      </c>
      <c r="J1701" s="4" t="str">
        <f t="array" ref="J1701">XLOOKUP(E1701,Customer_Dim!A:A,Customer_Dim!E:E)</f>
        <v>West Johnchester</v>
      </c>
      <c r="K1701" s="4" t="str">
        <f t="array" ref="K1701">XLOOKUP(E1701,Customer_Dim!A:A,Customer_Dim!F:F)</f>
        <v>Indiana</v>
      </c>
      <c r="L1701" s="4" t="str">
        <f t="array" ref="L1701">XLOOKUP(Q1701,Store_Dim!A:A,Store_Dim!C:C)</f>
        <v>South</v>
      </c>
      <c r="M1701" s="4" t="s">
        <v>1658</v>
      </c>
      <c r="N1701" s="4" t="str">
        <f t="array" ref="N1701">XLOOKUP(M1701,Product_Dim!A:A,Product_Dim!C:C)</f>
        <v>Home</v>
      </c>
      <c r="O1701" s="4" t="str">
        <f t="array" ref="O1701">XLOOKUP(M1701,Product_Dim!A:A,Product_Dim!D:D)</f>
        <v>Decor</v>
      </c>
      <c r="P1701" s="4" t="s">
        <v>1660</v>
      </c>
      <c r="Q1701" s="4" t="s">
        <v>1934</v>
      </c>
      <c r="R1701" s="4" t="str">
        <f t="array" ref="R1701">XLOOKUP(Q1701,Store_Dim!A:A,Store_Dim!B:B)</f>
        <v>Mcdonald Inc</v>
      </c>
      <c r="S1701" s="4" t="str">
        <f t="array" ref="S1701">XLOOKUP(Q1701,Store_Dim!A:A,Store_Dim!E:E)</f>
        <v>Outlet</v>
      </c>
      <c r="T1701" s="4">
        <v>4.0</v>
      </c>
      <c r="U1701" s="13">
        <v>459.83</v>
      </c>
      <c r="V1701" s="14">
        <v>0.12</v>
      </c>
      <c r="W1701" s="15">
        <v>378.0</v>
      </c>
      <c r="X1701" s="4" t="s">
        <v>1964</v>
      </c>
      <c r="Y1701" s="16">
        <v>1618.6016</v>
      </c>
      <c r="Z1701" s="4" t="str">
        <f t="array" ref="Z1701">XLOOKUP(M1701,Product_Dim!A:A,Product_Dim!B:B)</f>
        <v>Decorative Floor Vase</v>
      </c>
    </row>
    <row r="1702" ht="14.25" customHeight="1">
      <c r="A1702" s="4" t="s">
        <v>3661</v>
      </c>
      <c r="B1702" s="5">
        <v>45333.0</v>
      </c>
      <c r="C1702" s="12" t="s">
        <v>3974</v>
      </c>
      <c r="D1702" s="4">
        <f t="shared" si="1"/>
        <v>2024</v>
      </c>
      <c r="E1702" s="4" t="s">
        <v>515</v>
      </c>
      <c r="F1702" s="4">
        <v>49.0</v>
      </c>
      <c r="G1702" s="4" t="str">
        <f t="shared" si="2"/>
        <v>46-55</v>
      </c>
      <c r="H1702" s="4" t="str">
        <f t="array" ref="H1702">XLOOKUP(E1702,Customer_Dim!A:A,Customer_Dim!D:D)</f>
        <v>Female</v>
      </c>
      <c r="I1702" s="4" t="str">
        <f t="array" ref="I1702">XLOOKUP(E1702,Customer_Dim!A:A,Customer_Dim!H:H)</f>
        <v>Platinum</v>
      </c>
      <c r="J1702" s="4" t="str">
        <f t="array" ref="J1702">XLOOKUP(E1702,Customer_Dim!A:A,Customer_Dim!E:E)</f>
        <v>Lake Nathanfort</v>
      </c>
      <c r="K1702" s="4" t="str">
        <f t="array" ref="K1702">XLOOKUP(E1702,Customer_Dim!A:A,Customer_Dim!F:F)</f>
        <v>Alaska</v>
      </c>
      <c r="L1702" s="4" t="str">
        <f t="array" ref="L1702">XLOOKUP(Q1702,Store_Dim!A:A,Store_Dim!C:C)</f>
        <v>South</v>
      </c>
      <c r="M1702" s="4" t="s">
        <v>1862</v>
      </c>
      <c r="N1702" s="4" t="str">
        <f t="array" ref="N1702">XLOOKUP(M1702,Product_Dim!A:A,Product_Dim!C:C)</f>
        <v>Electronics</v>
      </c>
      <c r="O1702" s="4" t="str">
        <f t="array" ref="O1702">XLOOKUP(M1702,Product_Dim!A:A,Product_Dim!D:D)</f>
        <v>Computer</v>
      </c>
      <c r="P1702" s="4" t="s">
        <v>1864</v>
      </c>
      <c r="Q1702" s="4" t="s">
        <v>1904</v>
      </c>
      <c r="R1702" s="4" t="str">
        <f t="array" ref="R1702">XLOOKUP(Q1702,Store_Dim!A:A,Store_Dim!B:B)</f>
        <v>Alexander Group</v>
      </c>
      <c r="S1702" s="4" t="str">
        <f t="array" ref="S1702">XLOOKUP(Q1702,Store_Dim!A:A,Store_Dim!E:E)</f>
        <v>Online</v>
      </c>
      <c r="T1702" s="4">
        <v>3.0</v>
      </c>
      <c r="U1702" s="13">
        <v>706.6</v>
      </c>
      <c r="V1702" s="14">
        <v>0.17</v>
      </c>
      <c r="W1702" s="15">
        <v>485.0</v>
      </c>
      <c r="X1702" s="4" t="s">
        <v>1961</v>
      </c>
      <c r="Y1702" s="16">
        <v>1759.434</v>
      </c>
      <c r="Z1702" s="4" t="str">
        <f t="array" ref="Z1702">XLOOKUP(M1702,Product_Dim!A:A,Product_Dim!B:B)</f>
        <v>USB-C Laptop Charger</v>
      </c>
    </row>
    <row r="1703" ht="14.25" customHeight="1">
      <c r="A1703" s="4" t="s">
        <v>3662</v>
      </c>
      <c r="B1703" s="5">
        <v>45819.0</v>
      </c>
      <c r="C1703" s="12" t="s">
        <v>3970</v>
      </c>
      <c r="D1703" s="4">
        <f t="shared" si="1"/>
        <v>2025</v>
      </c>
      <c r="E1703" s="4" t="s">
        <v>1449</v>
      </c>
      <c r="F1703" s="4">
        <v>34.0</v>
      </c>
      <c r="G1703" s="4" t="str">
        <f t="shared" si="2"/>
        <v>26-35</v>
      </c>
      <c r="H1703" s="4" t="str">
        <f t="array" ref="H1703">XLOOKUP(E1703,Customer_Dim!A:A,Customer_Dim!D:D)</f>
        <v>Female</v>
      </c>
      <c r="I1703" s="4" t="str">
        <f t="array" ref="I1703">XLOOKUP(E1703,Customer_Dim!A:A,Customer_Dim!H:H)</f>
        <v>Silver</v>
      </c>
      <c r="J1703" s="4" t="str">
        <f t="array" ref="J1703">XLOOKUP(E1703,Customer_Dim!A:A,Customer_Dim!E:E)</f>
        <v>Burkefurt</v>
      </c>
      <c r="K1703" s="4" t="str">
        <f t="array" ref="K1703">XLOOKUP(E1703,Customer_Dim!A:A,Customer_Dim!F:F)</f>
        <v>West Virginia</v>
      </c>
      <c r="L1703" s="4" t="str">
        <f t="array" ref="L1703">XLOOKUP(Q1703,Store_Dim!A:A,Store_Dim!C:C)</f>
        <v>East</v>
      </c>
      <c r="M1703" s="4" t="s">
        <v>1856</v>
      </c>
      <c r="N1703" s="4" t="str">
        <f t="array" ref="N1703">XLOOKUP(M1703,Product_Dim!A:A,Product_Dim!C:C)</f>
        <v>Clothing</v>
      </c>
      <c r="O1703" s="4" t="str">
        <f t="array" ref="O1703">XLOOKUP(M1703,Product_Dim!A:A,Product_Dim!D:D)</f>
        <v>Footwear</v>
      </c>
      <c r="P1703" s="4" t="s">
        <v>1858</v>
      </c>
      <c r="Q1703" s="4" t="s">
        <v>1948</v>
      </c>
      <c r="R1703" s="4" t="str">
        <f t="array" ref="R1703">XLOOKUP(Q1703,Store_Dim!A:A,Store_Dim!B:B)</f>
        <v>Mann-Austin</v>
      </c>
      <c r="S1703" s="4" t="str">
        <f t="array" ref="S1703">XLOOKUP(Q1703,Store_Dim!A:A,Store_Dim!E:E)</f>
        <v>Online</v>
      </c>
      <c r="T1703" s="4">
        <v>3.0</v>
      </c>
      <c r="U1703" s="13">
        <v>811.16</v>
      </c>
      <c r="V1703" s="14">
        <v>0.1</v>
      </c>
      <c r="W1703" s="15">
        <v>496.0</v>
      </c>
      <c r="X1703" s="4" t="s">
        <v>1964</v>
      </c>
      <c r="Y1703" s="16">
        <v>2190.132</v>
      </c>
      <c r="Z1703" s="4" t="str">
        <f t="array" ref="Z1703">XLOOKUP(M1703,Product_Dim!A:A,Product_Dim!B:B)</f>
        <v>Women's High Heels</v>
      </c>
    </row>
    <row r="1704" ht="14.25" customHeight="1">
      <c r="A1704" s="4" t="s">
        <v>3663</v>
      </c>
      <c r="B1704" s="5">
        <v>45268.0</v>
      </c>
      <c r="C1704" s="12" t="s">
        <v>3969</v>
      </c>
      <c r="D1704" s="4">
        <f t="shared" si="1"/>
        <v>2023</v>
      </c>
      <c r="E1704" s="4" t="s">
        <v>725</v>
      </c>
      <c r="F1704" s="4">
        <v>42.0</v>
      </c>
      <c r="G1704" s="4" t="str">
        <f t="shared" si="2"/>
        <v>36-45</v>
      </c>
      <c r="H1704" s="4" t="str">
        <f t="array" ref="H1704">XLOOKUP(E1704,Customer_Dim!A:A,Customer_Dim!D:D)</f>
        <v>Male</v>
      </c>
      <c r="I1704" s="4" t="str">
        <f t="array" ref="I1704">XLOOKUP(E1704,Customer_Dim!A:A,Customer_Dim!H:H)</f>
        <v>Silver</v>
      </c>
      <c r="J1704" s="4" t="str">
        <f t="array" ref="J1704">XLOOKUP(E1704,Customer_Dim!A:A,Customer_Dim!E:E)</f>
        <v>North Christinemouth</v>
      </c>
      <c r="K1704" s="4" t="str">
        <f t="array" ref="K1704">XLOOKUP(E1704,Customer_Dim!A:A,Customer_Dim!F:F)</f>
        <v>Missouri</v>
      </c>
      <c r="L1704" s="4" t="str">
        <f t="array" ref="L1704">XLOOKUP(Q1704,Store_Dim!A:A,Store_Dim!C:C)</f>
        <v>South</v>
      </c>
      <c r="M1704" s="4" t="s">
        <v>1689</v>
      </c>
      <c r="N1704" s="4" t="str">
        <f t="array" ref="N1704">XLOOKUP(M1704,Product_Dim!A:A,Product_Dim!C:C)</f>
        <v>Clothing</v>
      </c>
      <c r="O1704" s="4" t="str">
        <f t="array" ref="O1704">XLOOKUP(M1704,Product_Dim!A:A,Product_Dim!D:D)</f>
        <v>Footwear</v>
      </c>
      <c r="P1704" s="4" t="s">
        <v>1692</v>
      </c>
      <c r="Q1704" s="4" t="s">
        <v>1914</v>
      </c>
      <c r="R1704" s="4" t="str">
        <f t="array" ref="R1704">XLOOKUP(Q1704,Store_Dim!A:A,Store_Dim!B:B)</f>
        <v>Martinez-Mullins</v>
      </c>
      <c r="S1704" s="4" t="str">
        <f t="array" ref="S1704">XLOOKUP(Q1704,Store_Dim!A:A,Store_Dim!E:E)</f>
        <v>Online</v>
      </c>
      <c r="T1704" s="4">
        <v>2.0</v>
      </c>
      <c r="U1704" s="13">
        <v>985.79</v>
      </c>
      <c r="V1704" s="14">
        <v>0.04</v>
      </c>
      <c r="W1704" s="15">
        <v>214.0</v>
      </c>
      <c r="X1704" s="4" t="s">
        <v>1961</v>
      </c>
      <c r="Y1704" s="16">
        <v>1892.7168</v>
      </c>
      <c r="Z1704" s="4" t="str">
        <f t="array" ref="Z1704">XLOOKUP(M1704,Product_Dim!A:A,Product_Dim!B:B)</f>
        <v>Men's Casual Sneakers</v>
      </c>
    </row>
    <row r="1705" ht="14.25" customHeight="1">
      <c r="A1705" s="4" t="s">
        <v>3664</v>
      </c>
      <c r="B1705" s="5">
        <v>45521.0</v>
      </c>
      <c r="C1705" s="12" t="s">
        <v>3975</v>
      </c>
      <c r="D1705" s="4">
        <f t="shared" si="1"/>
        <v>2024</v>
      </c>
      <c r="E1705" s="4" t="s">
        <v>636</v>
      </c>
      <c r="F1705" s="4">
        <v>60.0</v>
      </c>
      <c r="G1705" s="4" t="str">
        <f t="shared" si="2"/>
        <v>56-65</v>
      </c>
      <c r="H1705" s="4" t="str">
        <f t="array" ref="H1705">XLOOKUP(E1705,Customer_Dim!A:A,Customer_Dim!D:D)</f>
        <v>Female</v>
      </c>
      <c r="I1705" s="4" t="str">
        <f t="array" ref="I1705">XLOOKUP(E1705,Customer_Dim!A:A,Customer_Dim!H:H)</f>
        <v>Platinum</v>
      </c>
      <c r="J1705" s="4" t="str">
        <f t="array" ref="J1705">XLOOKUP(E1705,Customer_Dim!A:A,Customer_Dim!E:E)</f>
        <v>Lake Blaketon</v>
      </c>
      <c r="K1705" s="4" t="str">
        <f t="array" ref="K1705">XLOOKUP(E1705,Customer_Dim!A:A,Customer_Dim!F:F)</f>
        <v>Alabama</v>
      </c>
      <c r="L1705" s="4" t="str">
        <f t="array" ref="L1705">XLOOKUP(Q1705,Store_Dim!A:A,Store_Dim!C:C)</f>
        <v>South</v>
      </c>
      <c r="M1705" s="4" t="s">
        <v>1677</v>
      </c>
      <c r="N1705" s="4" t="str">
        <f t="array" ref="N1705">XLOOKUP(M1705,Product_Dim!A:A,Product_Dim!C:C)</f>
        <v>Home</v>
      </c>
      <c r="O1705" s="4" t="str">
        <f t="array" ref="O1705">XLOOKUP(M1705,Product_Dim!A:A,Product_Dim!D:D)</f>
        <v>Decor</v>
      </c>
      <c r="P1705" s="4" t="s">
        <v>1679</v>
      </c>
      <c r="Q1705" s="4" t="s">
        <v>1934</v>
      </c>
      <c r="R1705" s="4" t="str">
        <f t="array" ref="R1705">XLOOKUP(Q1705,Store_Dim!A:A,Store_Dim!B:B)</f>
        <v>Mcdonald Inc</v>
      </c>
      <c r="S1705" s="4" t="str">
        <f t="array" ref="S1705">XLOOKUP(Q1705,Store_Dim!A:A,Store_Dim!E:E)</f>
        <v>Outlet</v>
      </c>
      <c r="T1705" s="4">
        <v>1.0</v>
      </c>
      <c r="U1705" s="13">
        <v>255.02</v>
      </c>
      <c r="V1705" s="14">
        <v>0.3</v>
      </c>
      <c r="W1705" s="15">
        <v>305.0</v>
      </c>
      <c r="X1705" s="4" t="s">
        <v>1959</v>
      </c>
      <c r="Y1705" s="16">
        <v>178.514</v>
      </c>
      <c r="Z1705" s="4" t="str">
        <f t="array" ref="Z1705">XLOOKUP(M1705,Product_Dim!A:A,Product_Dim!B:B)</f>
        <v>Modern Wall Clock</v>
      </c>
    </row>
    <row r="1706" ht="14.25" customHeight="1">
      <c r="A1706" s="4" t="s">
        <v>3665</v>
      </c>
      <c r="B1706" s="5">
        <v>45693.0</v>
      </c>
      <c r="C1706" s="12" t="s">
        <v>3974</v>
      </c>
      <c r="D1706" s="4">
        <f t="shared" si="1"/>
        <v>2025</v>
      </c>
      <c r="E1706" s="4" t="s">
        <v>357</v>
      </c>
      <c r="F1706" s="4">
        <v>62.0</v>
      </c>
      <c r="G1706" s="4" t="str">
        <f t="shared" si="2"/>
        <v>56-65</v>
      </c>
      <c r="H1706" s="4" t="str">
        <f t="array" ref="H1706">XLOOKUP(E1706,Customer_Dim!A:A,Customer_Dim!D:D)</f>
        <v>Female</v>
      </c>
      <c r="I1706" s="4" t="str">
        <f t="array" ref="I1706">XLOOKUP(E1706,Customer_Dim!A:A,Customer_Dim!H:H)</f>
        <v>Platinum</v>
      </c>
      <c r="J1706" s="4" t="str">
        <f t="array" ref="J1706">XLOOKUP(E1706,Customer_Dim!A:A,Customer_Dim!E:E)</f>
        <v>West Bobbyshire</v>
      </c>
      <c r="K1706" s="4" t="str">
        <f t="array" ref="K1706">XLOOKUP(E1706,Customer_Dim!A:A,Customer_Dim!F:F)</f>
        <v>New York</v>
      </c>
      <c r="L1706" s="4" t="str">
        <f t="array" ref="L1706">XLOOKUP(Q1706,Store_Dim!A:A,Store_Dim!C:C)</f>
        <v>West</v>
      </c>
      <c r="M1706" s="4" t="s">
        <v>1631</v>
      </c>
      <c r="N1706" s="4" t="str">
        <f t="array" ref="N1706">XLOOKUP(M1706,Product_Dim!A:A,Product_Dim!C:C)</f>
        <v>Sports</v>
      </c>
      <c r="O1706" s="4" t="str">
        <f t="array" ref="O1706">XLOOKUP(M1706,Product_Dim!A:A,Product_Dim!D:D)</f>
        <v>Equipment</v>
      </c>
      <c r="P1706" s="4" t="s">
        <v>1634</v>
      </c>
      <c r="Q1706" s="4" t="s">
        <v>1917</v>
      </c>
      <c r="R1706" s="4" t="str">
        <f t="array" ref="R1706">XLOOKUP(Q1706,Store_Dim!A:A,Store_Dim!B:B)</f>
        <v>Bean, Jones and Park</v>
      </c>
      <c r="S1706" s="4" t="str">
        <f t="array" ref="S1706">XLOOKUP(Q1706,Store_Dim!A:A,Store_Dim!E:E)</f>
        <v>Online</v>
      </c>
      <c r="T1706" s="4">
        <v>1.0</v>
      </c>
      <c r="U1706" s="13">
        <v>153.57</v>
      </c>
      <c r="V1706" s="14">
        <v>0.01</v>
      </c>
      <c r="W1706" s="15">
        <v>65.0</v>
      </c>
      <c r="X1706" s="4" t="s">
        <v>1961</v>
      </c>
      <c r="Y1706" s="16">
        <v>152.0343</v>
      </c>
      <c r="Z1706" s="4" t="str">
        <f t="array" ref="Z1706">XLOOKUP(M1706,Product_Dim!A:A,Product_Dim!B:B)</f>
        <v>Knee Support Brace</v>
      </c>
    </row>
    <row r="1707" ht="14.25" customHeight="1">
      <c r="A1707" s="4" t="s">
        <v>3666</v>
      </c>
      <c r="B1707" s="5">
        <v>45734.0</v>
      </c>
      <c r="C1707" s="12" t="s">
        <v>3977</v>
      </c>
      <c r="D1707" s="4">
        <f t="shared" si="1"/>
        <v>2025</v>
      </c>
      <c r="E1707" s="4" t="s">
        <v>832</v>
      </c>
      <c r="F1707" s="4">
        <v>32.0</v>
      </c>
      <c r="G1707" s="4" t="str">
        <f t="shared" si="2"/>
        <v>26-35</v>
      </c>
      <c r="H1707" s="4" t="str">
        <f t="array" ref="H1707">XLOOKUP(E1707,Customer_Dim!A:A,Customer_Dim!D:D)</f>
        <v>Male</v>
      </c>
      <c r="I1707" s="4" t="str">
        <f t="array" ref="I1707">XLOOKUP(E1707,Customer_Dim!A:A,Customer_Dim!H:H)</f>
        <v>Bronze</v>
      </c>
      <c r="J1707" s="4" t="str">
        <f t="array" ref="J1707">XLOOKUP(E1707,Customer_Dim!A:A,Customer_Dim!E:E)</f>
        <v>New Maria</v>
      </c>
      <c r="K1707" s="4" t="str">
        <f t="array" ref="K1707">XLOOKUP(E1707,Customer_Dim!A:A,Customer_Dim!F:F)</f>
        <v>Wisconsin</v>
      </c>
      <c r="L1707" s="4" t="str">
        <f t="array" ref="L1707">XLOOKUP(Q1707,Store_Dim!A:A,Store_Dim!C:C)</f>
        <v>East</v>
      </c>
      <c r="M1707" s="4" t="s">
        <v>1709</v>
      </c>
      <c r="N1707" s="4" t="str">
        <f t="array" ref="N1707">XLOOKUP(M1707,Product_Dim!A:A,Product_Dim!C:C)</f>
        <v>Electronics</v>
      </c>
      <c r="O1707" s="4" t="str">
        <f t="array" ref="O1707">XLOOKUP(M1707,Product_Dim!A:A,Product_Dim!D:D)</f>
        <v>Computer</v>
      </c>
      <c r="P1707" s="4" t="s">
        <v>1711</v>
      </c>
      <c r="Q1707" s="4" t="s">
        <v>1945</v>
      </c>
      <c r="R1707" s="4" t="str">
        <f t="array" ref="R1707">XLOOKUP(Q1707,Store_Dim!A:A,Store_Dim!B:B)</f>
        <v>Guerrero-Schmitt</v>
      </c>
      <c r="S1707" s="4" t="str">
        <f t="array" ref="S1707">XLOOKUP(Q1707,Store_Dim!A:A,Store_Dim!E:E)</f>
        <v>Flagship</v>
      </c>
      <c r="T1707" s="4">
        <v>3.0</v>
      </c>
      <c r="U1707" s="13">
        <v>962.98</v>
      </c>
      <c r="V1707" s="14">
        <v>0.21</v>
      </c>
      <c r="W1707" s="15">
        <v>266.0</v>
      </c>
      <c r="X1707" s="4" t="s">
        <v>1959</v>
      </c>
      <c r="Y1707" s="16">
        <v>2282.2626</v>
      </c>
      <c r="Z1707" s="4" t="str">
        <f t="array" ref="Z1707">XLOOKUP(M1707,Product_Dim!A:A,Product_Dim!B:B)</f>
        <v>USB External Hard Drive</v>
      </c>
    </row>
    <row r="1708" ht="14.25" customHeight="1">
      <c r="A1708" s="4" t="s">
        <v>3667</v>
      </c>
      <c r="B1708" s="5">
        <v>45377.0</v>
      </c>
      <c r="C1708" s="12" t="s">
        <v>3977</v>
      </c>
      <c r="D1708" s="4">
        <f t="shared" si="1"/>
        <v>2024</v>
      </c>
      <c r="E1708" s="4" t="s">
        <v>230</v>
      </c>
      <c r="F1708" s="4">
        <v>43.0</v>
      </c>
      <c r="G1708" s="4" t="str">
        <f t="shared" si="2"/>
        <v>36-45</v>
      </c>
      <c r="H1708" s="4" t="str">
        <f t="array" ref="H1708">XLOOKUP(E1708,Customer_Dim!A:A,Customer_Dim!D:D)</f>
        <v>Female</v>
      </c>
      <c r="I1708" s="4" t="str">
        <f t="array" ref="I1708">XLOOKUP(E1708,Customer_Dim!A:A,Customer_Dim!H:H)</f>
        <v>Platinum</v>
      </c>
      <c r="J1708" s="4" t="str">
        <f t="array" ref="J1708">XLOOKUP(E1708,Customer_Dim!A:A,Customer_Dim!E:E)</f>
        <v>Morrisbury</v>
      </c>
      <c r="K1708" s="4" t="str">
        <f t="array" ref="K1708">XLOOKUP(E1708,Customer_Dim!A:A,Customer_Dim!F:F)</f>
        <v>Rhode Island</v>
      </c>
      <c r="L1708" s="4" t="str">
        <f t="array" ref="L1708">XLOOKUP(Q1708,Store_Dim!A:A,Store_Dim!C:C)</f>
        <v>West</v>
      </c>
      <c r="M1708" s="4" t="s">
        <v>1712</v>
      </c>
      <c r="N1708" s="4" t="str">
        <f t="array" ref="N1708">XLOOKUP(M1708,Product_Dim!A:A,Product_Dim!C:C)</f>
        <v>Sports</v>
      </c>
      <c r="O1708" s="4" t="str">
        <f t="array" ref="O1708">XLOOKUP(M1708,Product_Dim!A:A,Product_Dim!D:D)</f>
        <v>Fitness</v>
      </c>
      <c r="P1708" s="4" t="s">
        <v>1714</v>
      </c>
      <c r="Q1708" s="4" t="s">
        <v>1917</v>
      </c>
      <c r="R1708" s="4" t="str">
        <f t="array" ref="R1708">XLOOKUP(Q1708,Store_Dim!A:A,Store_Dim!B:B)</f>
        <v>Bean, Jones and Park</v>
      </c>
      <c r="S1708" s="4" t="str">
        <f t="array" ref="S1708">XLOOKUP(Q1708,Store_Dim!A:A,Store_Dim!E:E)</f>
        <v>Online</v>
      </c>
      <c r="T1708" s="4">
        <v>3.0</v>
      </c>
      <c r="U1708" s="13">
        <v>884.46</v>
      </c>
      <c r="V1708" s="14">
        <v>0.25</v>
      </c>
      <c r="W1708" s="15">
        <v>316.0</v>
      </c>
      <c r="X1708" s="4" t="s">
        <v>1959</v>
      </c>
      <c r="Y1708" s="16">
        <v>1990.035</v>
      </c>
      <c r="Z1708" s="4" t="str">
        <f t="array" ref="Z1708">XLOOKUP(M1708,Product_Dim!A:A,Product_Dim!B:B)</f>
        <v>Adjustable Jump Rope</v>
      </c>
    </row>
    <row r="1709" ht="14.25" customHeight="1">
      <c r="A1709" s="4" t="s">
        <v>3668</v>
      </c>
      <c r="B1709" s="5">
        <v>45778.0</v>
      </c>
      <c r="C1709" s="12" t="s">
        <v>3973</v>
      </c>
      <c r="D1709" s="4">
        <f t="shared" si="1"/>
        <v>2025</v>
      </c>
      <c r="E1709" s="4" t="s">
        <v>1379</v>
      </c>
      <c r="F1709" s="4">
        <v>47.0</v>
      </c>
      <c r="G1709" s="4" t="str">
        <f t="shared" si="2"/>
        <v>46-55</v>
      </c>
      <c r="H1709" s="4" t="str">
        <f t="array" ref="H1709">XLOOKUP(E1709,Customer_Dim!A:A,Customer_Dim!D:D)</f>
        <v>Female</v>
      </c>
      <c r="I1709" s="4" t="str">
        <f t="array" ref="I1709">XLOOKUP(E1709,Customer_Dim!A:A,Customer_Dim!H:H)</f>
        <v>Platinum</v>
      </c>
      <c r="J1709" s="4" t="str">
        <f t="array" ref="J1709">XLOOKUP(E1709,Customer_Dim!A:A,Customer_Dim!E:E)</f>
        <v>East Davidmouth</v>
      </c>
      <c r="K1709" s="4" t="str">
        <f t="array" ref="K1709">XLOOKUP(E1709,Customer_Dim!A:A,Customer_Dim!F:F)</f>
        <v>New Hampshire</v>
      </c>
      <c r="L1709" s="4" t="str">
        <f t="array" ref="L1709">XLOOKUP(Q1709,Store_Dim!A:A,Store_Dim!C:C)</f>
        <v>East</v>
      </c>
      <c r="M1709" s="4" t="s">
        <v>1783</v>
      </c>
      <c r="N1709" s="4" t="str">
        <f t="array" ref="N1709">XLOOKUP(M1709,Product_Dim!A:A,Product_Dim!C:C)</f>
        <v>Electronics</v>
      </c>
      <c r="O1709" s="4" t="str">
        <f t="array" ref="O1709">XLOOKUP(M1709,Product_Dim!A:A,Product_Dim!D:D)</f>
        <v>Accessories</v>
      </c>
      <c r="P1709" s="4" t="s">
        <v>1785</v>
      </c>
      <c r="Q1709" s="4" t="s">
        <v>1924</v>
      </c>
      <c r="R1709" s="4" t="str">
        <f t="array" ref="R1709">XLOOKUP(Q1709,Store_Dim!A:A,Store_Dim!B:B)</f>
        <v>Hill, Wagner and Ballard</v>
      </c>
      <c r="S1709" s="4" t="str">
        <f t="array" ref="S1709">XLOOKUP(Q1709,Store_Dim!A:A,Store_Dim!E:E)</f>
        <v>Online</v>
      </c>
      <c r="T1709" s="4">
        <v>4.0</v>
      </c>
      <c r="U1709" s="13">
        <v>359.71</v>
      </c>
      <c r="V1709" s="14">
        <v>0.05</v>
      </c>
      <c r="W1709" s="15">
        <v>476.0</v>
      </c>
      <c r="X1709" s="4" t="s">
        <v>1961</v>
      </c>
      <c r="Y1709" s="16">
        <v>1366.898</v>
      </c>
      <c r="Z1709" s="4" t="str">
        <f t="array" ref="Z1709">XLOOKUP(M1709,Product_Dim!A:A,Product_Dim!B:B)</f>
        <v>Smart LED Light Strip</v>
      </c>
    </row>
    <row r="1710" ht="14.25" customHeight="1">
      <c r="A1710" s="4" t="s">
        <v>3669</v>
      </c>
      <c r="B1710" s="5">
        <v>45715.0</v>
      </c>
      <c r="C1710" s="12" t="s">
        <v>3974</v>
      </c>
      <c r="D1710" s="4">
        <f t="shared" si="1"/>
        <v>2025</v>
      </c>
      <c r="E1710" s="4" t="s">
        <v>211</v>
      </c>
      <c r="F1710" s="4">
        <v>23.0</v>
      </c>
      <c r="G1710" s="4" t="str">
        <f t="shared" si="2"/>
        <v>18-25</v>
      </c>
      <c r="H1710" s="4" t="str">
        <f t="array" ref="H1710">XLOOKUP(E1710,Customer_Dim!A:A,Customer_Dim!D:D)</f>
        <v>Female</v>
      </c>
      <c r="I1710" s="4" t="str">
        <f t="array" ref="I1710">XLOOKUP(E1710,Customer_Dim!A:A,Customer_Dim!H:H)</f>
        <v>Gold</v>
      </c>
      <c r="J1710" s="4" t="str">
        <f t="array" ref="J1710">XLOOKUP(E1710,Customer_Dim!A:A,Customer_Dim!E:E)</f>
        <v>New Julia</v>
      </c>
      <c r="K1710" s="4" t="str">
        <f t="array" ref="K1710">XLOOKUP(E1710,Customer_Dim!A:A,Customer_Dim!F:F)</f>
        <v>West Virginia</v>
      </c>
      <c r="L1710" s="4" t="str">
        <f t="array" ref="L1710">XLOOKUP(Q1710,Store_Dim!A:A,Store_Dim!C:C)</f>
        <v>South</v>
      </c>
      <c r="M1710" s="4" t="s">
        <v>1732</v>
      </c>
      <c r="N1710" s="4" t="str">
        <f t="array" ref="N1710">XLOOKUP(M1710,Product_Dim!A:A,Product_Dim!C:C)</f>
        <v>Sports</v>
      </c>
      <c r="O1710" s="4" t="str">
        <f t="array" ref="O1710">XLOOKUP(M1710,Product_Dim!A:A,Product_Dim!D:D)</f>
        <v>Fitness</v>
      </c>
      <c r="P1710" s="4" t="s">
        <v>1734</v>
      </c>
      <c r="Q1710" s="4" t="s">
        <v>1904</v>
      </c>
      <c r="R1710" s="4" t="str">
        <f t="array" ref="R1710">XLOOKUP(Q1710,Store_Dim!A:A,Store_Dim!B:B)</f>
        <v>Alexander Group</v>
      </c>
      <c r="S1710" s="4" t="str">
        <f t="array" ref="S1710">XLOOKUP(Q1710,Store_Dim!A:A,Store_Dim!E:E)</f>
        <v>Online</v>
      </c>
      <c r="T1710" s="4">
        <v>3.0</v>
      </c>
      <c r="U1710" s="13">
        <v>766.47</v>
      </c>
      <c r="V1710" s="14">
        <v>0.18</v>
      </c>
      <c r="W1710" s="15">
        <v>260.0</v>
      </c>
      <c r="X1710" s="4" t="s">
        <v>1959</v>
      </c>
      <c r="Y1710" s="16">
        <v>1885.5162</v>
      </c>
      <c r="Z1710" s="4" t="str">
        <f t="array" ref="Z1710">XLOOKUP(M1710,Product_Dim!A:A,Product_Dim!B:B)</f>
        <v>Boxing Hand Wraps</v>
      </c>
    </row>
    <row r="1711" ht="14.25" customHeight="1">
      <c r="A1711" s="4" t="s">
        <v>3670</v>
      </c>
      <c r="B1711" s="5">
        <v>45492.0</v>
      </c>
      <c r="C1711" s="12" t="s">
        <v>3968</v>
      </c>
      <c r="D1711" s="4">
        <f t="shared" si="1"/>
        <v>2024</v>
      </c>
      <c r="E1711" s="4" t="s">
        <v>744</v>
      </c>
      <c r="F1711" s="4">
        <v>50.0</v>
      </c>
      <c r="G1711" s="4" t="str">
        <f t="shared" si="2"/>
        <v>46-55</v>
      </c>
      <c r="H1711" s="4" t="str">
        <f t="array" ref="H1711">XLOOKUP(E1711,Customer_Dim!A:A,Customer_Dim!D:D)</f>
        <v>Male</v>
      </c>
      <c r="I1711" s="4" t="str">
        <f t="array" ref="I1711">XLOOKUP(E1711,Customer_Dim!A:A,Customer_Dim!H:H)</f>
        <v>Platinum</v>
      </c>
      <c r="J1711" s="4" t="str">
        <f t="array" ref="J1711">XLOOKUP(E1711,Customer_Dim!A:A,Customer_Dim!E:E)</f>
        <v>East jeremy</v>
      </c>
      <c r="K1711" s="4" t="str">
        <f t="array" ref="K1711">XLOOKUP(E1711,Customer_Dim!A:A,Customer_Dim!F:F)</f>
        <v>Iowa</v>
      </c>
      <c r="L1711" s="4" t="str">
        <f t="array" ref="L1711">XLOOKUP(Q1711,Store_Dim!A:A,Store_Dim!C:C)</f>
        <v>East</v>
      </c>
      <c r="M1711" s="4" t="s">
        <v>1750</v>
      </c>
      <c r="N1711" s="4" t="str">
        <f t="array" ref="N1711">XLOOKUP(M1711,Product_Dim!A:A,Product_Dim!C:C)</f>
        <v>Home</v>
      </c>
      <c r="O1711" s="4" t="str">
        <f t="array" ref="O1711">XLOOKUP(M1711,Product_Dim!A:A,Product_Dim!D:D)</f>
        <v>Decor</v>
      </c>
      <c r="P1711" s="4" t="s">
        <v>1752</v>
      </c>
      <c r="Q1711" s="4" t="s">
        <v>1945</v>
      </c>
      <c r="R1711" s="4" t="str">
        <f t="array" ref="R1711">XLOOKUP(Q1711,Store_Dim!A:A,Store_Dim!B:B)</f>
        <v>Guerrero-Schmitt</v>
      </c>
      <c r="S1711" s="4" t="str">
        <f t="array" ref="S1711">XLOOKUP(Q1711,Store_Dim!A:A,Store_Dim!E:E)</f>
        <v>Flagship</v>
      </c>
      <c r="T1711" s="4">
        <v>1.0</v>
      </c>
      <c r="U1711" s="13">
        <v>772.07</v>
      </c>
      <c r="V1711" s="14">
        <v>0.26</v>
      </c>
      <c r="W1711" s="15">
        <v>190.0</v>
      </c>
      <c r="X1711" s="4" t="s">
        <v>1961</v>
      </c>
      <c r="Y1711" s="16">
        <v>571.3318</v>
      </c>
      <c r="Z1711" s="4" t="str">
        <f t="array" ref="Z1711">XLOOKUP(M1711,Product_Dim!A:A,Product_Dim!B:B)</f>
        <v>Premium Blanket Throw</v>
      </c>
    </row>
    <row r="1712" ht="14.25" customHeight="1">
      <c r="A1712" s="4" t="s">
        <v>3671</v>
      </c>
      <c r="B1712" s="5">
        <v>45292.0</v>
      </c>
      <c r="C1712" s="12" t="s">
        <v>3972</v>
      </c>
      <c r="D1712" s="4">
        <f t="shared" si="1"/>
        <v>2024</v>
      </c>
      <c r="E1712" s="4" t="s">
        <v>904</v>
      </c>
      <c r="F1712" s="4">
        <v>22.0</v>
      </c>
      <c r="G1712" s="4" t="str">
        <f t="shared" si="2"/>
        <v>18-25</v>
      </c>
      <c r="H1712" s="4" t="str">
        <f t="array" ref="H1712">XLOOKUP(E1712,Customer_Dim!A:A,Customer_Dim!D:D)</f>
        <v>Female</v>
      </c>
      <c r="I1712" s="4" t="str">
        <f t="array" ref="I1712">XLOOKUP(E1712,Customer_Dim!A:A,Customer_Dim!H:H)</f>
        <v>Platinum</v>
      </c>
      <c r="J1712" s="4" t="str">
        <f t="array" ref="J1712">XLOOKUP(E1712,Customer_Dim!A:A,Customer_Dim!E:E)</f>
        <v>Lake Nicole</v>
      </c>
      <c r="K1712" s="4" t="str">
        <f t="array" ref="K1712">XLOOKUP(E1712,Customer_Dim!A:A,Customer_Dim!F:F)</f>
        <v>Colorado</v>
      </c>
      <c r="L1712" s="4" t="str">
        <f t="array" ref="L1712">XLOOKUP(Q1712,Store_Dim!A:A,Store_Dim!C:C)</f>
        <v>North</v>
      </c>
      <c r="M1712" s="4" t="s">
        <v>1631</v>
      </c>
      <c r="N1712" s="4" t="str">
        <f t="array" ref="N1712">XLOOKUP(M1712,Product_Dim!A:A,Product_Dim!C:C)</f>
        <v>Sports</v>
      </c>
      <c r="O1712" s="4" t="str">
        <f t="array" ref="O1712">XLOOKUP(M1712,Product_Dim!A:A,Product_Dim!D:D)</f>
        <v>Equipment</v>
      </c>
      <c r="P1712" s="4" t="s">
        <v>1634</v>
      </c>
      <c r="Q1712" s="4" t="s">
        <v>1908</v>
      </c>
      <c r="R1712" s="4" t="str">
        <f t="array" ref="R1712">XLOOKUP(Q1712,Store_Dim!A:A,Store_Dim!B:B)</f>
        <v>Gray Ltd</v>
      </c>
      <c r="S1712" s="4" t="str">
        <f t="array" ref="S1712">XLOOKUP(Q1712,Store_Dim!A:A,Store_Dim!E:E)</f>
        <v>Outlet</v>
      </c>
      <c r="T1712" s="4">
        <v>3.0</v>
      </c>
      <c r="U1712" s="13">
        <v>108.31</v>
      </c>
      <c r="V1712" s="14">
        <v>0.26</v>
      </c>
      <c r="W1712" s="15">
        <v>65.0</v>
      </c>
      <c r="X1712" s="4" t="s">
        <v>1964</v>
      </c>
      <c r="Y1712" s="16">
        <v>240.4482</v>
      </c>
      <c r="Z1712" s="4" t="str">
        <f t="array" ref="Z1712">XLOOKUP(M1712,Product_Dim!A:A,Product_Dim!B:B)</f>
        <v>Knee Support Brace</v>
      </c>
    </row>
    <row r="1713" ht="14.25" customHeight="1">
      <c r="A1713" s="4" t="s">
        <v>3672</v>
      </c>
      <c r="B1713" s="5">
        <v>45316.0</v>
      </c>
      <c r="C1713" s="12" t="s">
        <v>3972</v>
      </c>
      <c r="D1713" s="4">
        <f t="shared" si="1"/>
        <v>2024</v>
      </c>
      <c r="E1713" s="4" t="s">
        <v>728</v>
      </c>
      <c r="F1713" s="4">
        <v>46.0</v>
      </c>
      <c r="G1713" s="4" t="str">
        <f t="shared" si="2"/>
        <v>46-55</v>
      </c>
      <c r="H1713" s="4" t="str">
        <f t="array" ref="H1713">XLOOKUP(E1713,Customer_Dim!A:A,Customer_Dim!D:D)</f>
        <v>Male</v>
      </c>
      <c r="I1713" s="4" t="str">
        <f t="array" ref="I1713">XLOOKUP(E1713,Customer_Dim!A:A,Customer_Dim!H:H)</f>
        <v>Platinum</v>
      </c>
      <c r="J1713" s="4" t="str">
        <f t="array" ref="J1713">XLOOKUP(E1713,Customer_Dim!A:A,Customer_Dim!E:E)</f>
        <v>Edwardland</v>
      </c>
      <c r="K1713" s="4" t="str">
        <f t="array" ref="K1713">XLOOKUP(E1713,Customer_Dim!A:A,Customer_Dim!F:F)</f>
        <v>California</v>
      </c>
      <c r="L1713" s="4" t="str">
        <f t="array" ref="L1713">XLOOKUP(Q1713,Store_Dim!A:A,Store_Dim!C:C)</f>
        <v>East</v>
      </c>
      <c r="M1713" s="4" t="s">
        <v>1820</v>
      </c>
      <c r="N1713" s="4" t="str">
        <f t="array" ref="N1713">XLOOKUP(M1713,Product_Dim!A:A,Product_Dim!C:C)</f>
        <v>Home</v>
      </c>
      <c r="O1713" s="4" t="str">
        <f t="array" ref="O1713">XLOOKUP(M1713,Product_Dim!A:A,Product_Dim!D:D)</f>
        <v>Lighting</v>
      </c>
      <c r="P1713" s="4" t="s">
        <v>1822</v>
      </c>
      <c r="Q1713" s="4" t="s">
        <v>1911</v>
      </c>
      <c r="R1713" s="4" t="str">
        <f t="array" ref="R1713">XLOOKUP(Q1713,Store_Dim!A:A,Store_Dim!B:B)</f>
        <v>Benson-Elliott</v>
      </c>
      <c r="S1713" s="4" t="str">
        <f t="array" ref="S1713">XLOOKUP(Q1713,Store_Dim!A:A,Store_Dim!E:E)</f>
        <v>Online</v>
      </c>
      <c r="T1713" s="4">
        <v>1.0</v>
      </c>
      <c r="U1713" s="13">
        <v>502.53</v>
      </c>
      <c r="V1713" s="14">
        <v>0.0</v>
      </c>
      <c r="W1713" s="15">
        <v>469.0</v>
      </c>
      <c r="X1713" s="4" t="s">
        <v>1961</v>
      </c>
      <c r="Y1713" s="16">
        <v>502.53</v>
      </c>
      <c r="Z1713" s="4" t="str">
        <f t="array" ref="Z1713">XLOOKUP(M1713,Product_Dim!A:A,Product_Dim!B:B)</f>
        <v>Decorative Lamp Shade</v>
      </c>
    </row>
    <row r="1714" ht="14.25" customHeight="1">
      <c r="A1714" s="4" t="s">
        <v>3673</v>
      </c>
      <c r="B1714" s="5">
        <v>45548.0</v>
      </c>
      <c r="C1714" s="12" t="s">
        <v>3976</v>
      </c>
      <c r="D1714" s="4">
        <f t="shared" si="1"/>
        <v>2024</v>
      </c>
      <c r="E1714" s="4" t="s">
        <v>294</v>
      </c>
      <c r="F1714" s="4">
        <v>37.0</v>
      </c>
      <c r="G1714" s="4" t="str">
        <f t="shared" si="2"/>
        <v>36-45</v>
      </c>
      <c r="H1714" s="4" t="str">
        <f t="array" ref="H1714">XLOOKUP(E1714,Customer_Dim!A:A,Customer_Dim!D:D)</f>
        <v>Male</v>
      </c>
      <c r="I1714" s="4" t="str">
        <f t="array" ref="I1714">XLOOKUP(E1714,Customer_Dim!A:A,Customer_Dim!H:H)</f>
        <v>Gold</v>
      </c>
      <c r="J1714" s="4" t="str">
        <f t="array" ref="J1714">XLOOKUP(E1714,Customer_Dim!A:A,Customer_Dim!E:E)</f>
        <v>Rodrigueztown</v>
      </c>
      <c r="K1714" s="4" t="str">
        <f t="array" ref="K1714">XLOOKUP(E1714,Customer_Dim!A:A,Customer_Dim!F:F)</f>
        <v>Oklahoma</v>
      </c>
      <c r="L1714" s="4" t="str">
        <f t="array" ref="L1714">XLOOKUP(Q1714,Store_Dim!A:A,Store_Dim!C:C)</f>
        <v>West</v>
      </c>
      <c r="M1714" s="4" t="s">
        <v>1560</v>
      </c>
      <c r="N1714" s="4" t="str">
        <f t="array" ref="N1714">XLOOKUP(M1714,Product_Dim!A:A,Product_Dim!C:C)</f>
        <v>Clothing</v>
      </c>
      <c r="O1714" s="4" t="str">
        <f t="array" ref="O1714">XLOOKUP(M1714,Product_Dim!A:A,Product_Dim!D:D)</f>
        <v>Tops</v>
      </c>
      <c r="P1714" s="4" t="s">
        <v>1564</v>
      </c>
      <c r="Q1714" s="4" t="s">
        <v>1939</v>
      </c>
      <c r="R1714" s="4" t="str">
        <f t="array" ref="R1714">XLOOKUP(Q1714,Store_Dim!A:A,Store_Dim!B:B)</f>
        <v>Frederick-Wright</v>
      </c>
      <c r="S1714" s="4" t="str">
        <f t="array" ref="S1714">XLOOKUP(Q1714,Store_Dim!A:A,Store_Dim!E:E)</f>
        <v>Flagship</v>
      </c>
      <c r="T1714" s="4">
        <v>2.0</v>
      </c>
      <c r="U1714" s="13">
        <v>508.52</v>
      </c>
      <c r="V1714" s="14">
        <v>0.11</v>
      </c>
      <c r="W1714" s="15">
        <v>181.0</v>
      </c>
      <c r="X1714" s="4" t="s">
        <v>1964</v>
      </c>
      <c r="Y1714" s="16">
        <v>905.1655999999999</v>
      </c>
      <c r="Z1714" s="4" t="str">
        <f t="array" ref="Z1714">XLOOKUP(M1714,Product_Dim!A:A,Product_Dim!B:B)</f>
        <v>Men's Graphic T-Shirt</v>
      </c>
    </row>
    <row r="1715" ht="14.25" customHeight="1">
      <c r="A1715" s="4" t="s">
        <v>3674</v>
      </c>
      <c r="B1715" s="5">
        <v>45572.0</v>
      </c>
      <c r="C1715" s="12" t="s">
        <v>3979</v>
      </c>
      <c r="D1715" s="4">
        <f t="shared" si="1"/>
        <v>2024</v>
      </c>
      <c r="E1715" s="4" t="s">
        <v>1464</v>
      </c>
      <c r="F1715" s="4">
        <v>45.0</v>
      </c>
      <c r="G1715" s="4" t="str">
        <f t="shared" si="2"/>
        <v>36-45</v>
      </c>
      <c r="H1715" s="4" t="str">
        <f t="array" ref="H1715">XLOOKUP(E1715,Customer_Dim!A:A,Customer_Dim!D:D)</f>
        <v>Male</v>
      </c>
      <c r="I1715" s="4" t="str">
        <f t="array" ref="I1715">XLOOKUP(E1715,Customer_Dim!A:A,Customer_Dim!H:H)</f>
        <v>Bronze</v>
      </c>
      <c r="J1715" s="4" t="str">
        <f t="array" ref="J1715">XLOOKUP(E1715,Customer_Dim!A:A,Customer_Dim!E:E)</f>
        <v>Bergermouth</v>
      </c>
      <c r="K1715" s="4" t="str">
        <f t="array" ref="K1715">XLOOKUP(E1715,Customer_Dim!A:A,Customer_Dim!F:F)</f>
        <v>Vermont</v>
      </c>
      <c r="L1715" s="4" t="str">
        <f t="array" ref="L1715">XLOOKUP(Q1715,Store_Dim!A:A,Store_Dim!C:C)</f>
        <v>North</v>
      </c>
      <c r="M1715" s="4" t="s">
        <v>1805</v>
      </c>
      <c r="N1715" s="4" t="str">
        <f t="array" ref="N1715">XLOOKUP(M1715,Product_Dim!A:A,Product_Dim!C:C)</f>
        <v>Electronics</v>
      </c>
      <c r="O1715" s="4" t="str">
        <f t="array" ref="O1715">XLOOKUP(M1715,Product_Dim!A:A,Product_Dim!D:D)</f>
        <v>Audio</v>
      </c>
      <c r="P1715" s="4" t="s">
        <v>1807</v>
      </c>
      <c r="Q1715" s="4" t="s">
        <v>1901</v>
      </c>
      <c r="R1715" s="4" t="str">
        <f t="array" ref="R1715">XLOOKUP(Q1715,Store_Dim!A:A,Store_Dim!B:B)</f>
        <v>Johnson-Wright</v>
      </c>
      <c r="S1715" s="4" t="str">
        <f t="array" ref="S1715">XLOOKUP(Q1715,Store_Dim!A:A,Store_Dim!E:E)</f>
        <v>Outlet</v>
      </c>
      <c r="T1715" s="4">
        <v>1.0</v>
      </c>
      <c r="U1715" s="13">
        <v>492.0</v>
      </c>
      <c r="V1715" s="14">
        <v>0.26</v>
      </c>
      <c r="W1715" s="15">
        <v>159.0</v>
      </c>
      <c r="X1715" s="4" t="s">
        <v>1961</v>
      </c>
      <c r="Y1715" s="16">
        <v>364.08</v>
      </c>
      <c r="Z1715" s="4" t="str">
        <f t="array" ref="Z1715">XLOOKUP(M1715,Product_Dim!A:A,Product_Dim!B:B)</f>
        <v>Bluetooth Car Audio System</v>
      </c>
    </row>
    <row r="1716" ht="14.25" customHeight="1">
      <c r="A1716" s="4" t="s">
        <v>3675</v>
      </c>
      <c r="B1716" s="5">
        <v>45347.0</v>
      </c>
      <c r="C1716" s="12" t="s">
        <v>3974</v>
      </c>
      <c r="D1716" s="4">
        <f t="shared" si="1"/>
        <v>2024</v>
      </c>
      <c r="E1716" s="4" t="s">
        <v>1513</v>
      </c>
      <c r="F1716" s="4">
        <v>46.0</v>
      </c>
      <c r="G1716" s="4" t="str">
        <f t="shared" si="2"/>
        <v>46-55</v>
      </c>
      <c r="H1716" s="4" t="str">
        <f t="array" ref="H1716">XLOOKUP(E1716,Customer_Dim!A:A,Customer_Dim!D:D)</f>
        <v>Female</v>
      </c>
      <c r="I1716" s="4" t="str">
        <f t="array" ref="I1716">XLOOKUP(E1716,Customer_Dim!A:A,Customer_Dim!H:H)</f>
        <v>Bronze</v>
      </c>
      <c r="J1716" s="4" t="str">
        <f t="array" ref="J1716">XLOOKUP(E1716,Customer_Dim!A:A,Customer_Dim!E:E)</f>
        <v>East Dillonview</v>
      </c>
      <c r="K1716" s="4" t="str">
        <f t="array" ref="K1716">XLOOKUP(E1716,Customer_Dim!A:A,Customer_Dim!F:F)</f>
        <v>Virginia</v>
      </c>
      <c r="L1716" s="4" t="str">
        <f t="array" ref="L1716">XLOOKUP(Q1716,Store_Dim!A:A,Store_Dim!C:C)</f>
        <v>South</v>
      </c>
      <c r="M1716" s="4" t="s">
        <v>1689</v>
      </c>
      <c r="N1716" s="4" t="str">
        <f t="array" ref="N1716">XLOOKUP(M1716,Product_Dim!A:A,Product_Dim!C:C)</f>
        <v>Clothing</v>
      </c>
      <c r="O1716" s="4" t="str">
        <f t="array" ref="O1716">XLOOKUP(M1716,Product_Dim!A:A,Product_Dim!D:D)</f>
        <v>Footwear</v>
      </c>
      <c r="P1716" s="4" t="s">
        <v>1692</v>
      </c>
      <c r="Q1716" s="4" t="s">
        <v>1934</v>
      </c>
      <c r="R1716" s="4" t="str">
        <f t="array" ref="R1716">XLOOKUP(Q1716,Store_Dim!A:A,Store_Dim!B:B)</f>
        <v>Mcdonald Inc</v>
      </c>
      <c r="S1716" s="4" t="str">
        <f t="array" ref="S1716">XLOOKUP(Q1716,Store_Dim!A:A,Store_Dim!E:E)</f>
        <v>Outlet</v>
      </c>
      <c r="T1716" s="4">
        <v>4.0</v>
      </c>
      <c r="U1716" s="13">
        <v>746.36</v>
      </c>
      <c r="V1716" s="14">
        <v>0.02</v>
      </c>
      <c r="W1716" s="15">
        <v>214.0</v>
      </c>
      <c r="X1716" s="4" t="s">
        <v>1959</v>
      </c>
      <c r="Y1716" s="16">
        <v>2925.7312</v>
      </c>
      <c r="Z1716" s="4" t="str">
        <f t="array" ref="Z1716">XLOOKUP(M1716,Product_Dim!A:A,Product_Dim!B:B)</f>
        <v>Men's Casual Sneakers</v>
      </c>
    </row>
    <row r="1717" ht="14.25" customHeight="1">
      <c r="A1717" s="4" t="s">
        <v>3676</v>
      </c>
      <c r="B1717" s="5">
        <v>45823.0</v>
      </c>
      <c r="C1717" s="12" t="s">
        <v>3970</v>
      </c>
      <c r="D1717" s="4">
        <f t="shared" si="1"/>
        <v>2025</v>
      </c>
      <c r="E1717" s="4" t="s">
        <v>1367</v>
      </c>
      <c r="F1717" s="4">
        <v>51.0</v>
      </c>
      <c r="G1717" s="4" t="str">
        <f t="shared" si="2"/>
        <v>46-55</v>
      </c>
      <c r="H1717" s="4" t="str">
        <f t="array" ref="H1717">XLOOKUP(E1717,Customer_Dim!A:A,Customer_Dim!D:D)</f>
        <v>Female</v>
      </c>
      <c r="I1717" s="4" t="str">
        <f t="array" ref="I1717">XLOOKUP(E1717,Customer_Dim!A:A,Customer_Dim!H:H)</f>
        <v>Silver</v>
      </c>
      <c r="J1717" s="4" t="str">
        <f t="array" ref="J1717">XLOOKUP(E1717,Customer_Dim!A:A,Customer_Dim!E:E)</f>
        <v>Williamsberg</v>
      </c>
      <c r="K1717" s="4" t="str">
        <f t="array" ref="K1717">XLOOKUP(E1717,Customer_Dim!A:A,Customer_Dim!F:F)</f>
        <v>New York</v>
      </c>
      <c r="L1717" s="4" t="str">
        <f t="array" ref="L1717">XLOOKUP(Q1717,Store_Dim!A:A,Store_Dim!C:C)</f>
        <v>North</v>
      </c>
      <c r="M1717" s="4" t="s">
        <v>1606</v>
      </c>
      <c r="N1717" s="4" t="str">
        <f t="array" ref="N1717">XLOOKUP(M1717,Product_Dim!A:A,Product_Dim!C:C)</f>
        <v>Beauty</v>
      </c>
      <c r="O1717" s="4" t="str">
        <f t="array" ref="O1717">XLOOKUP(M1717,Product_Dim!A:A,Product_Dim!D:D)</f>
        <v>Haircare</v>
      </c>
      <c r="P1717" s="4" t="s">
        <v>1609</v>
      </c>
      <c r="Q1717" s="4" t="s">
        <v>1892</v>
      </c>
      <c r="R1717" s="4" t="str">
        <f t="array" ref="R1717">XLOOKUP(Q1717,Store_Dim!A:A,Store_Dim!B:B)</f>
        <v>Martinez, Adkins and Johnson</v>
      </c>
      <c r="S1717" s="4" t="str">
        <f t="array" ref="S1717">XLOOKUP(Q1717,Store_Dim!A:A,Store_Dim!E:E)</f>
        <v>Flagship</v>
      </c>
      <c r="T1717" s="4">
        <v>1.0</v>
      </c>
      <c r="U1717" s="13">
        <v>120.83</v>
      </c>
      <c r="V1717" s="14">
        <v>0.08</v>
      </c>
      <c r="W1717" s="15">
        <v>460.0</v>
      </c>
      <c r="X1717" s="4" t="s">
        <v>1959</v>
      </c>
      <c r="Y1717" s="16">
        <v>111.1636</v>
      </c>
      <c r="Z1717" s="4" t="str">
        <f t="array" ref="Z1717">XLOOKUP(M1717,Product_Dim!A:A,Product_Dim!B:B)</f>
        <v>Hair Strengthening Shampoo</v>
      </c>
    </row>
    <row r="1718" ht="14.25" customHeight="1">
      <c r="A1718" s="4" t="s">
        <v>3677</v>
      </c>
      <c r="B1718" s="5">
        <v>45394.0</v>
      </c>
      <c r="C1718" s="12" t="s">
        <v>3978</v>
      </c>
      <c r="D1718" s="4">
        <f t="shared" si="1"/>
        <v>2024</v>
      </c>
      <c r="E1718" s="4" t="s">
        <v>1267</v>
      </c>
      <c r="F1718" s="4">
        <v>27.0</v>
      </c>
      <c r="G1718" s="4" t="str">
        <f t="shared" si="2"/>
        <v>26-35</v>
      </c>
      <c r="H1718" s="4" t="str">
        <f t="array" ref="H1718">XLOOKUP(E1718,Customer_Dim!A:A,Customer_Dim!D:D)</f>
        <v>Male</v>
      </c>
      <c r="I1718" s="4" t="str">
        <f t="array" ref="I1718">XLOOKUP(E1718,Customer_Dim!A:A,Customer_Dim!H:H)</f>
        <v>Bronze</v>
      </c>
      <c r="J1718" s="4" t="str">
        <f t="array" ref="J1718">XLOOKUP(E1718,Customer_Dim!A:A,Customer_Dim!E:E)</f>
        <v>New Edward</v>
      </c>
      <c r="K1718" s="4" t="str">
        <f t="array" ref="K1718">XLOOKUP(E1718,Customer_Dim!A:A,Customer_Dim!F:F)</f>
        <v>Maine</v>
      </c>
      <c r="L1718" s="4" t="str">
        <f t="array" ref="L1718">XLOOKUP(Q1718,Store_Dim!A:A,Store_Dim!C:C)</f>
        <v>East</v>
      </c>
      <c r="M1718" s="4" t="s">
        <v>1814</v>
      </c>
      <c r="N1718" s="4" t="str">
        <f t="array" ref="N1718">XLOOKUP(M1718,Product_Dim!A:A,Product_Dim!C:C)</f>
        <v>Electronics</v>
      </c>
      <c r="O1718" s="4" t="str">
        <f t="array" ref="O1718">XLOOKUP(M1718,Product_Dim!A:A,Product_Dim!D:D)</f>
        <v>Appliances</v>
      </c>
      <c r="P1718" s="4" t="s">
        <v>1816</v>
      </c>
      <c r="Q1718" s="4" t="s">
        <v>1945</v>
      </c>
      <c r="R1718" s="4" t="str">
        <f t="array" ref="R1718">XLOOKUP(Q1718,Store_Dim!A:A,Store_Dim!B:B)</f>
        <v>Guerrero-Schmitt</v>
      </c>
      <c r="S1718" s="4" t="str">
        <f t="array" ref="S1718">XLOOKUP(Q1718,Store_Dim!A:A,Store_Dim!E:E)</f>
        <v>Flagship</v>
      </c>
      <c r="T1718" s="4">
        <v>2.0</v>
      </c>
      <c r="U1718" s="13">
        <v>68.31</v>
      </c>
      <c r="V1718" s="14">
        <v>0.29</v>
      </c>
      <c r="W1718" s="15">
        <v>104.0</v>
      </c>
      <c r="X1718" s="4" t="s">
        <v>1964</v>
      </c>
      <c r="Y1718" s="16">
        <v>97.00019999999999</v>
      </c>
      <c r="Z1718" s="4" t="str">
        <f t="array" ref="Z1718">XLOOKUP(M1718,Product_Dim!A:A,Product_Dim!B:B)</f>
        <v>WiFi Mesh Router</v>
      </c>
    </row>
    <row r="1719" ht="14.25" customHeight="1">
      <c r="A1719" s="4" t="s">
        <v>3678</v>
      </c>
      <c r="B1719" s="5">
        <v>45265.0</v>
      </c>
      <c r="C1719" s="12" t="s">
        <v>3969</v>
      </c>
      <c r="D1719" s="4">
        <f t="shared" si="1"/>
        <v>2023</v>
      </c>
      <c r="E1719" s="4" t="s">
        <v>246</v>
      </c>
      <c r="F1719" s="4">
        <v>50.0</v>
      </c>
      <c r="G1719" s="4" t="str">
        <f t="shared" si="2"/>
        <v>46-55</v>
      </c>
      <c r="H1719" s="4" t="str">
        <f t="array" ref="H1719">XLOOKUP(E1719,Customer_Dim!A:A,Customer_Dim!D:D)</f>
        <v>Male</v>
      </c>
      <c r="I1719" s="4" t="str">
        <f t="array" ref="I1719">XLOOKUP(E1719,Customer_Dim!A:A,Customer_Dim!H:H)</f>
        <v>Bronze</v>
      </c>
      <c r="J1719" s="4" t="str">
        <f t="array" ref="J1719">XLOOKUP(E1719,Customer_Dim!A:A,Customer_Dim!E:E)</f>
        <v>Stevensonton</v>
      </c>
      <c r="K1719" s="4" t="str">
        <f t="array" ref="K1719">XLOOKUP(E1719,Customer_Dim!A:A,Customer_Dim!F:F)</f>
        <v>New Mexico</v>
      </c>
      <c r="L1719" s="4" t="str">
        <f t="array" ref="L1719">XLOOKUP(Q1719,Store_Dim!A:A,Store_Dim!C:C)</f>
        <v>East</v>
      </c>
      <c r="M1719" s="4" t="s">
        <v>1642</v>
      </c>
      <c r="N1719" s="4" t="str">
        <f t="array" ref="N1719">XLOOKUP(M1719,Product_Dim!A:A,Product_Dim!C:C)</f>
        <v>Sports</v>
      </c>
      <c r="O1719" s="4" t="str">
        <f t="array" ref="O1719">XLOOKUP(M1719,Product_Dim!A:A,Product_Dim!D:D)</f>
        <v>Equipment</v>
      </c>
      <c r="P1719" s="4" t="s">
        <v>1644</v>
      </c>
      <c r="Q1719" s="4" t="s">
        <v>1945</v>
      </c>
      <c r="R1719" s="4" t="str">
        <f t="array" ref="R1719">XLOOKUP(Q1719,Store_Dim!A:A,Store_Dim!B:B)</f>
        <v>Guerrero-Schmitt</v>
      </c>
      <c r="S1719" s="4" t="str">
        <f t="array" ref="S1719">XLOOKUP(Q1719,Store_Dim!A:A,Store_Dim!E:E)</f>
        <v>Flagship</v>
      </c>
      <c r="T1719" s="4">
        <v>2.0</v>
      </c>
      <c r="U1719" s="13">
        <v>761.71</v>
      </c>
      <c r="V1719" s="14">
        <v>0.02</v>
      </c>
      <c r="W1719" s="15">
        <v>432.0</v>
      </c>
      <c r="X1719" s="4" t="s">
        <v>1961</v>
      </c>
      <c r="Y1719" s="16">
        <v>1492.9516</v>
      </c>
      <c r="Z1719" s="4" t="str">
        <f t="array" ref="Z1719">XLOOKUP(M1719,Product_Dim!A:A,Product_Dim!B:B)</f>
        <v>Carbon Fiber Tennis Racket</v>
      </c>
    </row>
    <row r="1720" ht="14.25" customHeight="1">
      <c r="A1720" s="4" t="s">
        <v>3679</v>
      </c>
      <c r="B1720" s="5">
        <v>45261.0</v>
      </c>
      <c r="C1720" s="12" t="s">
        <v>3969</v>
      </c>
      <c r="D1720" s="4">
        <f t="shared" si="1"/>
        <v>2023</v>
      </c>
      <c r="E1720" s="4" t="s">
        <v>260</v>
      </c>
      <c r="F1720" s="4">
        <v>27.0</v>
      </c>
      <c r="G1720" s="4" t="str">
        <f t="shared" si="2"/>
        <v>26-35</v>
      </c>
      <c r="H1720" s="4" t="str">
        <f t="array" ref="H1720">XLOOKUP(E1720,Customer_Dim!A:A,Customer_Dim!D:D)</f>
        <v>Female</v>
      </c>
      <c r="I1720" s="4" t="str">
        <f t="array" ref="I1720">XLOOKUP(E1720,Customer_Dim!A:A,Customer_Dim!H:H)</f>
        <v>Silver</v>
      </c>
      <c r="J1720" s="4" t="str">
        <f t="array" ref="J1720">XLOOKUP(E1720,Customer_Dim!A:A,Customer_Dim!E:E)</f>
        <v>South Aaronside</v>
      </c>
      <c r="K1720" s="4" t="str">
        <f t="array" ref="K1720">XLOOKUP(E1720,Customer_Dim!A:A,Customer_Dim!F:F)</f>
        <v>New Hampshire</v>
      </c>
      <c r="L1720" s="4" t="str">
        <f t="array" ref="L1720">XLOOKUP(Q1720,Store_Dim!A:A,Store_Dim!C:C)</f>
        <v>North</v>
      </c>
      <c r="M1720" s="4" t="s">
        <v>1817</v>
      </c>
      <c r="N1720" s="4" t="str">
        <f t="array" ref="N1720">XLOOKUP(M1720,Product_Dim!A:A,Product_Dim!C:C)</f>
        <v>Home</v>
      </c>
      <c r="O1720" s="4" t="str">
        <f t="array" ref="O1720">XLOOKUP(M1720,Product_Dim!A:A,Product_Dim!D:D)</f>
        <v>Decor</v>
      </c>
      <c r="P1720" s="4" t="s">
        <v>1819</v>
      </c>
      <c r="Q1720" s="4" t="s">
        <v>1901</v>
      </c>
      <c r="R1720" s="4" t="str">
        <f t="array" ref="R1720">XLOOKUP(Q1720,Store_Dim!A:A,Store_Dim!B:B)</f>
        <v>Johnson-Wright</v>
      </c>
      <c r="S1720" s="4" t="str">
        <f t="array" ref="S1720">XLOOKUP(Q1720,Store_Dim!A:A,Store_Dim!E:E)</f>
        <v>Outlet</v>
      </c>
      <c r="T1720" s="4">
        <v>4.0</v>
      </c>
      <c r="U1720" s="13">
        <v>346.37</v>
      </c>
      <c r="V1720" s="14">
        <v>0.18</v>
      </c>
      <c r="W1720" s="15">
        <v>400.0</v>
      </c>
      <c r="X1720" s="4" t="s">
        <v>1964</v>
      </c>
      <c r="Y1720" s="16">
        <v>1136.0936</v>
      </c>
      <c r="Z1720" s="4" t="str">
        <f t="array" ref="Z1720">XLOOKUP(M1720,Product_Dim!A:A,Product_Dim!B:B)</f>
        <v>Essential Oil Diffuser</v>
      </c>
    </row>
    <row r="1721" ht="14.25" customHeight="1">
      <c r="A1721" s="4" t="s">
        <v>3680</v>
      </c>
      <c r="B1721" s="5">
        <v>45702.0</v>
      </c>
      <c r="C1721" s="12" t="s">
        <v>3974</v>
      </c>
      <c r="D1721" s="4">
        <f t="shared" si="1"/>
        <v>2025</v>
      </c>
      <c r="E1721" s="4" t="s">
        <v>57</v>
      </c>
      <c r="F1721" s="4">
        <v>29.0</v>
      </c>
      <c r="G1721" s="4" t="str">
        <f t="shared" si="2"/>
        <v>26-35</v>
      </c>
      <c r="H1721" s="4" t="str">
        <f t="array" ref="H1721">XLOOKUP(E1721,Customer_Dim!A:A,Customer_Dim!D:D)</f>
        <v>Female</v>
      </c>
      <c r="I1721" s="4" t="str">
        <f t="array" ref="I1721">XLOOKUP(E1721,Customer_Dim!A:A,Customer_Dim!H:H)</f>
        <v>Bronze</v>
      </c>
      <c r="J1721" s="4" t="str">
        <f t="array" ref="J1721">XLOOKUP(E1721,Customer_Dim!A:A,Customer_Dim!E:E)</f>
        <v>West Pamelafurt</v>
      </c>
      <c r="K1721" s="4" t="str">
        <f t="array" ref="K1721">XLOOKUP(E1721,Customer_Dim!A:A,Customer_Dim!F:F)</f>
        <v>West Virginia</v>
      </c>
      <c r="L1721" s="4" t="str">
        <f t="array" ref="L1721">XLOOKUP(Q1721,Store_Dim!A:A,Store_Dim!C:C)</f>
        <v>North</v>
      </c>
      <c r="M1721" s="4" t="s">
        <v>1747</v>
      </c>
      <c r="N1721" s="4" t="str">
        <f t="array" ref="N1721">XLOOKUP(M1721,Product_Dim!A:A,Product_Dim!C:C)</f>
        <v>Home</v>
      </c>
      <c r="O1721" s="4" t="str">
        <f t="array" ref="O1721">XLOOKUP(M1721,Product_Dim!A:A,Product_Dim!D:D)</f>
        <v>Decor</v>
      </c>
      <c r="P1721" s="4" t="s">
        <v>1749</v>
      </c>
      <c r="Q1721" s="4" t="s">
        <v>1929</v>
      </c>
      <c r="R1721" s="4" t="str">
        <f t="array" ref="R1721">XLOOKUP(Q1721,Store_Dim!A:A,Store_Dim!B:B)</f>
        <v>Thomas, Bridges and Harris</v>
      </c>
      <c r="S1721" s="4" t="str">
        <f t="array" ref="S1721">XLOOKUP(Q1721,Store_Dim!A:A,Store_Dim!E:E)</f>
        <v>Online</v>
      </c>
      <c r="T1721" s="4">
        <v>1.0</v>
      </c>
      <c r="U1721" s="13">
        <v>846.3</v>
      </c>
      <c r="V1721" s="14">
        <v>0.14</v>
      </c>
      <c r="W1721" s="15">
        <v>273.86258363355637</v>
      </c>
      <c r="X1721" s="4" t="s">
        <v>1961</v>
      </c>
      <c r="Y1721" s="16">
        <v>727.818</v>
      </c>
      <c r="Z1721" s="4" t="str">
        <f t="array" ref="Z1721">XLOOKUP(M1721,Product_Dim!A:A,Product_Dim!B:B)</f>
        <v>Ceramic Plant Pot</v>
      </c>
    </row>
    <row r="1722" ht="14.25" customHeight="1">
      <c r="A1722" s="4" t="s">
        <v>3681</v>
      </c>
      <c r="B1722" s="5">
        <v>45624.0</v>
      </c>
      <c r="C1722" s="12" t="s">
        <v>3971</v>
      </c>
      <c r="D1722" s="4">
        <f t="shared" si="1"/>
        <v>2024</v>
      </c>
      <c r="E1722" s="4" t="s">
        <v>1364</v>
      </c>
      <c r="F1722" s="4">
        <v>37.0</v>
      </c>
      <c r="G1722" s="4" t="str">
        <f t="shared" si="2"/>
        <v>36-45</v>
      </c>
      <c r="H1722" s="4" t="str">
        <f t="array" ref="H1722">XLOOKUP(E1722,Customer_Dim!A:A,Customer_Dim!D:D)</f>
        <v>Male</v>
      </c>
      <c r="I1722" s="4" t="str">
        <f t="array" ref="I1722">XLOOKUP(E1722,Customer_Dim!A:A,Customer_Dim!H:H)</f>
        <v>Bronze</v>
      </c>
      <c r="J1722" s="4" t="str">
        <f t="array" ref="J1722">XLOOKUP(E1722,Customer_Dim!A:A,Customer_Dim!E:E)</f>
        <v>Phyllisport</v>
      </c>
      <c r="K1722" s="4" t="str">
        <f t="array" ref="K1722">XLOOKUP(E1722,Customer_Dim!A:A,Customer_Dim!F:F)</f>
        <v>New Jersey</v>
      </c>
      <c r="L1722" s="4" t="str">
        <f t="array" ref="L1722">XLOOKUP(Q1722,Store_Dim!A:A,Store_Dim!C:C)</f>
        <v>East</v>
      </c>
      <c r="M1722" s="4" t="s">
        <v>1555</v>
      </c>
      <c r="N1722" s="4" t="str">
        <f t="array" ref="N1722">XLOOKUP(M1722,Product_Dim!A:A,Product_Dim!C:C)</f>
        <v>Electronics</v>
      </c>
      <c r="O1722" s="4" t="str">
        <f t="array" ref="O1722">XLOOKUP(M1722,Product_Dim!A:A,Product_Dim!D:D)</f>
        <v>Computer</v>
      </c>
      <c r="P1722" s="4" t="s">
        <v>1559</v>
      </c>
      <c r="Q1722" s="4" t="s">
        <v>1948</v>
      </c>
      <c r="R1722" s="4" t="str">
        <f t="array" ref="R1722">XLOOKUP(Q1722,Store_Dim!A:A,Store_Dim!B:B)</f>
        <v>Mann-Austin</v>
      </c>
      <c r="S1722" s="4" t="str">
        <f t="array" ref="S1722">XLOOKUP(Q1722,Store_Dim!A:A,Store_Dim!E:E)</f>
        <v>Online</v>
      </c>
      <c r="T1722" s="4">
        <v>1.0</v>
      </c>
      <c r="U1722" s="13">
        <v>458.97</v>
      </c>
      <c r="V1722" s="14">
        <v>0.1</v>
      </c>
      <c r="W1722" s="15">
        <v>416.0</v>
      </c>
      <c r="X1722" s="4" t="s">
        <v>1961</v>
      </c>
      <c r="Y1722" s="16">
        <v>413.073</v>
      </c>
      <c r="Z1722" s="4" t="str">
        <f t="array" ref="Z1722">XLOOKUP(M1722,Product_Dim!A:A,Product_Dim!B:B)</f>
        <v>Brother Laser Printer</v>
      </c>
    </row>
    <row r="1723" ht="14.25" customHeight="1">
      <c r="A1723" s="4" t="s">
        <v>3682</v>
      </c>
      <c r="B1723" s="5">
        <v>45736.0</v>
      </c>
      <c r="C1723" s="12" t="s">
        <v>3977</v>
      </c>
      <c r="D1723" s="4">
        <f t="shared" si="1"/>
        <v>2025</v>
      </c>
      <c r="E1723" s="4" t="s">
        <v>940</v>
      </c>
      <c r="F1723" s="4">
        <v>45.0</v>
      </c>
      <c r="G1723" s="4" t="str">
        <f t="shared" si="2"/>
        <v>36-45</v>
      </c>
      <c r="H1723" s="4" t="str">
        <f t="array" ref="H1723">XLOOKUP(E1723,Customer_Dim!A:A,Customer_Dim!D:D)</f>
        <v>Male</v>
      </c>
      <c r="I1723" s="4" t="str">
        <f t="array" ref="I1723">XLOOKUP(E1723,Customer_Dim!A:A,Customer_Dim!H:H)</f>
        <v>Bronze</v>
      </c>
      <c r="J1723" s="4" t="str">
        <f t="array" ref="J1723">XLOOKUP(E1723,Customer_Dim!A:A,Customer_Dim!E:E)</f>
        <v>North Brookestad</v>
      </c>
      <c r="K1723" s="4" t="str">
        <f t="array" ref="K1723">XLOOKUP(E1723,Customer_Dim!A:A,Customer_Dim!F:F)</f>
        <v>Ohio</v>
      </c>
      <c r="L1723" s="4" t="str">
        <f t="array" ref="L1723">XLOOKUP(Q1723,Store_Dim!A:A,Store_Dim!C:C)</f>
        <v>South</v>
      </c>
      <c r="M1723" s="4" t="s">
        <v>1709</v>
      </c>
      <c r="N1723" s="4" t="str">
        <f t="array" ref="N1723">XLOOKUP(M1723,Product_Dim!A:A,Product_Dim!C:C)</f>
        <v>Electronics</v>
      </c>
      <c r="O1723" s="4" t="str">
        <f t="array" ref="O1723">XLOOKUP(M1723,Product_Dim!A:A,Product_Dim!D:D)</f>
        <v>Computer</v>
      </c>
      <c r="P1723" s="4" t="s">
        <v>1711</v>
      </c>
      <c r="Q1723" s="4" t="s">
        <v>1914</v>
      </c>
      <c r="R1723" s="4" t="str">
        <f t="array" ref="R1723">XLOOKUP(Q1723,Store_Dim!A:A,Store_Dim!B:B)</f>
        <v>Martinez-Mullins</v>
      </c>
      <c r="S1723" s="4" t="str">
        <f t="array" ref="S1723">XLOOKUP(Q1723,Store_Dim!A:A,Store_Dim!E:E)</f>
        <v>Online</v>
      </c>
      <c r="T1723" s="4">
        <v>2.0</v>
      </c>
      <c r="U1723" s="13">
        <v>536.61</v>
      </c>
      <c r="V1723" s="14">
        <v>0.14</v>
      </c>
      <c r="W1723" s="15">
        <v>266.0</v>
      </c>
      <c r="X1723" s="4" t="s">
        <v>1959</v>
      </c>
      <c r="Y1723" s="16">
        <v>922.9692</v>
      </c>
      <c r="Z1723" s="4" t="str">
        <f t="array" ref="Z1723">XLOOKUP(M1723,Product_Dim!A:A,Product_Dim!B:B)</f>
        <v>USB External Hard Drive</v>
      </c>
    </row>
    <row r="1724" ht="14.25" customHeight="1">
      <c r="A1724" s="4" t="s">
        <v>3683</v>
      </c>
      <c r="B1724" s="5">
        <v>45709.0</v>
      </c>
      <c r="C1724" s="12" t="s">
        <v>3974</v>
      </c>
      <c r="D1724" s="4">
        <f t="shared" si="1"/>
        <v>2025</v>
      </c>
      <c r="E1724" s="4" t="s">
        <v>1328</v>
      </c>
      <c r="F1724" s="4">
        <v>60.0</v>
      </c>
      <c r="G1724" s="4" t="str">
        <f t="shared" si="2"/>
        <v>56-65</v>
      </c>
      <c r="H1724" s="4" t="str">
        <f t="array" ref="H1724">XLOOKUP(E1724,Customer_Dim!A:A,Customer_Dim!D:D)</f>
        <v>Male</v>
      </c>
      <c r="I1724" s="4" t="str">
        <f t="array" ref="I1724">XLOOKUP(E1724,Customer_Dim!A:A,Customer_Dim!H:H)</f>
        <v>Bronze</v>
      </c>
      <c r="J1724" s="4" t="str">
        <f t="array" ref="J1724">XLOOKUP(E1724,Customer_Dim!A:A,Customer_Dim!E:E)</f>
        <v>New Benjamin</v>
      </c>
      <c r="K1724" s="4" t="str">
        <f t="array" ref="K1724">XLOOKUP(E1724,Customer_Dim!A:A,Customer_Dim!F:F)</f>
        <v>North Carolina</v>
      </c>
      <c r="L1724" s="4" t="str">
        <f t="array" ref="L1724">XLOOKUP(Q1724,Store_Dim!A:A,Store_Dim!C:C)</f>
        <v>East</v>
      </c>
      <c r="M1724" s="4" t="s">
        <v>1756</v>
      </c>
      <c r="N1724" s="4" t="str">
        <f t="array" ref="N1724">XLOOKUP(M1724,Product_Dim!A:A,Product_Dim!C:C)</f>
        <v>Clothing</v>
      </c>
      <c r="O1724" s="4" t="str">
        <f t="array" ref="O1724">XLOOKUP(M1724,Product_Dim!A:A,Product_Dim!D:D)</f>
        <v>Accessories</v>
      </c>
      <c r="P1724" s="4" t="s">
        <v>1758</v>
      </c>
      <c r="Q1724" s="4" t="s">
        <v>1887</v>
      </c>
      <c r="R1724" s="4" t="str">
        <f t="array" ref="R1724">XLOOKUP(Q1724,Store_Dim!A:A,Store_Dim!B:B)</f>
        <v>Rivera-Warner</v>
      </c>
      <c r="S1724" s="4" t="str">
        <f t="array" ref="S1724">XLOOKUP(Q1724,Store_Dim!A:A,Store_Dim!E:E)</f>
        <v>Flagship</v>
      </c>
      <c r="T1724" s="4">
        <v>3.0</v>
      </c>
      <c r="U1724" s="13">
        <v>130.41</v>
      </c>
      <c r="V1724" s="14">
        <v>0.14</v>
      </c>
      <c r="W1724" s="15">
        <v>485.0</v>
      </c>
      <c r="X1724" s="4" t="s">
        <v>1961</v>
      </c>
      <c r="Y1724" s="16">
        <v>336.4578</v>
      </c>
      <c r="Z1724" s="4" t="str">
        <f t="array" ref="Z1724">XLOOKUP(M1724,Product_Dim!A:A,Product_Dim!B:B)</f>
        <v>Womens Cotton Scarf</v>
      </c>
    </row>
    <row r="1725" ht="14.25" customHeight="1">
      <c r="A1725" s="4" t="s">
        <v>3684</v>
      </c>
      <c r="B1725" s="5">
        <v>45738.0</v>
      </c>
      <c r="C1725" s="12" t="s">
        <v>3977</v>
      </c>
      <c r="D1725" s="4">
        <f t="shared" si="1"/>
        <v>2025</v>
      </c>
      <c r="E1725" s="4" t="s">
        <v>1539</v>
      </c>
      <c r="F1725" s="4">
        <v>56.0</v>
      </c>
      <c r="G1725" s="4" t="str">
        <f t="shared" si="2"/>
        <v>56-65</v>
      </c>
      <c r="H1725" s="4" t="str">
        <f t="array" ref="H1725">XLOOKUP(E1725,Customer_Dim!A:A,Customer_Dim!D:D)</f>
        <v>Male</v>
      </c>
      <c r="I1725" s="4" t="str">
        <f t="array" ref="I1725">XLOOKUP(E1725,Customer_Dim!A:A,Customer_Dim!H:H)</f>
        <v>Bronze</v>
      </c>
      <c r="J1725" s="4" t="str">
        <f t="array" ref="J1725">XLOOKUP(E1725,Customer_Dim!A:A,Customer_Dim!E:E)</f>
        <v>North Seanfurt</v>
      </c>
      <c r="K1725" s="4" t="str">
        <f t="array" ref="K1725">XLOOKUP(E1725,Customer_Dim!A:A,Customer_Dim!F:F)</f>
        <v>Ohio</v>
      </c>
      <c r="L1725" s="4" t="str">
        <f t="array" ref="L1725">XLOOKUP(Q1725,Store_Dim!A:A,Store_Dim!C:C)</f>
        <v>North</v>
      </c>
      <c r="M1725" s="4" t="s">
        <v>1850</v>
      </c>
      <c r="N1725" s="4" t="str">
        <f t="array" ref="N1725">XLOOKUP(M1725,Product_Dim!A:A,Product_Dim!C:C)</f>
        <v>Beauty</v>
      </c>
      <c r="O1725" s="4" t="str">
        <f t="array" ref="O1725">XLOOKUP(M1725,Product_Dim!A:A,Product_Dim!D:D)</f>
        <v>Makeup</v>
      </c>
      <c r="P1725" s="4" t="s">
        <v>1852</v>
      </c>
      <c r="Q1725" s="4" t="s">
        <v>1929</v>
      </c>
      <c r="R1725" s="4" t="str">
        <f t="array" ref="R1725">XLOOKUP(Q1725,Store_Dim!A:A,Store_Dim!B:B)</f>
        <v>Thomas, Bridges and Harris</v>
      </c>
      <c r="S1725" s="4" t="str">
        <f t="array" ref="S1725">XLOOKUP(Q1725,Store_Dim!A:A,Store_Dim!E:E)</f>
        <v>Online</v>
      </c>
      <c r="T1725" s="4">
        <v>4.0</v>
      </c>
      <c r="U1725" s="13">
        <v>706.67</v>
      </c>
      <c r="V1725" s="14">
        <v>0.01</v>
      </c>
      <c r="W1725" s="15">
        <v>457.0</v>
      </c>
      <c r="X1725" s="4" t="s">
        <v>1959</v>
      </c>
      <c r="Y1725" s="16">
        <v>2798.4132</v>
      </c>
      <c r="Z1725" s="4" t="str">
        <f t="array" ref="Z1725">XLOOKUP(M1725,Product_Dim!A:A,Product_Dim!B:B)</f>
        <v>Face Foundation Kit</v>
      </c>
    </row>
    <row r="1726" ht="14.25" customHeight="1">
      <c r="A1726" s="4" t="s">
        <v>3685</v>
      </c>
      <c r="B1726" s="5">
        <v>45685.0</v>
      </c>
      <c r="C1726" s="12" t="s">
        <v>3972</v>
      </c>
      <c r="D1726" s="4">
        <f t="shared" si="1"/>
        <v>2025</v>
      </c>
      <c r="E1726" s="4" t="s">
        <v>1247</v>
      </c>
      <c r="F1726" s="4">
        <v>46.0</v>
      </c>
      <c r="G1726" s="4" t="str">
        <f t="shared" si="2"/>
        <v>46-55</v>
      </c>
      <c r="H1726" s="4" t="str">
        <f t="array" ref="H1726">XLOOKUP(E1726,Customer_Dim!A:A,Customer_Dim!D:D)</f>
        <v>Male</v>
      </c>
      <c r="I1726" s="4" t="str">
        <f t="array" ref="I1726">XLOOKUP(E1726,Customer_Dim!A:A,Customer_Dim!H:H)</f>
        <v>Gold</v>
      </c>
      <c r="J1726" s="4" t="str">
        <f t="array" ref="J1726">XLOOKUP(E1726,Customer_Dim!A:A,Customer_Dim!E:E)</f>
        <v>Gutierrezstad</v>
      </c>
      <c r="K1726" s="4" t="str">
        <f t="array" ref="K1726">XLOOKUP(E1726,Customer_Dim!A:A,Customer_Dim!F:F)</f>
        <v>Missouri</v>
      </c>
      <c r="L1726" s="4" t="str">
        <f t="array" ref="L1726">XLOOKUP(Q1726,Store_Dim!A:A,Store_Dim!C:C)</f>
        <v>North</v>
      </c>
      <c r="M1726" s="4" t="s">
        <v>1658</v>
      </c>
      <c r="N1726" s="4" t="str">
        <f t="array" ref="N1726">XLOOKUP(M1726,Product_Dim!A:A,Product_Dim!C:C)</f>
        <v>Home</v>
      </c>
      <c r="O1726" s="4" t="str">
        <f t="array" ref="O1726">XLOOKUP(M1726,Product_Dim!A:A,Product_Dim!D:D)</f>
        <v>Decor</v>
      </c>
      <c r="P1726" s="4" t="s">
        <v>1660</v>
      </c>
      <c r="Q1726" s="4" t="s">
        <v>1901</v>
      </c>
      <c r="R1726" s="4" t="str">
        <f t="array" ref="R1726">XLOOKUP(Q1726,Store_Dim!A:A,Store_Dim!B:B)</f>
        <v>Johnson-Wright</v>
      </c>
      <c r="S1726" s="4" t="str">
        <f t="array" ref="S1726">XLOOKUP(Q1726,Store_Dim!A:A,Store_Dim!E:E)</f>
        <v>Outlet</v>
      </c>
      <c r="T1726" s="4">
        <v>3.0</v>
      </c>
      <c r="U1726" s="13">
        <v>523.45</v>
      </c>
      <c r="V1726" s="14">
        <v>0.17</v>
      </c>
      <c r="W1726" s="15">
        <v>378.0</v>
      </c>
      <c r="X1726" s="4" t="s">
        <v>1959</v>
      </c>
      <c r="Y1726" s="16">
        <v>1303.3905</v>
      </c>
      <c r="Z1726" s="4" t="str">
        <f t="array" ref="Z1726">XLOOKUP(M1726,Product_Dim!A:A,Product_Dim!B:B)</f>
        <v>Decorative Floor Vase</v>
      </c>
    </row>
    <row r="1727" ht="14.25" customHeight="1">
      <c r="A1727" s="4" t="s">
        <v>3686</v>
      </c>
      <c r="B1727" s="5">
        <v>45701.0</v>
      </c>
      <c r="C1727" s="12" t="s">
        <v>3974</v>
      </c>
      <c r="D1727" s="4">
        <f t="shared" si="1"/>
        <v>2025</v>
      </c>
      <c r="E1727" s="4" t="s">
        <v>65</v>
      </c>
      <c r="F1727" s="4">
        <v>64.0</v>
      </c>
      <c r="G1727" s="4" t="str">
        <f t="shared" si="2"/>
        <v>56-65</v>
      </c>
      <c r="H1727" s="4" t="str">
        <f t="array" ref="H1727">XLOOKUP(E1727,Customer_Dim!A:A,Customer_Dim!D:D)</f>
        <v>Male</v>
      </c>
      <c r="I1727" s="4" t="str">
        <f t="array" ref="I1727">XLOOKUP(E1727,Customer_Dim!A:A,Customer_Dim!H:H)</f>
        <v>Platinum</v>
      </c>
      <c r="J1727" s="4" t="str">
        <f t="array" ref="J1727">XLOOKUP(E1727,Customer_Dim!A:A,Customer_Dim!E:E)</f>
        <v>Melissashire</v>
      </c>
      <c r="K1727" s="4" t="str">
        <f t="array" ref="K1727">XLOOKUP(E1727,Customer_Dim!A:A,Customer_Dim!F:F)</f>
        <v>Pennsylvania</v>
      </c>
      <c r="L1727" s="4" t="str">
        <f t="array" ref="L1727">XLOOKUP(Q1727,Store_Dim!A:A,Store_Dim!C:C)</f>
        <v>East</v>
      </c>
      <c r="M1727" s="4" t="s">
        <v>1856</v>
      </c>
      <c r="N1727" s="4" t="str">
        <f t="array" ref="N1727">XLOOKUP(M1727,Product_Dim!A:A,Product_Dim!C:C)</f>
        <v>Clothing</v>
      </c>
      <c r="O1727" s="4" t="str">
        <f t="array" ref="O1727">XLOOKUP(M1727,Product_Dim!A:A,Product_Dim!D:D)</f>
        <v>Footwear</v>
      </c>
      <c r="P1727" s="4" t="s">
        <v>1858</v>
      </c>
      <c r="Q1727" s="4" t="s">
        <v>1945</v>
      </c>
      <c r="R1727" s="4" t="str">
        <f t="array" ref="R1727">XLOOKUP(Q1727,Store_Dim!A:A,Store_Dim!B:B)</f>
        <v>Guerrero-Schmitt</v>
      </c>
      <c r="S1727" s="4" t="str">
        <f t="array" ref="S1727">XLOOKUP(Q1727,Store_Dim!A:A,Store_Dim!E:E)</f>
        <v>Flagship</v>
      </c>
      <c r="T1727" s="4">
        <v>3.0</v>
      </c>
      <c r="U1727" s="13">
        <v>482.2</v>
      </c>
      <c r="V1727" s="14">
        <v>0.23</v>
      </c>
      <c r="W1727" s="15">
        <v>496.0</v>
      </c>
      <c r="X1727" s="4" t="s">
        <v>1964</v>
      </c>
      <c r="Y1727" s="16">
        <v>1113.882</v>
      </c>
      <c r="Z1727" s="4" t="str">
        <f t="array" ref="Z1727">XLOOKUP(M1727,Product_Dim!A:A,Product_Dim!B:B)</f>
        <v>Women's High Heels</v>
      </c>
    </row>
    <row r="1728" ht="14.25" customHeight="1">
      <c r="A1728" s="4" t="s">
        <v>3687</v>
      </c>
      <c r="B1728" s="5">
        <v>45745.0</v>
      </c>
      <c r="C1728" s="12" t="s">
        <v>3977</v>
      </c>
      <c r="D1728" s="4">
        <f t="shared" si="1"/>
        <v>2025</v>
      </c>
      <c r="E1728" s="4" t="s">
        <v>445</v>
      </c>
      <c r="F1728" s="4">
        <v>26.0</v>
      </c>
      <c r="G1728" s="4" t="str">
        <f t="shared" si="2"/>
        <v>26-35</v>
      </c>
      <c r="H1728" s="4" t="str">
        <f t="array" ref="H1728">XLOOKUP(E1728,Customer_Dim!A:A,Customer_Dim!D:D)</f>
        <v>Male</v>
      </c>
      <c r="I1728" s="4" t="str">
        <f t="array" ref="I1728">XLOOKUP(E1728,Customer_Dim!A:A,Customer_Dim!H:H)</f>
        <v>Bronze</v>
      </c>
      <c r="J1728" s="4" t="str">
        <f t="array" ref="J1728">XLOOKUP(E1728,Customer_Dim!A:A,Customer_Dim!E:E)</f>
        <v>Wongberg</v>
      </c>
      <c r="K1728" s="4" t="str">
        <f t="array" ref="K1728">XLOOKUP(E1728,Customer_Dim!A:A,Customer_Dim!F:F)</f>
        <v>Illinois</v>
      </c>
      <c r="L1728" s="4" t="str">
        <f t="array" ref="L1728">XLOOKUP(Q1728,Store_Dim!A:A,Store_Dim!C:C)</f>
        <v>North</v>
      </c>
      <c r="M1728" s="4" t="s">
        <v>1771</v>
      </c>
      <c r="N1728" s="4" t="str">
        <f t="array" ref="N1728">XLOOKUP(M1728,Product_Dim!A:A,Product_Dim!C:C)</f>
        <v>Beauty</v>
      </c>
      <c r="O1728" s="4" t="str">
        <f t="array" ref="O1728">XLOOKUP(M1728,Product_Dim!A:A,Product_Dim!D:D)</f>
        <v>Skincare</v>
      </c>
      <c r="P1728" s="4" t="s">
        <v>1773</v>
      </c>
      <c r="Q1728" s="4" t="s">
        <v>1908</v>
      </c>
      <c r="R1728" s="4" t="str">
        <f t="array" ref="R1728">XLOOKUP(Q1728,Store_Dim!A:A,Store_Dim!B:B)</f>
        <v>Gray Ltd</v>
      </c>
      <c r="S1728" s="4" t="str">
        <f t="array" ref="S1728">XLOOKUP(Q1728,Store_Dim!A:A,Store_Dim!E:E)</f>
        <v>Outlet</v>
      </c>
      <c r="T1728" s="4">
        <v>4.0</v>
      </c>
      <c r="U1728" s="13">
        <v>688.86</v>
      </c>
      <c r="V1728" s="14">
        <v>0.02</v>
      </c>
      <c r="W1728" s="15">
        <v>458.0</v>
      </c>
      <c r="X1728" s="4" t="s">
        <v>1964</v>
      </c>
      <c r="Y1728" s="16">
        <v>2700.3312</v>
      </c>
      <c r="Z1728" s="4" t="str">
        <f t="array" ref="Z1728">XLOOKUP(M1728,Product_Dim!A:A,Product_Dim!B:B)</f>
        <v>Organic Sunscreen Lotion</v>
      </c>
    </row>
    <row r="1729" ht="14.25" customHeight="1">
      <c r="A1729" s="4" t="s">
        <v>3688</v>
      </c>
      <c r="B1729" s="5">
        <v>45214.0</v>
      </c>
      <c r="C1729" s="12" t="s">
        <v>3979</v>
      </c>
      <c r="D1729" s="4">
        <f t="shared" si="1"/>
        <v>2023</v>
      </c>
      <c r="E1729" s="4" t="s">
        <v>117</v>
      </c>
      <c r="F1729" s="4">
        <v>52.0</v>
      </c>
      <c r="G1729" s="4" t="str">
        <f t="shared" si="2"/>
        <v>46-55</v>
      </c>
      <c r="H1729" s="4" t="str">
        <f t="array" ref="H1729">XLOOKUP(E1729,Customer_Dim!A:A,Customer_Dim!D:D)</f>
        <v>Female</v>
      </c>
      <c r="I1729" s="4" t="str">
        <f t="array" ref="I1729">XLOOKUP(E1729,Customer_Dim!A:A,Customer_Dim!H:H)</f>
        <v>Silver</v>
      </c>
      <c r="J1729" s="4" t="str">
        <f t="array" ref="J1729">XLOOKUP(E1729,Customer_Dim!A:A,Customer_Dim!E:E)</f>
        <v>Molinabury</v>
      </c>
      <c r="K1729" s="4" t="str">
        <f t="array" ref="K1729">XLOOKUP(E1729,Customer_Dim!A:A,Customer_Dim!F:F)</f>
        <v>Oregon</v>
      </c>
      <c r="L1729" s="4" t="str">
        <f t="array" ref="L1729">XLOOKUP(Q1729,Store_Dim!A:A,Store_Dim!C:C)</f>
        <v>East</v>
      </c>
      <c r="M1729" s="4" t="s">
        <v>1606</v>
      </c>
      <c r="N1729" s="4" t="str">
        <f t="array" ref="N1729">XLOOKUP(M1729,Product_Dim!A:A,Product_Dim!C:C)</f>
        <v>Beauty</v>
      </c>
      <c r="O1729" s="4" t="str">
        <f t="array" ref="O1729">XLOOKUP(M1729,Product_Dim!A:A,Product_Dim!D:D)</f>
        <v>Haircare</v>
      </c>
      <c r="P1729" s="4" t="s">
        <v>1609</v>
      </c>
      <c r="Q1729" s="4" t="s">
        <v>1887</v>
      </c>
      <c r="R1729" s="4" t="str">
        <f t="array" ref="R1729">XLOOKUP(Q1729,Store_Dim!A:A,Store_Dim!B:B)</f>
        <v>Rivera-Warner</v>
      </c>
      <c r="S1729" s="4" t="str">
        <f t="array" ref="S1729">XLOOKUP(Q1729,Store_Dim!A:A,Store_Dim!E:E)</f>
        <v>Flagship</v>
      </c>
      <c r="T1729" s="4">
        <v>1.0</v>
      </c>
      <c r="U1729" s="13">
        <v>145.48</v>
      </c>
      <c r="V1729" s="14">
        <v>0.1</v>
      </c>
      <c r="W1729" s="15">
        <v>460.0</v>
      </c>
      <c r="X1729" s="4" t="s">
        <v>1964</v>
      </c>
      <c r="Y1729" s="16">
        <v>130.932</v>
      </c>
      <c r="Z1729" s="4" t="str">
        <f t="array" ref="Z1729">XLOOKUP(M1729,Product_Dim!A:A,Product_Dim!B:B)</f>
        <v>Hair Strengthening Shampoo</v>
      </c>
    </row>
    <row r="1730" ht="14.25" customHeight="1">
      <c r="A1730" s="4" t="s">
        <v>3689</v>
      </c>
      <c r="B1730" s="5">
        <v>45547.0</v>
      </c>
      <c r="C1730" s="12" t="s">
        <v>3976</v>
      </c>
      <c r="D1730" s="4">
        <f t="shared" si="1"/>
        <v>2024</v>
      </c>
      <c r="E1730" s="4" t="s">
        <v>214</v>
      </c>
      <c r="F1730" s="4">
        <v>55.0</v>
      </c>
      <c r="G1730" s="4" t="str">
        <f t="shared" si="2"/>
        <v>46-55</v>
      </c>
      <c r="H1730" s="4" t="str">
        <f t="array" ref="H1730">XLOOKUP(E1730,Customer_Dim!A:A,Customer_Dim!D:D)</f>
        <v>Male</v>
      </c>
      <c r="I1730" s="4" t="str">
        <f t="array" ref="I1730">XLOOKUP(E1730,Customer_Dim!A:A,Customer_Dim!H:H)</f>
        <v>Bronze</v>
      </c>
      <c r="J1730" s="4" t="str">
        <f t="array" ref="J1730">XLOOKUP(E1730,Customer_Dim!A:A,Customer_Dim!E:E)</f>
        <v>South Timtown</v>
      </c>
      <c r="K1730" s="4" t="str">
        <f t="array" ref="K1730">XLOOKUP(E1730,Customer_Dim!A:A,Customer_Dim!F:F)</f>
        <v>Minnesota</v>
      </c>
      <c r="L1730" s="4" t="str">
        <f t="array" ref="L1730">XLOOKUP(Q1730,Store_Dim!A:A,Store_Dim!C:C)</f>
        <v>South</v>
      </c>
      <c r="M1730" s="4" t="s">
        <v>1670</v>
      </c>
      <c r="N1730" s="4" t="str">
        <f t="array" ref="N1730">XLOOKUP(M1730,Product_Dim!A:A,Product_Dim!C:C)</f>
        <v>Sports</v>
      </c>
      <c r="O1730" s="4" t="str">
        <f t="array" ref="O1730">XLOOKUP(M1730,Product_Dim!A:A,Product_Dim!D:D)</f>
        <v>Team Sports</v>
      </c>
      <c r="P1730" s="4" t="s">
        <v>1673</v>
      </c>
      <c r="Q1730" s="4" t="s">
        <v>1927</v>
      </c>
      <c r="R1730" s="4" t="str">
        <f t="array" ref="R1730">XLOOKUP(Q1730,Store_Dim!A:A,Store_Dim!B:B)</f>
        <v>Aguirre-Keller</v>
      </c>
      <c r="S1730" s="4" t="str">
        <f t="array" ref="S1730">XLOOKUP(Q1730,Store_Dim!A:A,Store_Dim!E:E)</f>
        <v>Online</v>
      </c>
      <c r="T1730" s="4">
        <v>4.0</v>
      </c>
      <c r="U1730" s="13">
        <v>862.25</v>
      </c>
      <c r="V1730" s="14">
        <v>0.28</v>
      </c>
      <c r="W1730" s="15">
        <v>281.0</v>
      </c>
      <c r="X1730" s="4" t="s">
        <v>1961</v>
      </c>
      <c r="Y1730" s="16">
        <v>2483.28</v>
      </c>
      <c r="Z1730" s="4" t="str">
        <f t="array" ref="Z1730">XLOOKUP(M1730,Product_Dim!A:A,Product_Dim!B:B)</f>
        <v>Basketball</v>
      </c>
    </row>
    <row r="1731" ht="14.25" customHeight="1">
      <c r="A1731" s="4" t="s">
        <v>3690</v>
      </c>
      <c r="B1731" s="5">
        <v>45296.0</v>
      </c>
      <c r="C1731" s="12" t="s">
        <v>3972</v>
      </c>
      <c r="D1731" s="4">
        <f t="shared" si="1"/>
        <v>2024</v>
      </c>
      <c r="E1731" s="4" t="s">
        <v>949</v>
      </c>
      <c r="F1731" s="4">
        <v>30.0</v>
      </c>
      <c r="G1731" s="4" t="str">
        <f t="shared" si="2"/>
        <v>26-35</v>
      </c>
      <c r="H1731" s="4" t="str">
        <f t="array" ref="H1731">XLOOKUP(E1731,Customer_Dim!A:A,Customer_Dim!D:D)</f>
        <v>Male</v>
      </c>
      <c r="I1731" s="4" t="str">
        <f t="array" ref="I1731">XLOOKUP(E1731,Customer_Dim!A:A,Customer_Dim!H:H)</f>
        <v>Silver</v>
      </c>
      <c r="J1731" s="4" t="str">
        <f t="array" ref="J1731">XLOOKUP(E1731,Customer_Dim!A:A,Customer_Dim!E:E)</f>
        <v>Danielland</v>
      </c>
      <c r="K1731" s="4" t="str">
        <f t="array" ref="K1731">XLOOKUP(E1731,Customer_Dim!A:A,Customer_Dim!F:F)</f>
        <v>Minnesota</v>
      </c>
      <c r="L1731" s="4" t="str">
        <f t="array" ref="L1731">XLOOKUP(Q1731,Store_Dim!A:A,Store_Dim!C:C)</f>
        <v>South</v>
      </c>
      <c r="M1731" s="4" t="s">
        <v>1560</v>
      </c>
      <c r="N1731" s="4" t="str">
        <f t="array" ref="N1731">XLOOKUP(M1731,Product_Dim!A:A,Product_Dim!C:C)</f>
        <v>Clothing</v>
      </c>
      <c r="O1731" s="4" t="str">
        <f t="array" ref="O1731">XLOOKUP(M1731,Product_Dim!A:A,Product_Dim!D:D)</f>
        <v>Tops</v>
      </c>
      <c r="P1731" s="4" t="s">
        <v>1564</v>
      </c>
      <c r="Q1731" s="4" t="s">
        <v>1934</v>
      </c>
      <c r="R1731" s="4" t="str">
        <f t="array" ref="R1731">XLOOKUP(Q1731,Store_Dim!A:A,Store_Dim!B:B)</f>
        <v>Mcdonald Inc</v>
      </c>
      <c r="S1731" s="4" t="str">
        <f t="array" ref="S1731">XLOOKUP(Q1731,Store_Dim!A:A,Store_Dim!E:E)</f>
        <v>Outlet</v>
      </c>
      <c r="T1731" s="4">
        <v>4.0</v>
      </c>
      <c r="U1731" s="13">
        <v>146.12</v>
      </c>
      <c r="V1731" s="14">
        <v>0.12</v>
      </c>
      <c r="W1731" s="15">
        <v>181.0</v>
      </c>
      <c r="X1731" s="4" t="s">
        <v>1964</v>
      </c>
      <c r="Y1731" s="16">
        <v>514.3424</v>
      </c>
      <c r="Z1731" s="4" t="str">
        <f t="array" ref="Z1731">XLOOKUP(M1731,Product_Dim!A:A,Product_Dim!B:B)</f>
        <v>Men's Graphic T-Shirt</v>
      </c>
    </row>
    <row r="1732" ht="14.25" customHeight="1">
      <c r="A1732" s="4" t="s">
        <v>3691</v>
      </c>
      <c r="B1732" s="5">
        <v>45549.0</v>
      </c>
      <c r="C1732" s="12" t="s">
        <v>3976</v>
      </c>
      <c r="D1732" s="4">
        <f t="shared" si="1"/>
        <v>2024</v>
      </c>
      <c r="E1732" s="4" t="s">
        <v>1493</v>
      </c>
      <c r="F1732" s="4">
        <v>59.0</v>
      </c>
      <c r="G1732" s="4" t="str">
        <f t="shared" si="2"/>
        <v>56-65</v>
      </c>
      <c r="H1732" s="4" t="str">
        <f t="array" ref="H1732">XLOOKUP(E1732,Customer_Dim!A:A,Customer_Dim!D:D)</f>
        <v>Male</v>
      </c>
      <c r="I1732" s="4" t="str">
        <f t="array" ref="I1732">XLOOKUP(E1732,Customer_Dim!A:A,Customer_Dim!H:H)</f>
        <v>Gold</v>
      </c>
      <c r="J1732" s="4" t="str">
        <f t="array" ref="J1732">XLOOKUP(E1732,Customer_Dim!A:A,Customer_Dim!E:E)</f>
        <v>West Sarah</v>
      </c>
      <c r="K1732" s="4" t="str">
        <f t="array" ref="K1732">XLOOKUP(E1732,Customer_Dim!A:A,Customer_Dim!F:F)</f>
        <v>South Dakota</v>
      </c>
      <c r="L1732" s="4" t="str">
        <f t="array" ref="L1732">XLOOKUP(Q1732,Store_Dim!A:A,Store_Dim!C:C)</f>
        <v>East</v>
      </c>
      <c r="M1732" s="4" t="s">
        <v>1670</v>
      </c>
      <c r="N1732" s="4" t="str">
        <f t="array" ref="N1732">XLOOKUP(M1732,Product_Dim!A:A,Product_Dim!C:C)</f>
        <v>Sports</v>
      </c>
      <c r="O1732" s="4" t="str">
        <f t="array" ref="O1732">XLOOKUP(M1732,Product_Dim!A:A,Product_Dim!D:D)</f>
        <v>Team Sports</v>
      </c>
      <c r="P1732" s="4" t="s">
        <v>1673</v>
      </c>
      <c r="Q1732" s="4" t="s">
        <v>1945</v>
      </c>
      <c r="R1732" s="4" t="str">
        <f t="array" ref="R1732">XLOOKUP(Q1732,Store_Dim!A:A,Store_Dim!B:B)</f>
        <v>Guerrero-Schmitt</v>
      </c>
      <c r="S1732" s="4" t="str">
        <f t="array" ref="S1732">XLOOKUP(Q1732,Store_Dim!A:A,Store_Dim!E:E)</f>
        <v>Flagship</v>
      </c>
      <c r="T1732" s="4">
        <v>2.0</v>
      </c>
      <c r="U1732" s="13">
        <v>695.02</v>
      </c>
      <c r="V1732" s="14">
        <v>0.3</v>
      </c>
      <c r="W1732" s="15">
        <v>281.0</v>
      </c>
      <c r="X1732" s="4" t="s">
        <v>1964</v>
      </c>
      <c r="Y1732" s="16">
        <v>973.0279999999999</v>
      </c>
      <c r="Z1732" s="4" t="str">
        <f t="array" ref="Z1732">XLOOKUP(M1732,Product_Dim!A:A,Product_Dim!B:B)</f>
        <v>Basketball</v>
      </c>
    </row>
    <row r="1733" ht="14.25" customHeight="1">
      <c r="A1733" s="4" t="s">
        <v>3692</v>
      </c>
      <c r="B1733" s="5">
        <v>45231.0</v>
      </c>
      <c r="C1733" s="12" t="s">
        <v>3971</v>
      </c>
      <c r="D1733" s="4">
        <f t="shared" si="1"/>
        <v>2023</v>
      </c>
      <c r="E1733" s="4" t="s">
        <v>731</v>
      </c>
      <c r="F1733" s="4">
        <v>47.0</v>
      </c>
      <c r="G1733" s="4" t="str">
        <f t="shared" si="2"/>
        <v>46-55</v>
      </c>
      <c r="H1733" s="4" t="str">
        <f t="array" ref="H1733">XLOOKUP(E1733,Customer_Dim!A:A,Customer_Dim!D:D)</f>
        <v>Female</v>
      </c>
      <c r="I1733" s="4" t="str">
        <f t="array" ref="I1733">XLOOKUP(E1733,Customer_Dim!A:A,Customer_Dim!H:H)</f>
        <v>Gold</v>
      </c>
      <c r="J1733" s="4" t="str">
        <f t="array" ref="J1733">XLOOKUP(E1733,Customer_Dim!A:A,Customer_Dim!E:E)</f>
        <v>Phillipschester   </v>
      </c>
      <c r="K1733" s="4" t="str">
        <f t="array" ref="K1733">XLOOKUP(E1733,Customer_Dim!A:A,Customer_Dim!F:F)</f>
        <v>New Jersey</v>
      </c>
      <c r="L1733" s="4" t="str">
        <f t="array" ref="L1733">XLOOKUP(Q1733,Store_Dim!A:A,Store_Dim!C:C)</f>
        <v>East</v>
      </c>
      <c r="M1733" s="4" t="s">
        <v>1865</v>
      </c>
      <c r="N1733" s="4" t="str">
        <f t="array" ref="N1733">XLOOKUP(M1733,Product_Dim!A:A,Product_Dim!C:C)</f>
        <v>Beauty</v>
      </c>
      <c r="O1733" s="4" t="str">
        <f t="array" ref="O1733">XLOOKUP(M1733,Product_Dim!A:A,Product_Dim!D:D)</f>
        <v>Skincare</v>
      </c>
      <c r="P1733" s="4" t="s">
        <v>1867</v>
      </c>
      <c r="Q1733" s="4" t="s">
        <v>1924</v>
      </c>
      <c r="R1733" s="4" t="str">
        <f t="array" ref="R1733">XLOOKUP(Q1733,Store_Dim!A:A,Store_Dim!B:B)</f>
        <v>Hill, Wagner and Ballard</v>
      </c>
      <c r="S1733" s="4" t="str">
        <f t="array" ref="S1733">XLOOKUP(Q1733,Store_Dim!A:A,Store_Dim!E:E)</f>
        <v>Online</v>
      </c>
      <c r="T1733" s="4">
        <v>2.0</v>
      </c>
      <c r="U1733" s="13">
        <v>886.67</v>
      </c>
      <c r="V1733" s="14">
        <v>0.24</v>
      </c>
      <c r="W1733" s="15">
        <v>213.0</v>
      </c>
      <c r="X1733" s="4" t="s">
        <v>1961</v>
      </c>
      <c r="Y1733" s="16">
        <v>1347.7384</v>
      </c>
      <c r="Z1733" s="4" t="str">
        <f t="array" ref="Z1733">XLOOKUP(M1733,Product_Dim!A:A,Product_Dim!B:B)</f>
        <v>Vitamin E Body Lotion</v>
      </c>
    </row>
    <row r="1734" ht="14.25" customHeight="1">
      <c r="A1734" s="4" t="s">
        <v>3693</v>
      </c>
      <c r="B1734" s="5">
        <v>45628.0</v>
      </c>
      <c r="C1734" s="12" t="s">
        <v>3969</v>
      </c>
      <c r="D1734" s="4">
        <f t="shared" si="1"/>
        <v>2024</v>
      </c>
      <c r="E1734" s="4" t="s">
        <v>221</v>
      </c>
      <c r="F1734" s="4">
        <v>24.0</v>
      </c>
      <c r="G1734" s="4" t="str">
        <f t="shared" si="2"/>
        <v>18-25</v>
      </c>
      <c r="H1734" s="4" t="str">
        <f t="array" ref="H1734">XLOOKUP(E1734,Customer_Dim!A:A,Customer_Dim!D:D)</f>
        <v>Male</v>
      </c>
      <c r="I1734" s="4" t="str">
        <f t="array" ref="I1734">XLOOKUP(E1734,Customer_Dim!A:A,Customer_Dim!H:H)</f>
        <v>Platinum</v>
      </c>
      <c r="J1734" s="4" t="str">
        <f t="array" ref="J1734">XLOOKUP(E1734,Customer_Dim!A:A,Customer_Dim!E:E)</f>
        <v>Christopherland</v>
      </c>
      <c r="K1734" s="4" t="str">
        <f t="array" ref="K1734">XLOOKUP(E1734,Customer_Dim!A:A,Customer_Dim!F:F)</f>
        <v>Oklahoma</v>
      </c>
      <c r="L1734" s="4" t="str">
        <f t="array" ref="L1734">XLOOKUP(Q1734,Store_Dim!A:A,Store_Dim!C:C)</f>
        <v>East</v>
      </c>
      <c r="M1734" s="4" t="s">
        <v>1780</v>
      </c>
      <c r="N1734" s="4" t="str">
        <f t="array" ref="N1734">XLOOKUP(M1734,Product_Dim!A:A,Product_Dim!C:C)</f>
        <v>Beauty</v>
      </c>
      <c r="O1734" s="4" t="str">
        <f t="array" ref="O1734">XLOOKUP(M1734,Product_Dim!A:A,Product_Dim!D:D)</f>
        <v>Haircare</v>
      </c>
      <c r="P1734" s="4" t="s">
        <v>1782</v>
      </c>
      <c r="Q1734" s="4" t="s">
        <v>1945</v>
      </c>
      <c r="R1734" s="4" t="str">
        <f t="array" ref="R1734">XLOOKUP(Q1734,Store_Dim!A:A,Store_Dim!B:B)</f>
        <v>Guerrero-Schmitt</v>
      </c>
      <c r="S1734" s="4" t="str">
        <f t="array" ref="S1734">XLOOKUP(Q1734,Store_Dim!A:A,Store_Dim!E:E)</f>
        <v>Flagship</v>
      </c>
      <c r="T1734" s="4">
        <v>2.0</v>
      </c>
      <c r="U1734" s="13">
        <v>864.09</v>
      </c>
      <c r="V1734" s="14">
        <v>0.06</v>
      </c>
      <c r="W1734" s="15">
        <v>177.0</v>
      </c>
      <c r="X1734" s="4" t="s">
        <v>1964</v>
      </c>
      <c r="Y1734" s="16">
        <v>1624.4892</v>
      </c>
      <c r="Z1734" s="4" t="str">
        <f t="array" ref="Z1734">XLOOKUP(M1734,Product_Dim!A:A,Product_Dim!B:B)</f>
        <v>Women's Hair Dryer Brush</v>
      </c>
    </row>
    <row r="1735" ht="14.25" customHeight="1">
      <c r="A1735" s="4" t="s">
        <v>3694</v>
      </c>
      <c r="B1735" s="5">
        <v>45862.0</v>
      </c>
      <c r="C1735" s="12" t="s">
        <v>3968</v>
      </c>
      <c r="D1735" s="4">
        <f t="shared" si="1"/>
        <v>2025</v>
      </c>
      <c r="E1735" s="4" t="s">
        <v>42</v>
      </c>
      <c r="F1735" s="4">
        <v>59.0</v>
      </c>
      <c r="G1735" s="4" t="str">
        <f t="shared" si="2"/>
        <v>56-65</v>
      </c>
      <c r="H1735" s="4" t="str">
        <f t="array" ref="H1735">XLOOKUP(E1735,Customer_Dim!A:A,Customer_Dim!D:D)</f>
        <v>Female</v>
      </c>
      <c r="I1735" s="4" t="str">
        <f t="array" ref="I1735">XLOOKUP(E1735,Customer_Dim!A:A,Customer_Dim!H:H)</f>
        <v>Bronze</v>
      </c>
      <c r="J1735" s="4" t="str">
        <f t="array" ref="J1735">XLOOKUP(E1735,Customer_Dim!A:A,Customer_Dim!E:E)</f>
        <v>Thomastown</v>
      </c>
      <c r="K1735" s="4" t="str">
        <f t="array" ref="K1735">XLOOKUP(E1735,Customer_Dim!A:A,Customer_Dim!F:F)</f>
        <v>Ohio</v>
      </c>
      <c r="L1735" s="4" t="str">
        <f t="array" ref="L1735">XLOOKUP(Q1735,Store_Dim!A:A,Store_Dim!C:C)</f>
        <v>South</v>
      </c>
      <c r="M1735" s="4" t="s">
        <v>1606</v>
      </c>
      <c r="N1735" s="4" t="str">
        <f t="array" ref="N1735">XLOOKUP(M1735,Product_Dim!A:A,Product_Dim!C:C)</f>
        <v>Beauty</v>
      </c>
      <c r="O1735" s="4" t="str">
        <f t="array" ref="O1735">XLOOKUP(M1735,Product_Dim!A:A,Product_Dim!D:D)</f>
        <v>Haircare</v>
      </c>
      <c r="P1735" s="4" t="s">
        <v>1609</v>
      </c>
      <c r="Q1735" s="4" t="s">
        <v>1921</v>
      </c>
      <c r="R1735" s="4" t="str">
        <f t="array" ref="R1735">XLOOKUP(Q1735,Store_Dim!A:A,Store_Dim!B:B)</f>
        <v>Moore, Padilla and Butler</v>
      </c>
      <c r="S1735" s="4" t="str">
        <f t="array" ref="S1735">XLOOKUP(Q1735,Store_Dim!A:A,Store_Dim!E:E)</f>
        <v>Flagship</v>
      </c>
      <c r="T1735" s="4">
        <v>1.0</v>
      </c>
      <c r="U1735" s="13">
        <v>437.65</v>
      </c>
      <c r="V1735" s="14">
        <v>0.02</v>
      </c>
      <c r="W1735" s="15">
        <v>460.0</v>
      </c>
      <c r="X1735" s="4" t="s">
        <v>1961</v>
      </c>
      <c r="Y1735" s="16">
        <v>428.897</v>
      </c>
      <c r="Z1735" s="4" t="str">
        <f t="array" ref="Z1735">XLOOKUP(M1735,Product_Dim!A:A,Product_Dim!B:B)</f>
        <v>Hair Strengthening Shampoo</v>
      </c>
    </row>
    <row r="1736" ht="14.25" customHeight="1">
      <c r="A1736" s="4" t="s">
        <v>3695</v>
      </c>
      <c r="B1736" s="5">
        <v>45843.0</v>
      </c>
      <c r="C1736" s="12" t="s">
        <v>3968</v>
      </c>
      <c r="D1736" s="4">
        <f t="shared" si="1"/>
        <v>2025</v>
      </c>
      <c r="E1736" s="4" t="s">
        <v>680</v>
      </c>
      <c r="F1736" s="4">
        <v>37.0</v>
      </c>
      <c r="G1736" s="4" t="str">
        <f t="shared" si="2"/>
        <v>36-45</v>
      </c>
      <c r="H1736" s="4" t="str">
        <f t="array" ref="H1736">XLOOKUP(E1736,Customer_Dim!A:A,Customer_Dim!D:D)</f>
        <v>Female</v>
      </c>
      <c r="I1736" s="4" t="str">
        <f t="array" ref="I1736">XLOOKUP(E1736,Customer_Dim!A:A,Customer_Dim!H:H)</f>
        <v>Platinum</v>
      </c>
      <c r="J1736" s="4" t="str">
        <f t="array" ref="J1736">XLOOKUP(E1736,Customer_Dim!A:A,Customer_Dim!E:E)</f>
        <v>Clarkeside</v>
      </c>
      <c r="K1736" s="4" t="str">
        <f t="array" ref="K1736">XLOOKUP(E1736,Customer_Dim!A:A,Customer_Dim!F:F)</f>
        <v>Kansas</v>
      </c>
      <c r="L1736" s="4" t="str">
        <f t="array" ref="L1736">XLOOKUP(Q1736,Store_Dim!A:A,Store_Dim!C:C)</f>
        <v>East</v>
      </c>
      <c r="M1736" s="4" t="s">
        <v>1686</v>
      </c>
      <c r="N1736" s="4" t="str">
        <f t="array" ref="N1736">XLOOKUP(M1736,Product_Dim!A:A,Product_Dim!C:C)</f>
        <v>Clothing</v>
      </c>
      <c r="O1736" s="4" t="str">
        <f t="array" ref="O1736">XLOOKUP(M1736,Product_Dim!A:A,Product_Dim!D:D)</f>
        <v>Tops</v>
      </c>
      <c r="P1736" s="4" t="s">
        <v>1688</v>
      </c>
      <c r="Q1736" s="4" t="s">
        <v>1932</v>
      </c>
      <c r="R1736" s="4" t="str">
        <f t="array" ref="R1736">XLOOKUP(Q1736,Store_Dim!A:A,Store_Dim!B:B)</f>
        <v>Gardner, Humphrey and Contreras</v>
      </c>
      <c r="S1736" s="4" t="str">
        <f t="array" ref="S1736">XLOOKUP(Q1736,Store_Dim!A:A,Store_Dim!E:E)</f>
        <v>Flagship</v>
      </c>
      <c r="T1736" s="4">
        <v>2.0</v>
      </c>
      <c r="U1736" s="13">
        <v>208.09</v>
      </c>
      <c r="V1736" s="14">
        <v>0.27</v>
      </c>
      <c r="W1736" s="15">
        <v>154.0</v>
      </c>
      <c r="X1736" s="4" t="s">
        <v>1959</v>
      </c>
      <c r="Y1736" s="16">
        <v>303.8114</v>
      </c>
      <c r="Z1736" s="4" t="str">
        <f t="array" ref="Z1736">XLOOKUP(M1736,Product_Dim!A:A,Product_Dim!B:B)</f>
        <v>Women's Summer Dress</v>
      </c>
    </row>
    <row r="1737" ht="14.25" customHeight="1">
      <c r="A1737" s="4" t="s">
        <v>3696</v>
      </c>
      <c r="B1737" s="5">
        <v>45482.0</v>
      </c>
      <c r="C1737" s="12" t="s">
        <v>3968</v>
      </c>
      <c r="D1737" s="4">
        <f t="shared" si="1"/>
        <v>2024</v>
      </c>
      <c r="E1737" s="4" t="s">
        <v>221</v>
      </c>
      <c r="F1737" s="4">
        <v>24.0</v>
      </c>
      <c r="G1737" s="4" t="str">
        <f t="shared" si="2"/>
        <v>18-25</v>
      </c>
      <c r="H1737" s="4" t="str">
        <f t="array" ref="H1737">XLOOKUP(E1737,Customer_Dim!A:A,Customer_Dim!D:D)</f>
        <v>Male</v>
      </c>
      <c r="I1737" s="4" t="str">
        <f t="array" ref="I1737">XLOOKUP(E1737,Customer_Dim!A:A,Customer_Dim!H:H)</f>
        <v>Platinum</v>
      </c>
      <c r="J1737" s="4" t="str">
        <f t="array" ref="J1737">XLOOKUP(E1737,Customer_Dim!A:A,Customer_Dim!E:E)</f>
        <v>Christopherland</v>
      </c>
      <c r="K1737" s="4" t="str">
        <f t="array" ref="K1737">XLOOKUP(E1737,Customer_Dim!A:A,Customer_Dim!F:F)</f>
        <v>Oklahoma</v>
      </c>
      <c r="L1737" s="4" t="str">
        <f t="array" ref="L1737">XLOOKUP(Q1737,Store_Dim!A:A,Store_Dim!C:C)</f>
        <v>North</v>
      </c>
      <c r="M1737" s="4" t="s">
        <v>1862</v>
      </c>
      <c r="N1737" s="4" t="str">
        <f t="array" ref="N1737">XLOOKUP(M1737,Product_Dim!A:A,Product_Dim!C:C)</f>
        <v>Electronics</v>
      </c>
      <c r="O1737" s="4" t="str">
        <f t="array" ref="O1737">XLOOKUP(M1737,Product_Dim!A:A,Product_Dim!D:D)</f>
        <v>Computer</v>
      </c>
      <c r="P1737" s="4" t="s">
        <v>1864</v>
      </c>
      <c r="Q1737" s="4" t="s">
        <v>1942</v>
      </c>
      <c r="R1737" s="4" t="str">
        <f t="array" ref="R1737">XLOOKUP(Q1737,Store_Dim!A:A,Store_Dim!B:B)</f>
        <v>Holloway Ltd</v>
      </c>
      <c r="S1737" s="4" t="str">
        <f t="array" ref="S1737">XLOOKUP(Q1737,Store_Dim!A:A,Store_Dim!E:E)</f>
        <v>Flagship</v>
      </c>
      <c r="T1737" s="4">
        <v>4.0</v>
      </c>
      <c r="U1737" s="13">
        <v>825.78</v>
      </c>
      <c r="V1737" s="14">
        <v>0.02</v>
      </c>
      <c r="W1737" s="15">
        <v>485.0</v>
      </c>
      <c r="X1737" s="4" t="s">
        <v>1959</v>
      </c>
      <c r="Y1737" s="16">
        <v>3237.0576</v>
      </c>
      <c r="Z1737" s="4" t="str">
        <f t="array" ref="Z1737">XLOOKUP(M1737,Product_Dim!A:A,Product_Dim!B:B)</f>
        <v>USB-C Laptop Charger</v>
      </c>
    </row>
    <row r="1738" ht="14.25" customHeight="1">
      <c r="A1738" s="4" t="s">
        <v>3697</v>
      </c>
      <c r="B1738" s="5">
        <v>45313.0</v>
      </c>
      <c r="C1738" s="12" t="s">
        <v>3972</v>
      </c>
      <c r="D1738" s="4">
        <f t="shared" si="1"/>
        <v>2024</v>
      </c>
      <c r="E1738" s="4" t="s">
        <v>421</v>
      </c>
      <c r="F1738" s="4">
        <v>18.0</v>
      </c>
      <c r="G1738" s="4" t="str">
        <f t="shared" si="2"/>
        <v>18-25</v>
      </c>
      <c r="H1738" s="4" t="str">
        <f t="array" ref="H1738">XLOOKUP(E1738,Customer_Dim!A:A,Customer_Dim!D:D)</f>
        <v>Female</v>
      </c>
      <c r="I1738" s="4" t="str">
        <f t="array" ref="I1738">XLOOKUP(E1738,Customer_Dim!A:A,Customer_Dim!H:H)</f>
        <v>Platinum</v>
      </c>
      <c r="J1738" s="4" t="str">
        <f t="array" ref="J1738">XLOOKUP(E1738,Customer_Dim!A:A,Customer_Dim!E:E)</f>
        <v>North Davidport</v>
      </c>
      <c r="K1738" s="4" t="str">
        <f t="array" ref="K1738">XLOOKUP(E1738,Customer_Dim!A:A,Customer_Dim!F:F)</f>
        <v>Rhode Island</v>
      </c>
      <c r="L1738" s="4" t="str">
        <f t="array" ref="L1738">XLOOKUP(Q1738,Store_Dim!A:A,Store_Dim!C:C)</f>
        <v>North</v>
      </c>
      <c r="M1738" s="4" t="s">
        <v>1652</v>
      </c>
      <c r="N1738" s="4" t="str">
        <f t="array" ref="N1738">XLOOKUP(M1738,Product_Dim!A:A,Product_Dim!C:C)</f>
        <v>Clothing</v>
      </c>
      <c r="O1738" s="4" t="str">
        <f t="array" ref="O1738">XLOOKUP(M1738,Product_Dim!A:A,Product_Dim!D:D)</f>
        <v>Accessories</v>
      </c>
      <c r="P1738" s="4" t="s">
        <v>1654</v>
      </c>
      <c r="Q1738" s="4" t="s">
        <v>1942</v>
      </c>
      <c r="R1738" s="4" t="str">
        <f t="array" ref="R1738">XLOOKUP(Q1738,Store_Dim!A:A,Store_Dim!B:B)</f>
        <v>Holloway Ltd</v>
      </c>
      <c r="S1738" s="4" t="str">
        <f t="array" ref="S1738">XLOOKUP(Q1738,Store_Dim!A:A,Store_Dim!E:E)</f>
        <v>Flagship</v>
      </c>
      <c r="T1738" s="4">
        <v>3.0</v>
      </c>
      <c r="U1738" s="13">
        <v>849.77</v>
      </c>
      <c r="V1738" s="14">
        <v>0.12</v>
      </c>
      <c r="W1738" s="15">
        <v>268.0</v>
      </c>
      <c r="X1738" s="4" t="s">
        <v>1961</v>
      </c>
      <c r="Y1738" s="16">
        <v>2243.3928</v>
      </c>
      <c r="Z1738" s="4" t="str">
        <f t="array" ref="Z1738">XLOOKUP(M1738,Product_Dim!A:A,Product_Dim!B:B)</f>
        <v>Women's Scarf Set</v>
      </c>
    </row>
    <row r="1739" ht="14.25" customHeight="1">
      <c r="A1739" s="4" t="s">
        <v>3698</v>
      </c>
      <c r="B1739" s="5">
        <v>45314.0</v>
      </c>
      <c r="C1739" s="12" t="s">
        <v>3972</v>
      </c>
      <c r="D1739" s="4">
        <f t="shared" si="1"/>
        <v>2024</v>
      </c>
      <c r="E1739" s="4" t="s">
        <v>1103</v>
      </c>
      <c r="F1739" s="4">
        <v>39.0</v>
      </c>
      <c r="G1739" s="4" t="str">
        <f t="shared" si="2"/>
        <v>36-45</v>
      </c>
      <c r="H1739" s="4" t="str">
        <f t="array" ref="H1739">XLOOKUP(E1739,Customer_Dim!A:A,Customer_Dim!D:D)</f>
        <v>Male</v>
      </c>
      <c r="I1739" s="4" t="str">
        <f t="array" ref="I1739">XLOOKUP(E1739,Customer_Dim!A:A,Customer_Dim!H:H)</f>
        <v>Gold</v>
      </c>
      <c r="J1739" s="4" t="str">
        <f t="array" ref="J1739">XLOOKUP(E1739,Customer_Dim!A:A,Customer_Dim!E:E)</f>
        <v>West Victoriaborough</v>
      </c>
      <c r="K1739" s="4" t="str">
        <f t="array" ref="K1739">XLOOKUP(E1739,Customer_Dim!A:A,Customer_Dim!F:F)</f>
        <v>New Mexico</v>
      </c>
      <c r="L1739" s="4" t="str">
        <f t="array" ref="L1739">XLOOKUP(Q1739,Store_Dim!A:A,Store_Dim!C:C)</f>
        <v>South</v>
      </c>
      <c r="M1739" s="4" t="s">
        <v>1762</v>
      </c>
      <c r="N1739" s="4" t="str">
        <f t="array" ref="N1739">XLOOKUP(M1739,Product_Dim!A:A,Product_Dim!C:C)</f>
        <v>Beauty</v>
      </c>
      <c r="O1739" s="4" t="str">
        <f t="array" ref="O1739">XLOOKUP(M1739,Product_Dim!A:A,Product_Dim!D:D)</f>
        <v>Fragrance</v>
      </c>
      <c r="P1739" s="4" t="s">
        <v>1764</v>
      </c>
      <c r="Q1739" s="4" t="s">
        <v>1904</v>
      </c>
      <c r="R1739" s="4" t="str">
        <f t="array" ref="R1739">XLOOKUP(Q1739,Store_Dim!A:A,Store_Dim!B:B)</f>
        <v>Alexander Group</v>
      </c>
      <c r="S1739" s="4" t="str">
        <f t="array" ref="S1739">XLOOKUP(Q1739,Store_Dim!A:A,Store_Dim!E:E)</f>
        <v>Online</v>
      </c>
      <c r="T1739" s="4">
        <v>1.0</v>
      </c>
      <c r="U1739" s="13">
        <v>88.78</v>
      </c>
      <c r="V1739" s="14">
        <v>0.18</v>
      </c>
      <c r="W1739" s="15">
        <v>444.0</v>
      </c>
      <c r="X1739" s="4" t="s">
        <v>1959</v>
      </c>
      <c r="Y1739" s="16">
        <v>72.79960000000001</v>
      </c>
      <c r="Z1739" s="4" t="str">
        <f t="array" ref="Z1739">XLOOKUP(M1739,Product_Dim!A:A,Product_Dim!B:B)</f>
        <v>Luxury Perfume Spray</v>
      </c>
    </row>
    <row r="1740" ht="14.25" customHeight="1">
      <c r="A1740" s="4" t="s">
        <v>3699</v>
      </c>
      <c r="B1740" s="5">
        <v>45526.0</v>
      </c>
      <c r="C1740" s="12" t="s">
        <v>3975</v>
      </c>
      <c r="D1740" s="4">
        <f t="shared" si="1"/>
        <v>2024</v>
      </c>
      <c r="E1740" s="4" t="s">
        <v>648</v>
      </c>
      <c r="F1740" s="4">
        <v>29.0</v>
      </c>
      <c r="G1740" s="4" t="str">
        <f t="shared" si="2"/>
        <v>26-35</v>
      </c>
      <c r="H1740" s="4" t="str">
        <f t="array" ref="H1740">XLOOKUP(E1740,Customer_Dim!A:A,Customer_Dim!D:D)</f>
        <v>Female</v>
      </c>
      <c r="I1740" s="4" t="str">
        <f t="array" ref="I1740">XLOOKUP(E1740,Customer_Dim!A:A,Customer_Dim!H:H)</f>
        <v>Bronze</v>
      </c>
      <c r="J1740" s="4" t="str">
        <f t="array" ref="J1740">XLOOKUP(E1740,Customer_Dim!A:A,Customer_Dim!E:E)</f>
        <v>Johnsonshire</v>
      </c>
      <c r="K1740" s="4" t="str">
        <f t="array" ref="K1740">XLOOKUP(E1740,Customer_Dim!A:A,Customer_Dim!F:F)</f>
        <v>Ohio</v>
      </c>
      <c r="L1740" s="4" t="str">
        <f t="array" ref="L1740">XLOOKUP(Q1740,Store_Dim!A:A,Store_Dim!C:C)</f>
        <v>South</v>
      </c>
      <c r="M1740" s="4" t="s">
        <v>1817</v>
      </c>
      <c r="N1740" s="4" t="str">
        <f t="array" ref="N1740">XLOOKUP(M1740,Product_Dim!A:A,Product_Dim!C:C)</f>
        <v>Home</v>
      </c>
      <c r="O1740" s="4" t="str">
        <f t="array" ref="O1740">XLOOKUP(M1740,Product_Dim!A:A,Product_Dim!D:D)</f>
        <v>Decor</v>
      </c>
      <c r="P1740" s="4" t="s">
        <v>1819</v>
      </c>
      <c r="Q1740" s="4" t="s">
        <v>1904</v>
      </c>
      <c r="R1740" s="4" t="str">
        <f t="array" ref="R1740">XLOOKUP(Q1740,Store_Dim!A:A,Store_Dim!B:B)</f>
        <v>Alexander Group</v>
      </c>
      <c r="S1740" s="4" t="str">
        <f t="array" ref="S1740">XLOOKUP(Q1740,Store_Dim!A:A,Store_Dim!E:E)</f>
        <v>Online</v>
      </c>
      <c r="T1740" s="4">
        <v>4.0</v>
      </c>
      <c r="U1740" s="13">
        <v>507.22</v>
      </c>
      <c r="V1740" s="14">
        <v>0.14</v>
      </c>
      <c r="W1740" s="15">
        <v>400.0</v>
      </c>
      <c r="X1740" s="4" t="s">
        <v>1961</v>
      </c>
      <c r="Y1740" s="16">
        <v>1744.8368</v>
      </c>
      <c r="Z1740" s="4" t="str">
        <f t="array" ref="Z1740">XLOOKUP(M1740,Product_Dim!A:A,Product_Dim!B:B)</f>
        <v>Essential Oil Diffuser</v>
      </c>
    </row>
    <row r="1741" ht="14.25" customHeight="1">
      <c r="A1741" s="4" t="s">
        <v>3700</v>
      </c>
      <c r="B1741" s="5">
        <v>45887.0</v>
      </c>
      <c r="C1741" s="12" t="s">
        <v>3975</v>
      </c>
      <c r="D1741" s="4">
        <f t="shared" si="1"/>
        <v>2025</v>
      </c>
      <c r="E1741" s="4" t="s">
        <v>1019</v>
      </c>
      <c r="F1741" s="4">
        <v>34.0</v>
      </c>
      <c r="G1741" s="4" t="str">
        <f t="shared" si="2"/>
        <v>26-35</v>
      </c>
      <c r="H1741" s="4" t="str">
        <f t="array" ref="H1741">XLOOKUP(E1741,Customer_Dim!A:A,Customer_Dim!D:D)</f>
        <v>Male</v>
      </c>
      <c r="I1741" s="4" t="str">
        <f t="array" ref="I1741">XLOOKUP(E1741,Customer_Dim!A:A,Customer_Dim!H:H)</f>
        <v>Gold</v>
      </c>
      <c r="J1741" s="4" t="str">
        <f t="array" ref="J1741">XLOOKUP(E1741,Customer_Dim!A:A,Customer_Dim!E:E)</f>
        <v>Lake James</v>
      </c>
      <c r="K1741" s="4" t="str">
        <f t="array" ref="K1741">XLOOKUP(E1741,Customer_Dim!A:A,Customer_Dim!F:F)</f>
        <v>Maryland</v>
      </c>
      <c r="L1741" s="4" t="str">
        <f t="array" ref="L1741">XLOOKUP(Q1741,Store_Dim!A:A,Store_Dim!C:C)</f>
        <v>East</v>
      </c>
      <c r="M1741" s="4" t="s">
        <v>1871</v>
      </c>
      <c r="N1741" s="4" t="str">
        <f t="array" ref="N1741">XLOOKUP(M1741,Product_Dim!A:A,Product_Dim!C:C)</f>
        <v>Clothing</v>
      </c>
      <c r="O1741" s="4" t="str">
        <f t="array" ref="O1741">XLOOKUP(M1741,Product_Dim!A:A,Product_Dim!D:D)</f>
        <v>Outerwear</v>
      </c>
      <c r="P1741" s="4" t="s">
        <v>1873</v>
      </c>
      <c r="Q1741" s="4" t="s">
        <v>1887</v>
      </c>
      <c r="R1741" s="4" t="str">
        <f t="array" ref="R1741">XLOOKUP(Q1741,Store_Dim!A:A,Store_Dim!B:B)</f>
        <v>Rivera-Warner</v>
      </c>
      <c r="S1741" s="4" t="str">
        <f t="array" ref="S1741">XLOOKUP(Q1741,Store_Dim!A:A,Store_Dim!E:E)</f>
        <v>Flagship</v>
      </c>
      <c r="T1741" s="4">
        <v>3.0</v>
      </c>
      <c r="U1741" s="13">
        <v>330.98</v>
      </c>
      <c r="V1741" s="14">
        <v>0.11</v>
      </c>
      <c r="W1741" s="15">
        <v>143.0</v>
      </c>
      <c r="X1741" s="4" t="s">
        <v>1959</v>
      </c>
      <c r="Y1741" s="16">
        <v>883.7166000000001</v>
      </c>
      <c r="Z1741" s="4" t="str">
        <f t="array" ref="Z1741">XLOOKUP(M1741,Product_Dim!A:A,Product_Dim!B:B)</f>
        <v>Women's Formal Blazer</v>
      </c>
    </row>
    <row r="1742" ht="14.25" customHeight="1">
      <c r="A1742" s="4" t="s">
        <v>3701</v>
      </c>
      <c r="B1742" s="5">
        <v>45562.0</v>
      </c>
      <c r="C1742" s="12" t="s">
        <v>3976</v>
      </c>
      <c r="D1742" s="4">
        <f t="shared" si="1"/>
        <v>2024</v>
      </c>
      <c r="E1742" s="4" t="s">
        <v>211</v>
      </c>
      <c r="F1742" s="4">
        <v>23.0</v>
      </c>
      <c r="G1742" s="4" t="str">
        <f t="shared" si="2"/>
        <v>18-25</v>
      </c>
      <c r="H1742" s="4" t="str">
        <f t="array" ref="H1742">XLOOKUP(E1742,Customer_Dim!A:A,Customer_Dim!D:D)</f>
        <v>Female</v>
      </c>
      <c r="I1742" s="4" t="str">
        <f t="array" ref="I1742">XLOOKUP(E1742,Customer_Dim!A:A,Customer_Dim!H:H)</f>
        <v>Gold</v>
      </c>
      <c r="J1742" s="4" t="str">
        <f t="array" ref="J1742">XLOOKUP(E1742,Customer_Dim!A:A,Customer_Dim!E:E)</f>
        <v>New Julia</v>
      </c>
      <c r="K1742" s="4" t="str">
        <f t="array" ref="K1742">XLOOKUP(E1742,Customer_Dim!A:A,Customer_Dim!F:F)</f>
        <v>West Virginia</v>
      </c>
      <c r="L1742" s="4" t="str">
        <f t="array" ref="L1742">XLOOKUP(Q1742,Store_Dim!A:A,Store_Dim!C:C)</f>
        <v>East</v>
      </c>
      <c r="M1742" s="4" t="s">
        <v>1689</v>
      </c>
      <c r="N1742" s="4" t="str">
        <f t="array" ref="N1742">XLOOKUP(M1742,Product_Dim!A:A,Product_Dim!C:C)</f>
        <v>Clothing</v>
      </c>
      <c r="O1742" s="4" t="str">
        <f t="array" ref="O1742">XLOOKUP(M1742,Product_Dim!A:A,Product_Dim!D:D)</f>
        <v>Footwear</v>
      </c>
      <c r="P1742" s="4" t="s">
        <v>1692</v>
      </c>
      <c r="Q1742" s="4" t="s">
        <v>1948</v>
      </c>
      <c r="R1742" s="4" t="str">
        <f t="array" ref="R1742">XLOOKUP(Q1742,Store_Dim!A:A,Store_Dim!B:B)</f>
        <v>Mann-Austin</v>
      </c>
      <c r="S1742" s="4" t="str">
        <f t="array" ref="S1742">XLOOKUP(Q1742,Store_Dim!A:A,Store_Dim!E:E)</f>
        <v>Online</v>
      </c>
      <c r="T1742" s="4">
        <v>4.0</v>
      </c>
      <c r="U1742" s="13">
        <v>442.87</v>
      </c>
      <c r="V1742" s="14">
        <v>0.08</v>
      </c>
      <c r="W1742" s="15">
        <v>214.0</v>
      </c>
      <c r="X1742" s="4" t="s">
        <v>1959</v>
      </c>
      <c r="Y1742" s="16">
        <v>1629.7616</v>
      </c>
      <c r="Z1742" s="4" t="str">
        <f t="array" ref="Z1742">XLOOKUP(M1742,Product_Dim!A:A,Product_Dim!B:B)</f>
        <v>Men's Casual Sneakers</v>
      </c>
    </row>
    <row r="1743" ht="14.25" customHeight="1">
      <c r="A1743" s="4" t="s">
        <v>3702</v>
      </c>
      <c r="B1743" s="5">
        <v>45880.0</v>
      </c>
      <c r="C1743" s="12" t="s">
        <v>3975</v>
      </c>
      <c r="D1743" s="4">
        <f t="shared" si="1"/>
        <v>2025</v>
      </c>
      <c r="E1743" s="4" t="s">
        <v>65</v>
      </c>
      <c r="F1743" s="4">
        <v>64.0</v>
      </c>
      <c r="G1743" s="4" t="str">
        <f t="shared" si="2"/>
        <v>56-65</v>
      </c>
      <c r="H1743" s="4" t="str">
        <f t="array" ref="H1743">XLOOKUP(E1743,Customer_Dim!A:A,Customer_Dim!D:D)</f>
        <v>Male</v>
      </c>
      <c r="I1743" s="4" t="str">
        <f t="array" ref="I1743">XLOOKUP(E1743,Customer_Dim!A:A,Customer_Dim!H:H)</f>
        <v>Platinum</v>
      </c>
      <c r="J1743" s="4" t="str">
        <f t="array" ref="J1743">XLOOKUP(E1743,Customer_Dim!A:A,Customer_Dim!E:E)</f>
        <v>Melissashire</v>
      </c>
      <c r="K1743" s="4" t="str">
        <f t="array" ref="K1743">XLOOKUP(E1743,Customer_Dim!A:A,Customer_Dim!F:F)</f>
        <v>Pennsylvania</v>
      </c>
      <c r="L1743" s="4" t="str">
        <f t="array" ref="L1743">XLOOKUP(Q1743,Store_Dim!A:A,Store_Dim!C:C)</f>
        <v>South</v>
      </c>
      <c r="M1743" s="4" t="s">
        <v>1871</v>
      </c>
      <c r="N1743" s="4" t="str">
        <f t="array" ref="N1743">XLOOKUP(M1743,Product_Dim!A:A,Product_Dim!C:C)</f>
        <v>Clothing</v>
      </c>
      <c r="O1743" s="4" t="str">
        <f t="array" ref="O1743">XLOOKUP(M1743,Product_Dim!A:A,Product_Dim!D:D)</f>
        <v>Outerwear</v>
      </c>
      <c r="P1743" s="4" t="s">
        <v>1873</v>
      </c>
      <c r="Q1743" s="4" t="s">
        <v>1896</v>
      </c>
      <c r="R1743" s="4" t="str">
        <f t="array" ref="R1743">XLOOKUP(Q1743,Store_Dim!A:A,Store_Dim!B:B)</f>
        <v>Black-Horn</v>
      </c>
      <c r="S1743" s="4" t="str">
        <f t="array" ref="S1743">XLOOKUP(Q1743,Store_Dim!A:A,Store_Dim!E:E)</f>
        <v>Outlet</v>
      </c>
      <c r="T1743" s="4">
        <v>2.0</v>
      </c>
      <c r="U1743" s="13">
        <v>939.66</v>
      </c>
      <c r="V1743" s="14">
        <v>0.14</v>
      </c>
      <c r="W1743" s="15">
        <v>143.0</v>
      </c>
      <c r="X1743" s="4" t="s">
        <v>1961</v>
      </c>
      <c r="Y1743" s="16">
        <v>1616.2152</v>
      </c>
      <c r="Z1743" s="4" t="str">
        <f t="array" ref="Z1743">XLOOKUP(M1743,Product_Dim!A:A,Product_Dim!B:B)</f>
        <v>Women's Formal Blazer</v>
      </c>
    </row>
    <row r="1744" ht="14.25" customHeight="1">
      <c r="A1744" s="4" t="s">
        <v>3703</v>
      </c>
      <c r="B1744" s="5">
        <v>45556.0</v>
      </c>
      <c r="C1744" s="12" t="s">
        <v>3976</v>
      </c>
      <c r="D1744" s="4">
        <f t="shared" si="1"/>
        <v>2024</v>
      </c>
      <c r="E1744" s="4" t="s">
        <v>952</v>
      </c>
      <c r="F1744" s="4">
        <v>56.0</v>
      </c>
      <c r="G1744" s="4" t="str">
        <f t="shared" si="2"/>
        <v>56-65</v>
      </c>
      <c r="H1744" s="4" t="str">
        <f t="array" ref="H1744">XLOOKUP(E1744,Customer_Dim!A:A,Customer_Dim!D:D)</f>
        <v>Female</v>
      </c>
      <c r="I1744" s="4" t="str">
        <f t="array" ref="I1744">XLOOKUP(E1744,Customer_Dim!A:A,Customer_Dim!H:H)</f>
        <v>Platinum</v>
      </c>
      <c r="J1744" s="4" t="str">
        <f t="array" ref="J1744">XLOOKUP(E1744,Customer_Dim!A:A,Customer_Dim!E:E)</f>
        <v>North Daniel</v>
      </c>
      <c r="K1744" s="4" t="str">
        <f t="array" ref="K1744">XLOOKUP(E1744,Customer_Dim!A:A,Customer_Dim!F:F)</f>
        <v>Louisiana</v>
      </c>
      <c r="L1744" s="4" t="str">
        <f t="array" ref="L1744">XLOOKUP(Q1744,Store_Dim!A:A,Store_Dim!C:C)</f>
        <v>North</v>
      </c>
      <c r="M1744" s="4" t="s">
        <v>1802</v>
      </c>
      <c r="N1744" s="4" t="str">
        <f t="array" ref="N1744">XLOOKUP(M1744,Product_Dim!A:A,Product_Dim!C:C)</f>
        <v>Sports</v>
      </c>
      <c r="O1744" s="4" t="str">
        <f t="array" ref="O1744">XLOOKUP(M1744,Product_Dim!A:A,Product_Dim!D:D)</f>
        <v>Team Sports</v>
      </c>
      <c r="P1744" s="4" t="s">
        <v>1804</v>
      </c>
      <c r="Q1744" s="4" t="s">
        <v>1901</v>
      </c>
      <c r="R1744" s="4" t="str">
        <f t="array" ref="R1744">XLOOKUP(Q1744,Store_Dim!A:A,Store_Dim!B:B)</f>
        <v>Johnson-Wright</v>
      </c>
      <c r="S1744" s="4" t="str">
        <f t="array" ref="S1744">XLOOKUP(Q1744,Store_Dim!A:A,Store_Dim!E:E)</f>
        <v>Outlet</v>
      </c>
      <c r="T1744" s="4">
        <v>1.0</v>
      </c>
      <c r="U1744" s="13">
        <v>24.13</v>
      </c>
      <c r="V1744" s="14">
        <v>0.0</v>
      </c>
      <c r="W1744" s="15">
        <v>359.0</v>
      </c>
      <c r="X1744" s="4" t="s">
        <v>1959</v>
      </c>
      <c r="Y1744" s="16">
        <v>24.13</v>
      </c>
      <c r="Z1744" s="4" t="str">
        <f t="array" ref="Z1744">XLOOKUP(M1744,Product_Dim!A:A,Product_Dim!B:B)</f>
        <v>Shin Guards – Adult</v>
      </c>
    </row>
    <row r="1745" ht="14.25" customHeight="1">
      <c r="A1745" s="4" t="s">
        <v>3704</v>
      </c>
      <c r="B1745" s="5">
        <v>45355.0</v>
      </c>
      <c r="C1745" s="12" t="s">
        <v>3977</v>
      </c>
      <c r="D1745" s="4">
        <f t="shared" si="1"/>
        <v>2024</v>
      </c>
      <c r="E1745" s="4" t="s">
        <v>1163</v>
      </c>
      <c r="F1745" s="4">
        <v>58.0</v>
      </c>
      <c r="G1745" s="4" t="str">
        <f t="shared" si="2"/>
        <v>56-65</v>
      </c>
      <c r="H1745" s="4" t="str">
        <f t="array" ref="H1745">XLOOKUP(E1745,Customer_Dim!A:A,Customer_Dim!D:D)</f>
        <v>Male</v>
      </c>
      <c r="I1745" s="4" t="str">
        <f t="array" ref="I1745">XLOOKUP(E1745,Customer_Dim!A:A,Customer_Dim!H:H)</f>
        <v>Bronze</v>
      </c>
      <c r="J1745" s="4" t="str">
        <f t="array" ref="J1745">XLOOKUP(E1745,Customer_Dim!A:A,Customer_Dim!E:E)</f>
        <v>Lake Johnside</v>
      </c>
      <c r="K1745" s="4" t="str">
        <f t="array" ref="K1745">XLOOKUP(E1745,Customer_Dim!A:A,Customer_Dim!F:F)</f>
        <v>Arizona</v>
      </c>
      <c r="L1745" s="4" t="str">
        <f t="array" ref="L1745">XLOOKUP(Q1745,Store_Dim!A:A,Store_Dim!C:C)</f>
        <v>North</v>
      </c>
      <c r="M1745" s="4" t="s">
        <v>1703</v>
      </c>
      <c r="N1745" s="4" t="str">
        <f t="array" ref="N1745">XLOOKUP(M1745,Product_Dim!A:A,Product_Dim!C:C)</f>
        <v>Sports</v>
      </c>
      <c r="O1745" s="4" t="str">
        <f t="array" ref="O1745">XLOOKUP(M1745,Product_Dim!A:A,Product_Dim!D:D)</f>
        <v>Fitness</v>
      </c>
      <c r="P1745" s="4" t="s">
        <v>1705</v>
      </c>
      <c r="Q1745" s="4" t="s">
        <v>1901</v>
      </c>
      <c r="R1745" s="4" t="str">
        <f t="array" ref="R1745">XLOOKUP(Q1745,Store_Dim!A:A,Store_Dim!B:B)</f>
        <v>Johnson-Wright</v>
      </c>
      <c r="S1745" s="4" t="str">
        <f t="array" ref="S1745">XLOOKUP(Q1745,Store_Dim!A:A,Store_Dim!E:E)</f>
        <v>Outlet</v>
      </c>
      <c r="T1745" s="4">
        <v>3.0</v>
      </c>
      <c r="U1745" s="13">
        <v>239.54</v>
      </c>
      <c r="V1745" s="14">
        <v>0.29</v>
      </c>
      <c r="W1745" s="15">
        <v>369.0</v>
      </c>
      <c r="X1745" s="4" t="s">
        <v>1964</v>
      </c>
      <c r="Y1745" s="16">
        <v>510.2202</v>
      </c>
      <c r="Z1745" s="4" t="str">
        <f t="array" ref="Z1745">XLOOKUP(M1745,Product_Dim!A:A,Product_Dim!B:B)</f>
        <v>Yoga Exercise Mat</v>
      </c>
    </row>
    <row r="1746" ht="14.25" customHeight="1">
      <c r="A1746" s="4" t="s">
        <v>3705</v>
      </c>
      <c r="B1746" s="5">
        <v>45244.0</v>
      </c>
      <c r="C1746" s="12" t="s">
        <v>3971</v>
      </c>
      <c r="D1746" s="4">
        <f t="shared" si="1"/>
        <v>2023</v>
      </c>
      <c r="E1746" s="4" t="s">
        <v>1505</v>
      </c>
      <c r="F1746" s="4">
        <v>26.0</v>
      </c>
      <c r="G1746" s="4" t="str">
        <f t="shared" si="2"/>
        <v>26-35</v>
      </c>
      <c r="H1746" s="4" t="str">
        <f t="array" ref="H1746">XLOOKUP(E1746,Customer_Dim!A:A,Customer_Dim!D:D)</f>
        <v>Male</v>
      </c>
      <c r="I1746" s="4" t="str">
        <f t="array" ref="I1746">XLOOKUP(E1746,Customer_Dim!A:A,Customer_Dim!H:H)</f>
        <v>Platinum</v>
      </c>
      <c r="J1746" s="4" t="str">
        <f t="array" ref="J1746">XLOOKUP(E1746,Customer_Dim!A:A,Customer_Dim!E:E)</f>
        <v>West Tylerfort</v>
      </c>
      <c r="K1746" s="4" t="str">
        <f t="array" ref="K1746">XLOOKUP(E1746,Customer_Dim!A:A,Customer_Dim!F:F)</f>
        <v>Kentucky</v>
      </c>
      <c r="L1746" s="4" t="str">
        <f t="array" ref="L1746">XLOOKUP(Q1746,Store_Dim!A:A,Store_Dim!C:C)</f>
        <v>South</v>
      </c>
      <c r="M1746" s="4" t="s">
        <v>1718</v>
      </c>
      <c r="N1746" s="4" t="str">
        <f t="array" ref="N1746">XLOOKUP(M1746,Product_Dim!A:A,Product_Dim!C:C)</f>
        <v>Clothing</v>
      </c>
      <c r="O1746" s="4" t="str">
        <f t="array" ref="O1746">XLOOKUP(M1746,Product_Dim!A:A,Product_Dim!D:D)</f>
        <v>Outerwear</v>
      </c>
      <c r="P1746" s="4" t="s">
        <v>1720</v>
      </c>
      <c r="Q1746" s="4" t="s">
        <v>1934</v>
      </c>
      <c r="R1746" s="4" t="str">
        <f t="array" ref="R1746">XLOOKUP(Q1746,Store_Dim!A:A,Store_Dim!B:B)</f>
        <v>Mcdonald Inc</v>
      </c>
      <c r="S1746" s="4" t="str">
        <f t="array" ref="S1746">XLOOKUP(Q1746,Store_Dim!A:A,Store_Dim!E:E)</f>
        <v>Outlet</v>
      </c>
      <c r="T1746" s="4">
        <v>1.0</v>
      </c>
      <c r="U1746" s="13">
        <v>588.53</v>
      </c>
      <c r="V1746" s="14">
        <v>0.1</v>
      </c>
      <c r="W1746" s="15">
        <v>296.0</v>
      </c>
      <c r="X1746" s="4" t="s">
        <v>1959</v>
      </c>
      <c r="Y1746" s="16">
        <v>529.677</v>
      </c>
      <c r="Z1746" s="4" t="str">
        <f t="array" ref="Z1746">XLOOKUP(M1746,Product_Dim!A:A,Product_Dim!B:B)</f>
        <v>Men's Winter Jacket</v>
      </c>
    </row>
    <row r="1747" ht="14.25" customHeight="1">
      <c r="A1747" s="4" t="s">
        <v>3706</v>
      </c>
      <c r="B1747" s="5">
        <v>45863.0</v>
      </c>
      <c r="C1747" s="12" t="s">
        <v>3968</v>
      </c>
      <c r="D1747" s="4">
        <f t="shared" si="1"/>
        <v>2025</v>
      </c>
      <c r="E1747" s="4" t="s">
        <v>937</v>
      </c>
      <c r="F1747" s="4">
        <v>58.0</v>
      </c>
      <c r="G1747" s="4" t="str">
        <f t="shared" si="2"/>
        <v>56-65</v>
      </c>
      <c r="H1747" s="4" t="str">
        <f t="array" ref="H1747">XLOOKUP(E1747,Customer_Dim!A:A,Customer_Dim!D:D)</f>
        <v>Male</v>
      </c>
      <c r="I1747" s="4" t="str">
        <f t="array" ref="I1747">XLOOKUP(E1747,Customer_Dim!A:A,Customer_Dim!H:H)</f>
        <v>Gold</v>
      </c>
      <c r="J1747" s="4" t="str">
        <f t="array" ref="J1747">XLOOKUP(E1747,Customer_Dim!A:A,Customer_Dim!E:E)</f>
        <v>North Joseside</v>
      </c>
      <c r="K1747" s="4" t="str">
        <f t="array" ref="K1747">XLOOKUP(E1747,Customer_Dim!A:A,Customer_Dim!F:F)</f>
        <v>Connecticut</v>
      </c>
      <c r="L1747" s="4" t="str">
        <f t="array" ref="L1747">XLOOKUP(Q1747,Store_Dim!A:A,Store_Dim!C:C)</f>
        <v>North</v>
      </c>
      <c r="M1747" s="4" t="s">
        <v>1762</v>
      </c>
      <c r="N1747" s="4" t="str">
        <f t="array" ref="N1747">XLOOKUP(M1747,Product_Dim!A:A,Product_Dim!C:C)</f>
        <v>Beauty</v>
      </c>
      <c r="O1747" s="4" t="str">
        <f t="array" ref="O1747">XLOOKUP(M1747,Product_Dim!A:A,Product_Dim!D:D)</f>
        <v>Fragrance</v>
      </c>
      <c r="P1747" s="4" t="s">
        <v>1764</v>
      </c>
      <c r="Q1747" s="4" t="s">
        <v>1936</v>
      </c>
      <c r="R1747" s="4" t="str">
        <f t="array" ref="R1747">XLOOKUP(Q1747,Store_Dim!A:A,Store_Dim!B:B)</f>
        <v>Shelton PLC</v>
      </c>
      <c r="S1747" s="4" t="str">
        <f t="array" ref="S1747">XLOOKUP(Q1747,Store_Dim!A:A,Store_Dim!E:E)</f>
        <v>Flagship</v>
      </c>
      <c r="T1747" s="4">
        <v>1.0</v>
      </c>
      <c r="U1747" s="13">
        <v>145.96</v>
      </c>
      <c r="V1747" s="14">
        <v>0.3</v>
      </c>
      <c r="W1747" s="15">
        <v>444.0</v>
      </c>
      <c r="X1747" s="4" t="s">
        <v>1959</v>
      </c>
      <c r="Y1747" s="16">
        <v>102.172</v>
      </c>
      <c r="Z1747" s="4" t="str">
        <f t="array" ref="Z1747">XLOOKUP(M1747,Product_Dim!A:A,Product_Dim!B:B)</f>
        <v>Luxury Perfume Spray</v>
      </c>
    </row>
    <row r="1748" ht="14.25" customHeight="1">
      <c r="A1748" s="4" t="s">
        <v>3707</v>
      </c>
      <c r="B1748" s="5">
        <v>45573.0</v>
      </c>
      <c r="C1748" s="12" t="s">
        <v>3979</v>
      </c>
      <c r="D1748" s="4">
        <f t="shared" si="1"/>
        <v>2024</v>
      </c>
      <c r="E1748" s="4" t="s">
        <v>376</v>
      </c>
      <c r="F1748" s="4">
        <v>29.0</v>
      </c>
      <c r="G1748" s="4" t="str">
        <f t="shared" si="2"/>
        <v>26-35</v>
      </c>
      <c r="H1748" s="4" t="str">
        <f t="array" ref="H1748">XLOOKUP(E1748,Customer_Dim!A:A,Customer_Dim!D:D)</f>
        <v>Male</v>
      </c>
      <c r="I1748" s="4" t="str">
        <f t="array" ref="I1748">XLOOKUP(E1748,Customer_Dim!A:A,Customer_Dim!H:H)</f>
        <v>Gold</v>
      </c>
      <c r="J1748" s="4" t="str">
        <f t="array" ref="J1748">XLOOKUP(E1748,Customer_Dim!A:A,Customer_Dim!E:E)</f>
        <v>Singletonmouth</v>
      </c>
      <c r="K1748" s="4" t="str">
        <f t="array" ref="K1748">XLOOKUP(E1748,Customer_Dim!A:A,Customer_Dim!F:F)</f>
        <v>Utah</v>
      </c>
      <c r="L1748" s="4" t="str">
        <f t="array" ref="L1748">XLOOKUP(Q1748,Store_Dim!A:A,Store_Dim!C:C)</f>
        <v>South</v>
      </c>
      <c r="M1748" s="4" t="s">
        <v>1793</v>
      </c>
      <c r="N1748" s="4" t="str">
        <f t="array" ref="N1748">XLOOKUP(M1748,Product_Dim!A:A,Product_Dim!C:C)</f>
        <v>Home</v>
      </c>
      <c r="O1748" s="4" t="str">
        <f t="array" ref="O1748">XLOOKUP(M1748,Product_Dim!A:A,Product_Dim!D:D)</f>
        <v>Storage</v>
      </c>
      <c r="P1748" s="4" t="s">
        <v>1795</v>
      </c>
      <c r="Q1748" s="4" t="s">
        <v>1904</v>
      </c>
      <c r="R1748" s="4" t="str">
        <f t="array" ref="R1748">XLOOKUP(Q1748,Store_Dim!A:A,Store_Dim!B:B)</f>
        <v>Alexander Group</v>
      </c>
      <c r="S1748" s="4" t="str">
        <f t="array" ref="S1748">XLOOKUP(Q1748,Store_Dim!A:A,Store_Dim!E:E)</f>
        <v>Online</v>
      </c>
      <c r="T1748" s="4">
        <v>4.0</v>
      </c>
      <c r="U1748" s="13">
        <v>640.91</v>
      </c>
      <c r="V1748" s="14">
        <v>0.06</v>
      </c>
      <c r="W1748" s="15">
        <v>89.0</v>
      </c>
      <c r="X1748" s="4" t="s">
        <v>1959</v>
      </c>
      <c r="Y1748" s="16">
        <v>2409.8216</v>
      </c>
      <c r="Z1748" s="4" t="str">
        <f t="array" ref="Z1748">XLOOKUP(M1748,Product_Dim!A:A,Product_Dim!B:B)</f>
        <v>Kitchen Storage Rack</v>
      </c>
    </row>
    <row r="1749" ht="14.25" customHeight="1">
      <c r="A1749" s="4" t="s">
        <v>3708</v>
      </c>
      <c r="B1749" s="5">
        <v>45792.0</v>
      </c>
      <c r="C1749" s="12" t="s">
        <v>3973</v>
      </c>
      <c r="D1749" s="4">
        <f t="shared" si="1"/>
        <v>2025</v>
      </c>
      <c r="E1749" s="4" t="s">
        <v>181</v>
      </c>
      <c r="F1749" s="4">
        <v>19.0</v>
      </c>
      <c r="G1749" s="4" t="str">
        <f t="shared" si="2"/>
        <v>18-25</v>
      </c>
      <c r="H1749" s="4" t="str">
        <f t="array" ref="H1749">XLOOKUP(E1749,Customer_Dim!A:A,Customer_Dim!D:D)</f>
        <v>Male</v>
      </c>
      <c r="I1749" s="4" t="str">
        <f t="array" ref="I1749">XLOOKUP(E1749,Customer_Dim!A:A,Customer_Dim!H:H)</f>
        <v>Platinum</v>
      </c>
      <c r="J1749" s="4" t="str">
        <f t="array" ref="J1749">XLOOKUP(E1749,Customer_Dim!A:A,Customer_Dim!E:E)</f>
        <v>Ryanburgh</v>
      </c>
      <c r="K1749" s="4" t="str">
        <f t="array" ref="K1749">XLOOKUP(E1749,Customer_Dim!A:A,Customer_Dim!F:F)</f>
        <v>Connecticut</v>
      </c>
      <c r="L1749" s="4" t="str">
        <f t="array" ref="L1749">XLOOKUP(Q1749,Store_Dim!A:A,Store_Dim!C:C)</f>
        <v>South</v>
      </c>
      <c r="M1749" s="4" t="s">
        <v>1774</v>
      </c>
      <c r="N1749" s="4" t="str">
        <f t="array" ref="N1749">XLOOKUP(M1749,Product_Dim!A:A,Product_Dim!C:C)</f>
        <v>Beauty</v>
      </c>
      <c r="O1749" s="4" t="str">
        <f t="array" ref="O1749">XLOOKUP(M1749,Product_Dim!A:A,Product_Dim!D:D)</f>
        <v>Makeup</v>
      </c>
      <c r="P1749" s="4" t="s">
        <v>1776</v>
      </c>
      <c r="Q1749" s="4" t="s">
        <v>1927</v>
      </c>
      <c r="R1749" s="4" t="str">
        <f t="array" ref="R1749">XLOOKUP(Q1749,Store_Dim!A:A,Store_Dim!B:B)</f>
        <v>Aguirre-Keller</v>
      </c>
      <c r="S1749" s="4" t="str">
        <f t="array" ref="S1749">XLOOKUP(Q1749,Store_Dim!A:A,Store_Dim!E:E)</f>
        <v>Online</v>
      </c>
      <c r="T1749" s="4">
        <v>3.0</v>
      </c>
      <c r="U1749" s="13">
        <v>773.86</v>
      </c>
      <c r="V1749" s="14">
        <v>0.22</v>
      </c>
      <c r="W1749" s="15">
        <v>118.0</v>
      </c>
      <c r="X1749" s="4" t="s">
        <v>1959</v>
      </c>
      <c r="Y1749" s="16">
        <v>1810.8324</v>
      </c>
      <c r="Z1749" s="4" t="str">
        <f t="array" ref="Z1749">XLOOKUP(M1749,Product_Dim!A:A,Product_Dim!B:B)</f>
        <v>Matte Lipstick Set</v>
      </c>
    </row>
    <row r="1750" ht="14.25" customHeight="1">
      <c r="A1750" s="4" t="s">
        <v>3709</v>
      </c>
      <c r="B1750" s="5">
        <v>45744.0</v>
      </c>
      <c r="C1750" s="12" t="s">
        <v>3977</v>
      </c>
      <c r="D1750" s="4">
        <f t="shared" si="1"/>
        <v>2025</v>
      </c>
      <c r="E1750" s="4" t="s">
        <v>1452</v>
      </c>
      <c r="F1750" s="4">
        <v>36.0</v>
      </c>
      <c r="G1750" s="4" t="str">
        <f t="shared" si="2"/>
        <v>36-45</v>
      </c>
      <c r="H1750" s="4" t="str">
        <f t="array" ref="H1750">XLOOKUP(E1750,Customer_Dim!A:A,Customer_Dim!D:D)</f>
        <v>Female</v>
      </c>
      <c r="I1750" s="4" t="str">
        <f t="array" ref="I1750">XLOOKUP(E1750,Customer_Dim!A:A,Customer_Dim!H:H)</f>
        <v>Bronze</v>
      </c>
      <c r="J1750" s="4" t="str">
        <f t="array" ref="J1750">XLOOKUP(E1750,Customer_Dim!A:A,Customer_Dim!E:E)</f>
        <v>Port Anthony</v>
      </c>
      <c r="K1750" s="4" t="str">
        <f t="array" ref="K1750">XLOOKUP(E1750,Customer_Dim!A:A,Customer_Dim!F:F)</f>
        <v>Connecticut</v>
      </c>
      <c r="L1750" s="4" t="str">
        <f t="array" ref="L1750">XLOOKUP(Q1750,Store_Dim!A:A,Store_Dim!C:C)</f>
        <v>North</v>
      </c>
      <c r="M1750" s="4" t="s">
        <v>1670</v>
      </c>
      <c r="N1750" s="4" t="str">
        <f t="array" ref="N1750">XLOOKUP(M1750,Product_Dim!A:A,Product_Dim!C:C)</f>
        <v>Sports</v>
      </c>
      <c r="O1750" s="4" t="str">
        <f t="array" ref="O1750">XLOOKUP(M1750,Product_Dim!A:A,Product_Dim!D:D)</f>
        <v>Team Sports</v>
      </c>
      <c r="P1750" s="4" t="s">
        <v>1673</v>
      </c>
      <c r="Q1750" s="4" t="s">
        <v>1936</v>
      </c>
      <c r="R1750" s="4" t="str">
        <f t="array" ref="R1750">XLOOKUP(Q1750,Store_Dim!A:A,Store_Dim!B:B)</f>
        <v>Shelton PLC</v>
      </c>
      <c r="S1750" s="4" t="str">
        <f t="array" ref="S1750">XLOOKUP(Q1750,Store_Dim!A:A,Store_Dim!E:E)</f>
        <v>Flagship</v>
      </c>
      <c r="T1750" s="4">
        <v>2.0</v>
      </c>
      <c r="U1750" s="13">
        <v>31.28</v>
      </c>
      <c r="V1750" s="14">
        <v>0.2</v>
      </c>
      <c r="W1750" s="15">
        <v>281.0</v>
      </c>
      <c r="X1750" s="4" t="s">
        <v>1964</v>
      </c>
      <c r="Y1750" s="16">
        <v>50.048</v>
      </c>
      <c r="Z1750" s="4" t="str">
        <f t="array" ref="Z1750">XLOOKUP(M1750,Product_Dim!A:A,Product_Dim!B:B)</f>
        <v>Basketball</v>
      </c>
    </row>
    <row r="1751" ht="14.25" customHeight="1">
      <c r="A1751" s="4" t="s">
        <v>3710</v>
      </c>
      <c r="B1751" s="5">
        <v>45842.0</v>
      </c>
      <c r="C1751" s="12" t="s">
        <v>3968</v>
      </c>
      <c r="D1751" s="4">
        <f t="shared" si="1"/>
        <v>2025</v>
      </c>
      <c r="E1751" s="4" t="s">
        <v>1190</v>
      </c>
      <c r="F1751" s="4">
        <v>37.0</v>
      </c>
      <c r="G1751" s="4" t="str">
        <f t="shared" si="2"/>
        <v>36-45</v>
      </c>
      <c r="H1751" s="4" t="str">
        <f t="array" ref="H1751">XLOOKUP(E1751,Customer_Dim!A:A,Customer_Dim!D:D)</f>
        <v>Female</v>
      </c>
      <c r="I1751" s="4" t="str">
        <f t="array" ref="I1751">XLOOKUP(E1751,Customer_Dim!A:A,Customer_Dim!H:H)</f>
        <v>Gold</v>
      </c>
      <c r="J1751" s="4" t="str">
        <f t="array" ref="J1751">XLOOKUP(E1751,Customer_Dim!A:A,Customer_Dim!E:E)</f>
        <v>Simpsonfort</v>
      </c>
      <c r="K1751" s="4" t="str">
        <f t="array" ref="K1751">XLOOKUP(E1751,Customer_Dim!A:A,Customer_Dim!F:F)</f>
        <v>Maine</v>
      </c>
      <c r="L1751" s="4" t="str">
        <f t="array" ref="L1751">XLOOKUP(Q1751,Store_Dim!A:A,Store_Dim!C:C)</f>
        <v>East</v>
      </c>
      <c r="M1751" s="4" t="s">
        <v>1829</v>
      </c>
      <c r="N1751" s="4" t="str">
        <f t="array" ref="N1751">XLOOKUP(M1751,Product_Dim!A:A,Product_Dim!C:C)</f>
        <v>Sports</v>
      </c>
      <c r="O1751" s="4" t="str">
        <f t="array" ref="O1751">XLOOKUP(M1751,Product_Dim!A:A,Product_Dim!D:D)</f>
        <v>Fitness</v>
      </c>
      <c r="P1751" s="4" t="s">
        <v>1831</v>
      </c>
      <c r="Q1751" s="4" t="s">
        <v>1911</v>
      </c>
      <c r="R1751" s="4" t="str">
        <f t="array" ref="R1751">XLOOKUP(Q1751,Store_Dim!A:A,Store_Dim!B:B)</f>
        <v>Benson-Elliott</v>
      </c>
      <c r="S1751" s="4" t="str">
        <f t="array" ref="S1751">XLOOKUP(Q1751,Store_Dim!A:A,Store_Dim!E:E)</f>
        <v>Online</v>
      </c>
      <c r="T1751" s="4">
        <v>4.0</v>
      </c>
      <c r="U1751" s="13">
        <v>389.22</v>
      </c>
      <c r="V1751" s="14">
        <v>0.18</v>
      </c>
      <c r="W1751" s="15">
        <v>281.0</v>
      </c>
      <c r="X1751" s="4" t="s">
        <v>1959</v>
      </c>
      <c r="Y1751" s="16">
        <v>1276.6416</v>
      </c>
      <c r="Z1751" s="4" t="str">
        <f t="array" ref="Z1751">XLOOKUP(M1751,Product_Dim!A:A,Product_Dim!B:B)</f>
        <v>Fitness Resistance Bands</v>
      </c>
    </row>
    <row r="1752" ht="14.25" customHeight="1">
      <c r="A1752" s="4" t="s">
        <v>3711</v>
      </c>
      <c r="B1752" s="5">
        <v>45502.0</v>
      </c>
      <c r="C1752" s="12" t="s">
        <v>3968</v>
      </c>
      <c r="D1752" s="4">
        <f t="shared" si="1"/>
        <v>2024</v>
      </c>
      <c r="E1752" s="4" t="s">
        <v>88</v>
      </c>
      <c r="F1752" s="4">
        <v>49.0</v>
      </c>
      <c r="G1752" s="4" t="str">
        <f t="shared" si="2"/>
        <v>46-55</v>
      </c>
      <c r="H1752" s="4" t="str">
        <f t="array" ref="H1752">XLOOKUP(E1752,Customer_Dim!A:A,Customer_Dim!D:D)</f>
        <v>Female</v>
      </c>
      <c r="I1752" s="4" t="str">
        <f t="array" ref="I1752">XLOOKUP(E1752,Customer_Dim!A:A,Customer_Dim!H:H)</f>
        <v>Platinum</v>
      </c>
      <c r="J1752" s="4" t="str">
        <f t="array" ref="J1752">XLOOKUP(E1752,Customer_Dim!A:A,Customer_Dim!E:E)</f>
        <v>Lawsonhaven</v>
      </c>
      <c r="K1752" s="4" t="str">
        <f t="array" ref="K1752">XLOOKUP(E1752,Customer_Dim!A:A,Customer_Dim!F:F)</f>
        <v>Washington</v>
      </c>
      <c r="L1752" s="4" t="str">
        <f t="array" ref="L1752">XLOOKUP(Q1752,Store_Dim!A:A,Store_Dim!C:C)</f>
        <v>North</v>
      </c>
      <c r="M1752" s="4" t="s">
        <v>1774</v>
      </c>
      <c r="N1752" s="4" t="str">
        <f t="array" ref="N1752">XLOOKUP(M1752,Product_Dim!A:A,Product_Dim!C:C)</f>
        <v>Beauty</v>
      </c>
      <c r="O1752" s="4" t="str">
        <f t="array" ref="O1752">XLOOKUP(M1752,Product_Dim!A:A,Product_Dim!D:D)</f>
        <v>Makeup</v>
      </c>
      <c r="P1752" s="4" t="s">
        <v>1776</v>
      </c>
      <c r="Q1752" s="4" t="s">
        <v>1936</v>
      </c>
      <c r="R1752" s="4" t="str">
        <f t="array" ref="R1752">XLOOKUP(Q1752,Store_Dim!A:A,Store_Dim!B:B)</f>
        <v>Shelton PLC</v>
      </c>
      <c r="S1752" s="4" t="str">
        <f t="array" ref="S1752">XLOOKUP(Q1752,Store_Dim!A:A,Store_Dim!E:E)</f>
        <v>Flagship</v>
      </c>
      <c r="T1752" s="4">
        <v>3.0</v>
      </c>
      <c r="U1752" s="13">
        <v>543.44</v>
      </c>
      <c r="V1752" s="14">
        <v>0.13</v>
      </c>
      <c r="W1752" s="15">
        <v>118.0</v>
      </c>
      <c r="X1752" s="4" t="s">
        <v>1961</v>
      </c>
      <c r="Y1752" s="16">
        <v>1418.3784</v>
      </c>
      <c r="Z1752" s="4" t="str">
        <f t="array" ref="Z1752">XLOOKUP(M1752,Product_Dim!A:A,Product_Dim!B:B)</f>
        <v>Matte Lipstick Set</v>
      </c>
    </row>
    <row r="1753" ht="14.25" customHeight="1">
      <c r="A1753" s="4" t="s">
        <v>3712</v>
      </c>
      <c r="B1753" s="5">
        <v>45296.0</v>
      </c>
      <c r="C1753" s="12" t="s">
        <v>3972</v>
      </c>
      <c r="D1753" s="4">
        <f t="shared" si="1"/>
        <v>2024</v>
      </c>
      <c r="E1753" s="4" t="s">
        <v>844</v>
      </c>
      <c r="F1753" s="4">
        <v>42.0</v>
      </c>
      <c r="G1753" s="4" t="str">
        <f t="shared" si="2"/>
        <v>36-45</v>
      </c>
      <c r="H1753" s="4" t="str">
        <f t="array" ref="H1753">XLOOKUP(E1753,Customer_Dim!A:A,Customer_Dim!D:D)</f>
        <v>Male</v>
      </c>
      <c r="I1753" s="4" t="str">
        <f t="array" ref="I1753">XLOOKUP(E1753,Customer_Dim!A:A,Customer_Dim!H:H)</f>
        <v>Silver</v>
      </c>
      <c r="J1753" s="4" t="str">
        <f t="array" ref="J1753">XLOOKUP(E1753,Customer_Dim!A:A,Customer_Dim!E:E)</f>
        <v>Karenmouth</v>
      </c>
      <c r="K1753" s="4" t="str">
        <f t="array" ref="K1753">XLOOKUP(E1753,Customer_Dim!A:A,Customer_Dim!F:F)</f>
        <v>Massachusetts</v>
      </c>
      <c r="L1753" s="4" t="str">
        <f t="array" ref="L1753">XLOOKUP(Q1753,Store_Dim!A:A,Store_Dim!C:C)</f>
        <v>East</v>
      </c>
      <c r="M1753" s="4" t="s">
        <v>1874</v>
      </c>
      <c r="N1753" s="4" t="str">
        <f t="array" ref="N1753">XLOOKUP(M1753,Product_Dim!A:A,Product_Dim!C:C)</f>
        <v>Sports</v>
      </c>
      <c r="O1753" s="4" t="str">
        <f t="array" ref="O1753">XLOOKUP(M1753,Product_Dim!A:A,Product_Dim!D:D)</f>
        <v>Team Sports</v>
      </c>
      <c r="P1753" s="4" t="s">
        <v>1876</v>
      </c>
      <c r="Q1753" s="4" t="s">
        <v>1948</v>
      </c>
      <c r="R1753" s="4" t="str">
        <f t="array" ref="R1753">XLOOKUP(Q1753,Store_Dim!A:A,Store_Dim!B:B)</f>
        <v>Mann-Austin</v>
      </c>
      <c r="S1753" s="4" t="str">
        <f t="array" ref="S1753">XLOOKUP(Q1753,Store_Dim!A:A,Store_Dim!E:E)</f>
        <v>Online</v>
      </c>
      <c r="T1753" s="4">
        <v>4.0</v>
      </c>
      <c r="U1753" s="13">
        <v>715.42</v>
      </c>
      <c r="V1753" s="14">
        <v>0.29</v>
      </c>
      <c r="W1753" s="15">
        <v>471.0</v>
      </c>
      <c r="X1753" s="4" t="s">
        <v>1961</v>
      </c>
      <c r="Y1753" s="16">
        <v>2031.7928</v>
      </c>
      <c r="Z1753" s="4" t="str">
        <f t="array" ref="Z1753">XLOOKUP(M1753,Product_Dim!A:A,Product_Dim!B:B)</f>
        <v>Cricket Bat</v>
      </c>
    </row>
    <row r="1754" ht="14.25" customHeight="1">
      <c r="A1754" s="4" t="s">
        <v>3713</v>
      </c>
      <c r="B1754" s="5">
        <v>45886.0</v>
      </c>
      <c r="C1754" s="12" t="s">
        <v>3975</v>
      </c>
      <c r="D1754" s="4">
        <f t="shared" si="1"/>
        <v>2025</v>
      </c>
      <c r="E1754" s="4" t="s">
        <v>211</v>
      </c>
      <c r="F1754" s="4">
        <v>23.0</v>
      </c>
      <c r="G1754" s="4" t="str">
        <f t="shared" si="2"/>
        <v>18-25</v>
      </c>
      <c r="H1754" s="4" t="str">
        <f t="array" ref="H1754">XLOOKUP(E1754,Customer_Dim!A:A,Customer_Dim!D:D)</f>
        <v>Female</v>
      </c>
      <c r="I1754" s="4" t="str">
        <f t="array" ref="I1754">XLOOKUP(E1754,Customer_Dim!A:A,Customer_Dim!H:H)</f>
        <v>Gold</v>
      </c>
      <c r="J1754" s="4" t="str">
        <f t="array" ref="J1754">XLOOKUP(E1754,Customer_Dim!A:A,Customer_Dim!E:E)</f>
        <v>New Julia</v>
      </c>
      <c r="K1754" s="4" t="str">
        <f t="array" ref="K1754">XLOOKUP(E1754,Customer_Dim!A:A,Customer_Dim!F:F)</f>
        <v>West Virginia</v>
      </c>
      <c r="L1754" s="4" t="str">
        <f t="array" ref="L1754">XLOOKUP(Q1754,Store_Dim!A:A,Store_Dim!C:C)</f>
        <v>South</v>
      </c>
      <c r="M1754" s="4" t="s">
        <v>1606</v>
      </c>
      <c r="N1754" s="4" t="str">
        <f t="array" ref="N1754">XLOOKUP(M1754,Product_Dim!A:A,Product_Dim!C:C)</f>
        <v>Beauty</v>
      </c>
      <c r="O1754" s="4" t="str">
        <f t="array" ref="O1754">XLOOKUP(M1754,Product_Dim!A:A,Product_Dim!D:D)</f>
        <v>Haircare</v>
      </c>
      <c r="P1754" s="4" t="s">
        <v>1609</v>
      </c>
      <c r="Q1754" s="4" t="s">
        <v>1904</v>
      </c>
      <c r="R1754" s="4" t="str">
        <f t="array" ref="R1754">XLOOKUP(Q1754,Store_Dim!A:A,Store_Dim!B:B)</f>
        <v>Alexander Group</v>
      </c>
      <c r="S1754" s="4" t="str">
        <f t="array" ref="S1754">XLOOKUP(Q1754,Store_Dim!A:A,Store_Dim!E:E)</f>
        <v>Online</v>
      </c>
      <c r="T1754" s="4">
        <v>4.0</v>
      </c>
      <c r="U1754" s="13">
        <v>676.14</v>
      </c>
      <c r="V1754" s="14">
        <v>0.11</v>
      </c>
      <c r="W1754" s="15">
        <v>460.0</v>
      </c>
      <c r="X1754" s="4" t="s">
        <v>1964</v>
      </c>
      <c r="Y1754" s="16">
        <v>2407.0584</v>
      </c>
      <c r="Z1754" s="4" t="str">
        <f t="array" ref="Z1754">XLOOKUP(M1754,Product_Dim!A:A,Product_Dim!B:B)</f>
        <v>Hair Strengthening Shampoo</v>
      </c>
    </row>
    <row r="1755" ht="14.25" customHeight="1">
      <c r="A1755" s="4" t="s">
        <v>3714</v>
      </c>
      <c r="B1755" s="5">
        <v>45425.0</v>
      </c>
      <c r="C1755" s="12" t="s">
        <v>3973</v>
      </c>
      <c r="D1755" s="4">
        <f t="shared" si="1"/>
        <v>2024</v>
      </c>
      <c r="E1755" s="4" t="s">
        <v>337</v>
      </c>
      <c r="F1755" s="4">
        <v>43.0</v>
      </c>
      <c r="G1755" s="4" t="str">
        <f t="shared" si="2"/>
        <v>36-45</v>
      </c>
      <c r="H1755" s="4" t="str">
        <f t="array" ref="H1755">XLOOKUP(E1755,Customer_Dim!A:A,Customer_Dim!D:D)</f>
        <v>Male</v>
      </c>
      <c r="I1755" s="4" t="str">
        <f t="array" ref="I1755">XLOOKUP(E1755,Customer_Dim!A:A,Customer_Dim!H:H)</f>
        <v>Platinum</v>
      </c>
      <c r="J1755" s="4" t="str">
        <f t="array" ref="J1755">XLOOKUP(E1755,Customer_Dim!A:A,Customer_Dim!E:E)</f>
        <v>New Gabrielleville</v>
      </c>
      <c r="K1755" s="4" t="str">
        <f t="array" ref="K1755">XLOOKUP(E1755,Customer_Dim!A:A,Customer_Dim!F:F)</f>
        <v>Wisconsin</v>
      </c>
      <c r="L1755" s="4" t="str">
        <f t="array" ref="L1755">XLOOKUP(Q1755,Store_Dim!A:A,Store_Dim!C:C)</f>
        <v>North</v>
      </c>
      <c r="M1755" s="4" t="s">
        <v>1696</v>
      </c>
      <c r="N1755" s="4" t="str">
        <f t="array" ref="N1755">XLOOKUP(M1755,Product_Dim!A:A,Product_Dim!C:C)</f>
        <v>Electronics</v>
      </c>
      <c r="O1755" s="4" t="str">
        <f t="array" ref="O1755">XLOOKUP(M1755,Product_Dim!A:A,Product_Dim!D:D)</f>
        <v>Mobile</v>
      </c>
      <c r="P1755" s="4" t="s">
        <v>1699</v>
      </c>
      <c r="Q1755" s="4" t="s">
        <v>1892</v>
      </c>
      <c r="R1755" s="4" t="str">
        <f t="array" ref="R1755">XLOOKUP(Q1755,Store_Dim!A:A,Store_Dim!B:B)</f>
        <v>Martinez, Adkins and Johnson</v>
      </c>
      <c r="S1755" s="4" t="str">
        <f t="array" ref="S1755">XLOOKUP(Q1755,Store_Dim!A:A,Store_Dim!E:E)</f>
        <v>Flagship</v>
      </c>
      <c r="T1755" s="4">
        <v>4.0</v>
      </c>
      <c r="U1755" s="13">
        <v>352.72</v>
      </c>
      <c r="V1755" s="14">
        <v>0.25</v>
      </c>
      <c r="W1755" s="15">
        <v>301.0</v>
      </c>
      <c r="X1755" s="4" t="s">
        <v>1959</v>
      </c>
      <c r="Y1755" s="16">
        <v>1058.16</v>
      </c>
      <c r="Z1755" s="4" t="str">
        <f t="array" ref="Z1755">XLOOKUP(M1755,Product_Dim!A:A,Product_Dim!B:B)</f>
        <v>Portable Power Bank</v>
      </c>
    </row>
    <row r="1756" ht="14.25" customHeight="1">
      <c r="A1756" s="4" t="s">
        <v>3715</v>
      </c>
      <c r="B1756" s="5">
        <v>45797.0</v>
      </c>
      <c r="C1756" s="12" t="s">
        <v>3973</v>
      </c>
      <c r="D1756" s="4">
        <f t="shared" si="1"/>
        <v>2025</v>
      </c>
      <c r="E1756" s="4" t="s">
        <v>593</v>
      </c>
      <c r="F1756" s="4">
        <v>41.0</v>
      </c>
      <c r="G1756" s="4" t="str">
        <f t="shared" si="2"/>
        <v>36-45</v>
      </c>
      <c r="H1756" s="4" t="str">
        <f t="array" ref="H1756">XLOOKUP(E1756,Customer_Dim!A:A,Customer_Dim!D:D)</f>
        <v>Female</v>
      </c>
      <c r="I1756" s="4" t="str">
        <f t="array" ref="I1756">XLOOKUP(E1756,Customer_Dim!A:A,Customer_Dim!H:H)</f>
        <v>Platinum</v>
      </c>
      <c r="J1756" s="4" t="str">
        <f t="array" ref="J1756">XLOOKUP(E1756,Customer_Dim!A:A,Customer_Dim!E:E)</f>
        <v>New William</v>
      </c>
      <c r="K1756" s="4" t="str">
        <f t="array" ref="K1756">XLOOKUP(E1756,Customer_Dim!A:A,Customer_Dim!F:F)</f>
        <v>Iowa</v>
      </c>
      <c r="L1756" s="4" t="str">
        <f t="array" ref="L1756">XLOOKUP(Q1756,Store_Dim!A:A,Store_Dim!C:C)</f>
        <v>North</v>
      </c>
      <c r="M1756" s="4" t="s">
        <v>1603</v>
      </c>
      <c r="N1756" s="4" t="str">
        <f t="array" ref="N1756">XLOOKUP(M1756,Product_Dim!A:A,Product_Dim!C:C)</f>
        <v>Electronics</v>
      </c>
      <c r="O1756" s="4" t="str">
        <f t="array" ref="O1756">XLOOKUP(M1756,Product_Dim!A:A,Product_Dim!D:D)</f>
        <v>Accessories</v>
      </c>
      <c r="P1756" s="4" t="s">
        <v>1605</v>
      </c>
      <c r="Q1756" s="4" t="s">
        <v>1929</v>
      </c>
      <c r="R1756" s="4" t="str">
        <f t="array" ref="R1756">XLOOKUP(Q1756,Store_Dim!A:A,Store_Dim!B:B)</f>
        <v>Thomas, Bridges and Harris</v>
      </c>
      <c r="S1756" s="4" t="str">
        <f t="array" ref="S1756">XLOOKUP(Q1756,Store_Dim!A:A,Store_Dim!E:E)</f>
        <v>Online</v>
      </c>
      <c r="T1756" s="4">
        <v>1.0</v>
      </c>
      <c r="U1756" s="13">
        <v>470.18</v>
      </c>
      <c r="V1756" s="14">
        <v>0.19</v>
      </c>
      <c r="W1756" s="15">
        <v>273.86258363355637</v>
      </c>
      <c r="X1756" s="4" t="s">
        <v>1961</v>
      </c>
      <c r="Y1756" s="16">
        <v>380.8458000000001</v>
      </c>
      <c r="Z1756" s="4" t="str">
        <f t="array" ref="Z1756">XLOOKUP(M1756,Product_Dim!A:A,Product_Dim!B:B)</f>
        <v>HD Smart TV Stick</v>
      </c>
    </row>
    <row r="1757" ht="14.25" customHeight="1">
      <c r="A1757" s="4" t="s">
        <v>3716</v>
      </c>
      <c r="B1757" s="5">
        <v>45898.0</v>
      </c>
      <c r="C1757" s="12" t="s">
        <v>3975</v>
      </c>
      <c r="D1757" s="4">
        <f t="shared" si="1"/>
        <v>2025</v>
      </c>
      <c r="E1757" s="4" t="s">
        <v>763</v>
      </c>
      <c r="F1757" s="4">
        <v>29.0</v>
      </c>
      <c r="G1757" s="4" t="str">
        <f t="shared" si="2"/>
        <v>26-35</v>
      </c>
      <c r="H1757" s="4" t="str">
        <f t="array" ref="H1757">XLOOKUP(E1757,Customer_Dim!A:A,Customer_Dim!D:D)</f>
        <v>Male</v>
      </c>
      <c r="I1757" s="4" t="str">
        <f t="array" ref="I1757">XLOOKUP(E1757,Customer_Dim!A:A,Customer_Dim!H:H)</f>
        <v>Bronze</v>
      </c>
      <c r="J1757" s="4" t="str">
        <f t="array" ref="J1757">XLOOKUP(E1757,Customer_Dim!A:A,Customer_Dim!E:E)</f>
        <v>Aaronmouth</v>
      </c>
      <c r="K1757" s="4" t="str">
        <f t="array" ref="K1757">XLOOKUP(E1757,Customer_Dim!A:A,Customer_Dim!F:F)</f>
        <v>Florida</v>
      </c>
      <c r="L1757" s="4" t="str">
        <f t="array" ref="L1757">XLOOKUP(Q1757,Store_Dim!A:A,Store_Dim!C:C)</f>
        <v>South</v>
      </c>
      <c r="M1757" s="4" t="s">
        <v>1780</v>
      </c>
      <c r="N1757" s="4" t="str">
        <f t="array" ref="N1757">XLOOKUP(M1757,Product_Dim!A:A,Product_Dim!C:C)</f>
        <v>Beauty</v>
      </c>
      <c r="O1757" s="4" t="str">
        <f t="array" ref="O1757">XLOOKUP(M1757,Product_Dim!A:A,Product_Dim!D:D)</f>
        <v>Haircare</v>
      </c>
      <c r="P1757" s="4" t="s">
        <v>1782</v>
      </c>
      <c r="Q1757" s="4" t="s">
        <v>1927</v>
      </c>
      <c r="R1757" s="4" t="str">
        <f t="array" ref="R1757">XLOOKUP(Q1757,Store_Dim!A:A,Store_Dim!B:B)</f>
        <v>Aguirre-Keller</v>
      </c>
      <c r="S1757" s="4" t="str">
        <f t="array" ref="S1757">XLOOKUP(Q1757,Store_Dim!A:A,Store_Dim!E:E)</f>
        <v>Online</v>
      </c>
      <c r="T1757" s="4">
        <v>1.0</v>
      </c>
      <c r="U1757" s="13">
        <v>891.79</v>
      </c>
      <c r="V1757" s="14">
        <v>0.03</v>
      </c>
      <c r="W1757" s="15">
        <v>177.0</v>
      </c>
      <c r="X1757" s="4" t="s">
        <v>1959</v>
      </c>
      <c r="Y1757" s="16">
        <v>865.0363</v>
      </c>
      <c r="Z1757" s="4" t="str">
        <f t="array" ref="Z1757">XLOOKUP(M1757,Product_Dim!A:A,Product_Dim!B:B)</f>
        <v>Women's Hair Dryer Brush</v>
      </c>
    </row>
    <row r="1758" ht="14.25" customHeight="1">
      <c r="A1758" s="4" t="s">
        <v>3717</v>
      </c>
      <c r="B1758" s="5">
        <v>45390.0</v>
      </c>
      <c r="C1758" s="12" t="s">
        <v>3978</v>
      </c>
      <c r="D1758" s="4">
        <f t="shared" si="1"/>
        <v>2024</v>
      </c>
      <c r="E1758" s="4" t="s">
        <v>1115</v>
      </c>
      <c r="F1758" s="4">
        <v>55.0</v>
      </c>
      <c r="G1758" s="4" t="str">
        <f t="shared" si="2"/>
        <v>46-55</v>
      </c>
      <c r="H1758" s="4" t="str">
        <f t="array" ref="H1758">XLOOKUP(E1758,Customer_Dim!A:A,Customer_Dim!D:D)</f>
        <v>Male</v>
      </c>
      <c r="I1758" s="4" t="str">
        <f t="array" ref="I1758">XLOOKUP(E1758,Customer_Dim!A:A,Customer_Dim!H:H)</f>
        <v>Silver</v>
      </c>
      <c r="J1758" s="4" t="str">
        <f t="array" ref="J1758">XLOOKUP(E1758,Customer_Dim!A:A,Customer_Dim!E:E)</f>
        <v>Shannonview</v>
      </c>
      <c r="K1758" s="4" t="str">
        <f t="array" ref="K1758">XLOOKUP(E1758,Customer_Dim!A:A,Customer_Dim!F:F)</f>
        <v>Pennsylvania</v>
      </c>
      <c r="L1758" s="4" t="str">
        <f t="array" ref="L1758">XLOOKUP(Q1758,Store_Dim!A:A,Store_Dim!C:C)</f>
        <v>North</v>
      </c>
      <c r="M1758" s="4" t="s">
        <v>1850</v>
      </c>
      <c r="N1758" s="4" t="str">
        <f t="array" ref="N1758">XLOOKUP(M1758,Product_Dim!A:A,Product_Dim!C:C)</f>
        <v>Beauty</v>
      </c>
      <c r="O1758" s="4" t="str">
        <f t="array" ref="O1758">XLOOKUP(M1758,Product_Dim!A:A,Product_Dim!D:D)</f>
        <v>Makeup</v>
      </c>
      <c r="P1758" s="4" t="s">
        <v>1852</v>
      </c>
      <c r="Q1758" s="4" t="s">
        <v>1942</v>
      </c>
      <c r="R1758" s="4" t="str">
        <f t="array" ref="R1758">XLOOKUP(Q1758,Store_Dim!A:A,Store_Dim!B:B)</f>
        <v>Holloway Ltd</v>
      </c>
      <c r="S1758" s="4" t="str">
        <f t="array" ref="S1758">XLOOKUP(Q1758,Store_Dim!A:A,Store_Dim!E:E)</f>
        <v>Flagship</v>
      </c>
      <c r="T1758" s="4">
        <v>2.0</v>
      </c>
      <c r="U1758" s="13">
        <v>433.07</v>
      </c>
      <c r="V1758" s="14">
        <v>0.25</v>
      </c>
      <c r="W1758" s="15">
        <v>457.0</v>
      </c>
      <c r="X1758" s="4" t="s">
        <v>1964</v>
      </c>
      <c r="Y1758" s="16">
        <v>649.605</v>
      </c>
      <c r="Z1758" s="4" t="str">
        <f t="array" ref="Z1758">XLOOKUP(M1758,Product_Dim!A:A,Product_Dim!B:B)</f>
        <v>Face Foundation Kit</v>
      </c>
    </row>
    <row r="1759" ht="14.25" customHeight="1">
      <c r="A1759" s="4" t="s">
        <v>3718</v>
      </c>
      <c r="B1759" s="5">
        <v>45355.0</v>
      </c>
      <c r="C1759" s="12" t="s">
        <v>3977</v>
      </c>
      <c r="D1759" s="4">
        <f t="shared" si="1"/>
        <v>2024</v>
      </c>
      <c r="E1759" s="4" t="s">
        <v>76</v>
      </c>
      <c r="F1759" s="4">
        <v>55.0</v>
      </c>
      <c r="G1759" s="4" t="str">
        <f t="shared" si="2"/>
        <v>46-55</v>
      </c>
      <c r="H1759" s="4" t="str">
        <f t="array" ref="H1759">XLOOKUP(E1759,Customer_Dim!A:A,Customer_Dim!D:D)</f>
        <v>Female</v>
      </c>
      <c r="I1759" s="4" t="str">
        <f t="array" ref="I1759">XLOOKUP(E1759,Customer_Dim!A:A,Customer_Dim!H:H)</f>
        <v>Platinum</v>
      </c>
      <c r="J1759" s="4" t="str">
        <f t="array" ref="J1759">XLOOKUP(E1759,Customer_Dim!A:A,Customer_Dim!E:E)</f>
        <v>North Kathryn</v>
      </c>
      <c r="K1759" s="4" t="str">
        <f t="array" ref="K1759">XLOOKUP(E1759,Customer_Dim!A:A,Customer_Dim!F:F)</f>
        <v>Kansas</v>
      </c>
      <c r="L1759" s="4" t="str">
        <f t="array" ref="L1759">XLOOKUP(Q1759,Store_Dim!A:A,Store_Dim!C:C)</f>
        <v>East</v>
      </c>
      <c r="M1759" s="4" t="s">
        <v>1780</v>
      </c>
      <c r="N1759" s="4" t="str">
        <f t="array" ref="N1759">XLOOKUP(M1759,Product_Dim!A:A,Product_Dim!C:C)</f>
        <v>Beauty</v>
      </c>
      <c r="O1759" s="4" t="str">
        <f t="array" ref="O1759">XLOOKUP(M1759,Product_Dim!A:A,Product_Dim!D:D)</f>
        <v>Haircare</v>
      </c>
      <c r="P1759" s="4" t="s">
        <v>1782</v>
      </c>
      <c r="Q1759" s="4" t="s">
        <v>1948</v>
      </c>
      <c r="R1759" s="4" t="str">
        <f t="array" ref="R1759">XLOOKUP(Q1759,Store_Dim!A:A,Store_Dim!B:B)</f>
        <v>Mann-Austin</v>
      </c>
      <c r="S1759" s="4" t="str">
        <f t="array" ref="S1759">XLOOKUP(Q1759,Store_Dim!A:A,Store_Dim!E:E)</f>
        <v>Online</v>
      </c>
      <c r="T1759" s="4">
        <v>3.0</v>
      </c>
      <c r="U1759" s="13">
        <v>626.71</v>
      </c>
      <c r="V1759" s="14">
        <v>0.07</v>
      </c>
      <c r="W1759" s="15">
        <v>177.0</v>
      </c>
      <c r="X1759" s="4" t="s">
        <v>1964</v>
      </c>
      <c r="Y1759" s="16">
        <v>1748.5209</v>
      </c>
      <c r="Z1759" s="4" t="str">
        <f t="array" ref="Z1759">XLOOKUP(M1759,Product_Dim!A:A,Product_Dim!B:B)</f>
        <v>Women's Hair Dryer Brush</v>
      </c>
    </row>
    <row r="1760" ht="14.25" customHeight="1">
      <c r="A1760" s="4" t="s">
        <v>3719</v>
      </c>
      <c r="B1760" s="5">
        <v>45916.0</v>
      </c>
      <c r="C1760" s="12" t="s">
        <v>3976</v>
      </c>
      <c r="D1760" s="4">
        <f t="shared" si="1"/>
        <v>2025</v>
      </c>
      <c r="E1760" s="4" t="s">
        <v>294</v>
      </c>
      <c r="F1760" s="4">
        <v>37.0</v>
      </c>
      <c r="G1760" s="4" t="str">
        <f t="shared" si="2"/>
        <v>36-45</v>
      </c>
      <c r="H1760" s="4" t="str">
        <f t="array" ref="H1760">XLOOKUP(E1760,Customer_Dim!A:A,Customer_Dim!D:D)</f>
        <v>Male</v>
      </c>
      <c r="I1760" s="4" t="str">
        <f t="array" ref="I1760">XLOOKUP(E1760,Customer_Dim!A:A,Customer_Dim!H:H)</f>
        <v>Gold</v>
      </c>
      <c r="J1760" s="4" t="str">
        <f t="array" ref="J1760">XLOOKUP(E1760,Customer_Dim!A:A,Customer_Dim!E:E)</f>
        <v>Rodrigueztown</v>
      </c>
      <c r="K1760" s="4" t="str">
        <f t="array" ref="K1760">XLOOKUP(E1760,Customer_Dim!A:A,Customer_Dim!F:F)</f>
        <v>Oklahoma</v>
      </c>
      <c r="L1760" s="4" t="str">
        <f t="array" ref="L1760">XLOOKUP(Q1760,Store_Dim!A:A,Store_Dim!C:C)</f>
        <v>East</v>
      </c>
      <c r="M1760" s="4" t="s">
        <v>1686</v>
      </c>
      <c r="N1760" s="4" t="str">
        <f t="array" ref="N1760">XLOOKUP(M1760,Product_Dim!A:A,Product_Dim!C:C)</f>
        <v>Clothing</v>
      </c>
      <c r="O1760" s="4" t="str">
        <f t="array" ref="O1760">XLOOKUP(M1760,Product_Dim!A:A,Product_Dim!D:D)</f>
        <v>Tops</v>
      </c>
      <c r="P1760" s="4" t="s">
        <v>1688</v>
      </c>
      <c r="Q1760" s="4" t="s">
        <v>1887</v>
      </c>
      <c r="R1760" s="4" t="str">
        <f t="array" ref="R1760">XLOOKUP(Q1760,Store_Dim!A:A,Store_Dim!B:B)</f>
        <v>Rivera-Warner</v>
      </c>
      <c r="S1760" s="4" t="str">
        <f t="array" ref="S1760">XLOOKUP(Q1760,Store_Dim!A:A,Store_Dim!E:E)</f>
        <v>Flagship</v>
      </c>
      <c r="T1760" s="4">
        <v>2.0</v>
      </c>
      <c r="U1760" s="13">
        <v>324.18</v>
      </c>
      <c r="V1760" s="14">
        <v>0.06</v>
      </c>
      <c r="W1760" s="15">
        <v>154.0</v>
      </c>
      <c r="X1760" s="4" t="s">
        <v>1964</v>
      </c>
      <c r="Y1760" s="16">
        <v>609.4584</v>
      </c>
      <c r="Z1760" s="4" t="str">
        <f t="array" ref="Z1760">XLOOKUP(M1760,Product_Dim!A:A,Product_Dim!B:B)</f>
        <v>Women's Summer Dress</v>
      </c>
    </row>
    <row r="1761" ht="14.25" customHeight="1">
      <c r="A1761" s="4" t="s">
        <v>3720</v>
      </c>
      <c r="B1761" s="5">
        <v>45448.0</v>
      </c>
      <c r="C1761" s="12" t="s">
        <v>3970</v>
      </c>
      <c r="D1761" s="4">
        <f t="shared" si="1"/>
        <v>2024</v>
      </c>
      <c r="E1761" s="4" t="s">
        <v>80</v>
      </c>
      <c r="F1761" s="4">
        <v>32.0</v>
      </c>
      <c r="G1761" s="4" t="str">
        <f t="shared" si="2"/>
        <v>26-35</v>
      </c>
      <c r="H1761" s="4" t="str">
        <f t="array" ref="H1761">XLOOKUP(E1761,Customer_Dim!A:A,Customer_Dim!D:D)</f>
        <v>Female</v>
      </c>
      <c r="I1761" s="4" t="str">
        <f t="array" ref="I1761">XLOOKUP(E1761,Customer_Dim!A:A,Customer_Dim!H:H)</f>
        <v>Silver</v>
      </c>
      <c r="J1761" s="4" t="str">
        <f t="array" ref="J1761">XLOOKUP(E1761,Customer_Dim!A:A,Customer_Dim!E:E)</f>
        <v>New Becky</v>
      </c>
      <c r="K1761" s="4" t="str">
        <f t="array" ref="K1761">XLOOKUP(E1761,Customer_Dim!A:A,Customer_Dim!F:F)</f>
        <v>Montana</v>
      </c>
      <c r="L1761" s="4" t="str">
        <f t="array" ref="L1761">XLOOKUP(Q1761,Store_Dim!A:A,Store_Dim!C:C)</f>
        <v>North</v>
      </c>
      <c r="M1761" s="4" t="s">
        <v>1613</v>
      </c>
      <c r="N1761" s="4" t="str">
        <f t="array" ref="N1761">XLOOKUP(M1761,Product_Dim!A:A,Product_Dim!C:C)</f>
        <v>Home</v>
      </c>
      <c r="O1761" s="4" t="str">
        <f t="array" ref="O1761">XLOOKUP(M1761,Product_Dim!A:A,Product_Dim!D:D)</f>
        <v>Decor</v>
      </c>
      <c r="P1761" s="4" t="s">
        <v>1616</v>
      </c>
      <c r="Q1761" s="4" t="s">
        <v>1942</v>
      </c>
      <c r="R1761" s="4" t="str">
        <f t="array" ref="R1761">XLOOKUP(Q1761,Store_Dim!A:A,Store_Dim!B:B)</f>
        <v>Holloway Ltd</v>
      </c>
      <c r="S1761" s="4" t="str">
        <f t="array" ref="S1761">XLOOKUP(Q1761,Store_Dim!A:A,Store_Dim!E:E)</f>
        <v>Flagship</v>
      </c>
      <c r="T1761" s="4">
        <v>4.0</v>
      </c>
      <c r="U1761" s="13">
        <v>839.74</v>
      </c>
      <c r="V1761" s="14">
        <v>0.13</v>
      </c>
      <c r="W1761" s="15">
        <v>439.0</v>
      </c>
      <c r="X1761" s="4" t="s">
        <v>1961</v>
      </c>
      <c r="Y1761" s="16">
        <v>2922.2952</v>
      </c>
      <c r="Z1761" s="4" t="str">
        <f t="array" ref="Z1761">XLOOKUP(M1761,Product_Dim!A:A,Product_Dim!B:B)</f>
        <v>Decorative Wall Mirror</v>
      </c>
    </row>
    <row r="1762" ht="14.25" customHeight="1">
      <c r="A1762" s="4" t="s">
        <v>3721</v>
      </c>
      <c r="B1762" s="5">
        <v>45402.0</v>
      </c>
      <c r="C1762" s="12" t="s">
        <v>3978</v>
      </c>
      <c r="D1762" s="4">
        <f t="shared" si="1"/>
        <v>2024</v>
      </c>
      <c r="E1762" s="4" t="s">
        <v>542</v>
      </c>
      <c r="F1762" s="4">
        <v>46.0</v>
      </c>
      <c r="G1762" s="4" t="str">
        <f t="shared" si="2"/>
        <v>46-55</v>
      </c>
      <c r="H1762" s="4" t="str">
        <f t="array" ref="H1762">XLOOKUP(E1762,Customer_Dim!A:A,Customer_Dim!D:D)</f>
        <v>Male</v>
      </c>
      <c r="I1762" s="4" t="str">
        <f t="array" ref="I1762">XLOOKUP(E1762,Customer_Dim!A:A,Customer_Dim!H:H)</f>
        <v>Bronze</v>
      </c>
      <c r="J1762" s="4" t="str">
        <f t="array" ref="J1762">XLOOKUP(E1762,Customer_Dim!A:A,Customer_Dim!E:E)</f>
        <v>East Peterbury</v>
      </c>
      <c r="K1762" s="4" t="str">
        <f t="array" ref="K1762">XLOOKUP(E1762,Customer_Dim!A:A,Customer_Dim!F:F)</f>
        <v>North Dakota</v>
      </c>
      <c r="L1762" s="4" t="str">
        <f t="array" ref="L1762">XLOOKUP(Q1762,Store_Dim!A:A,Store_Dim!C:C)</f>
        <v>North</v>
      </c>
      <c r="M1762" s="4" t="s">
        <v>1768</v>
      </c>
      <c r="N1762" s="4" t="str">
        <f t="array" ref="N1762">XLOOKUP(M1762,Product_Dim!A:A,Product_Dim!C:C)</f>
        <v>Electronics</v>
      </c>
      <c r="O1762" s="4" t="str">
        <f t="array" ref="O1762">XLOOKUP(M1762,Product_Dim!A:A,Product_Dim!D:D)</f>
        <v>Computer</v>
      </c>
      <c r="P1762" s="4" t="s">
        <v>1770</v>
      </c>
      <c r="Q1762" s="4" t="s">
        <v>1936</v>
      </c>
      <c r="R1762" s="4" t="str">
        <f t="array" ref="R1762">XLOOKUP(Q1762,Store_Dim!A:A,Store_Dim!B:B)</f>
        <v>Shelton PLC</v>
      </c>
      <c r="S1762" s="4" t="str">
        <f t="array" ref="S1762">XLOOKUP(Q1762,Store_Dim!A:A,Store_Dim!E:E)</f>
        <v>Flagship</v>
      </c>
      <c r="T1762" s="4">
        <v>3.0</v>
      </c>
      <c r="U1762" s="13">
        <v>252.63</v>
      </c>
      <c r="V1762" s="14">
        <v>0.28</v>
      </c>
      <c r="W1762" s="15">
        <v>222.0</v>
      </c>
      <c r="X1762" s="4" t="s">
        <v>1959</v>
      </c>
      <c r="Y1762" s="16">
        <v>545.6808</v>
      </c>
      <c r="Z1762" s="4" t="str">
        <f t="array" ref="Z1762">XLOOKUP(M1762,Product_Dim!A:A,Product_Dim!B:B)</f>
        <v>Laptop Cooling Pad</v>
      </c>
    </row>
    <row r="1763" ht="14.25" customHeight="1">
      <c r="A1763" s="4" t="s">
        <v>3722</v>
      </c>
      <c r="B1763" s="5">
        <v>45581.0</v>
      </c>
      <c r="C1763" s="12" t="s">
        <v>3979</v>
      </c>
      <c r="D1763" s="4">
        <f t="shared" si="1"/>
        <v>2024</v>
      </c>
      <c r="E1763" s="4" t="s">
        <v>838</v>
      </c>
      <c r="F1763" s="4">
        <v>21.0</v>
      </c>
      <c r="G1763" s="4" t="str">
        <f t="shared" si="2"/>
        <v>18-25</v>
      </c>
      <c r="H1763" s="4" t="str">
        <f t="array" ref="H1763">XLOOKUP(E1763,Customer_Dim!A:A,Customer_Dim!D:D)</f>
        <v>Male</v>
      </c>
      <c r="I1763" s="4" t="str">
        <f t="array" ref="I1763">XLOOKUP(E1763,Customer_Dim!A:A,Customer_Dim!H:H)</f>
        <v>Gold</v>
      </c>
      <c r="J1763" s="4" t="str">
        <f t="array" ref="J1763">XLOOKUP(E1763,Customer_Dim!A:A,Customer_Dim!E:E)</f>
        <v>Jasonton</v>
      </c>
      <c r="K1763" s="4" t="str">
        <f t="array" ref="K1763">XLOOKUP(E1763,Customer_Dim!A:A,Customer_Dim!F:F)</f>
        <v>Ohio</v>
      </c>
      <c r="L1763" s="4" t="str">
        <f t="array" ref="L1763">XLOOKUP(Q1763,Store_Dim!A:A,Store_Dim!C:C)</f>
        <v>East</v>
      </c>
      <c r="M1763" s="4" t="s">
        <v>1820</v>
      </c>
      <c r="N1763" s="4" t="str">
        <f t="array" ref="N1763">XLOOKUP(M1763,Product_Dim!A:A,Product_Dim!C:C)</f>
        <v>Home</v>
      </c>
      <c r="O1763" s="4" t="str">
        <f t="array" ref="O1763">XLOOKUP(M1763,Product_Dim!A:A,Product_Dim!D:D)</f>
        <v>Lighting</v>
      </c>
      <c r="P1763" s="4" t="s">
        <v>1822</v>
      </c>
      <c r="Q1763" s="4" t="s">
        <v>1948</v>
      </c>
      <c r="R1763" s="4" t="str">
        <f t="array" ref="R1763">XLOOKUP(Q1763,Store_Dim!A:A,Store_Dim!B:B)</f>
        <v>Mann-Austin</v>
      </c>
      <c r="S1763" s="4" t="str">
        <f t="array" ref="S1763">XLOOKUP(Q1763,Store_Dim!A:A,Store_Dim!E:E)</f>
        <v>Online</v>
      </c>
      <c r="T1763" s="4">
        <v>2.0</v>
      </c>
      <c r="U1763" s="13">
        <v>60.53</v>
      </c>
      <c r="V1763" s="14">
        <v>0.18</v>
      </c>
      <c r="W1763" s="15">
        <v>469.0</v>
      </c>
      <c r="X1763" s="4" t="s">
        <v>1959</v>
      </c>
      <c r="Y1763" s="16">
        <v>99.26920000000001</v>
      </c>
      <c r="Z1763" s="4" t="str">
        <f t="array" ref="Z1763">XLOOKUP(M1763,Product_Dim!A:A,Product_Dim!B:B)</f>
        <v>Decorative Lamp Shade</v>
      </c>
    </row>
    <row r="1764" ht="14.25" customHeight="1">
      <c r="A1764" s="4" t="s">
        <v>3723</v>
      </c>
      <c r="B1764" s="5">
        <v>45610.0</v>
      </c>
      <c r="C1764" s="12" t="s">
        <v>3971</v>
      </c>
      <c r="D1764" s="4">
        <f t="shared" si="1"/>
        <v>2024</v>
      </c>
      <c r="E1764" s="4" t="s">
        <v>221</v>
      </c>
      <c r="F1764" s="4">
        <v>24.0</v>
      </c>
      <c r="G1764" s="4" t="str">
        <f t="shared" si="2"/>
        <v>18-25</v>
      </c>
      <c r="H1764" s="4" t="str">
        <f t="array" ref="H1764">XLOOKUP(E1764,Customer_Dim!A:A,Customer_Dim!D:D)</f>
        <v>Male</v>
      </c>
      <c r="I1764" s="4" t="str">
        <f t="array" ref="I1764">XLOOKUP(E1764,Customer_Dim!A:A,Customer_Dim!H:H)</f>
        <v>Platinum</v>
      </c>
      <c r="J1764" s="4" t="str">
        <f t="array" ref="J1764">XLOOKUP(E1764,Customer_Dim!A:A,Customer_Dim!E:E)</f>
        <v>Christopherland</v>
      </c>
      <c r="K1764" s="4" t="str">
        <f t="array" ref="K1764">XLOOKUP(E1764,Customer_Dim!A:A,Customer_Dim!F:F)</f>
        <v>Oklahoma</v>
      </c>
      <c r="L1764" s="4" t="str">
        <f t="array" ref="L1764">XLOOKUP(Q1764,Store_Dim!A:A,Store_Dim!C:C)</f>
        <v>East</v>
      </c>
      <c r="M1764" s="4" t="s">
        <v>1835</v>
      </c>
      <c r="N1764" s="4" t="str">
        <f t="array" ref="N1764">XLOOKUP(M1764,Product_Dim!A:A,Product_Dim!C:C)</f>
        <v>Home</v>
      </c>
      <c r="O1764" s="4" t="str">
        <f t="array" ref="O1764">XLOOKUP(M1764,Product_Dim!A:A,Product_Dim!D:D)</f>
        <v>Furniture</v>
      </c>
      <c r="P1764" s="4" t="s">
        <v>1837</v>
      </c>
      <c r="Q1764" s="4" t="s">
        <v>1932</v>
      </c>
      <c r="R1764" s="4" t="str">
        <f t="array" ref="R1764">XLOOKUP(Q1764,Store_Dim!A:A,Store_Dim!B:B)</f>
        <v>Gardner, Humphrey and Contreras</v>
      </c>
      <c r="S1764" s="4" t="str">
        <f t="array" ref="S1764">XLOOKUP(Q1764,Store_Dim!A:A,Store_Dim!E:E)</f>
        <v>Flagship</v>
      </c>
      <c r="T1764" s="4">
        <v>4.0</v>
      </c>
      <c r="U1764" s="13">
        <v>341.95</v>
      </c>
      <c r="V1764" s="14">
        <v>0.25</v>
      </c>
      <c r="W1764" s="15">
        <v>208.0</v>
      </c>
      <c r="X1764" s="4" t="s">
        <v>1959</v>
      </c>
      <c r="Y1764" s="16">
        <v>1025.85</v>
      </c>
      <c r="Z1764" s="4" t="str">
        <f t="array" ref="Z1764">XLOOKUP(M1764,Product_Dim!A:A,Product_Dim!B:B)</f>
        <v>Wooden Bookshelf</v>
      </c>
    </row>
    <row r="1765" ht="14.25" customHeight="1">
      <c r="A1765" s="4" t="s">
        <v>3724</v>
      </c>
      <c r="B1765" s="5">
        <v>45438.0</v>
      </c>
      <c r="C1765" s="12" t="s">
        <v>3973</v>
      </c>
      <c r="D1765" s="4">
        <f t="shared" si="1"/>
        <v>2024</v>
      </c>
      <c r="E1765" s="4" t="s">
        <v>922</v>
      </c>
      <c r="F1765" s="4">
        <v>54.0</v>
      </c>
      <c r="G1765" s="4" t="str">
        <f t="shared" si="2"/>
        <v>46-55</v>
      </c>
      <c r="H1765" s="4" t="str">
        <f t="array" ref="H1765">XLOOKUP(E1765,Customer_Dim!A:A,Customer_Dim!D:D)</f>
        <v>Female</v>
      </c>
      <c r="I1765" s="4" t="str">
        <f t="array" ref="I1765">XLOOKUP(E1765,Customer_Dim!A:A,Customer_Dim!H:H)</f>
        <v>Silver</v>
      </c>
      <c r="J1765" s="4" t="str">
        <f t="array" ref="J1765">XLOOKUP(E1765,Customer_Dim!A:A,Customer_Dim!E:E)</f>
        <v>Garciaborough</v>
      </c>
      <c r="K1765" s="4" t="str">
        <f t="array" ref="K1765">XLOOKUP(E1765,Customer_Dim!A:A,Customer_Dim!F:F)</f>
        <v>Wyoming</v>
      </c>
      <c r="L1765" s="4" t="str">
        <f t="array" ref="L1765">XLOOKUP(Q1765,Store_Dim!A:A,Store_Dim!C:C)</f>
        <v>West</v>
      </c>
      <c r="M1765" s="4" t="s">
        <v>1642</v>
      </c>
      <c r="N1765" s="4" t="str">
        <f t="array" ref="N1765">XLOOKUP(M1765,Product_Dim!A:A,Product_Dim!C:C)</f>
        <v>Sports</v>
      </c>
      <c r="O1765" s="4" t="str">
        <f t="array" ref="O1765">XLOOKUP(M1765,Product_Dim!A:A,Product_Dim!D:D)</f>
        <v>Equipment</v>
      </c>
      <c r="P1765" s="4" t="s">
        <v>1644</v>
      </c>
      <c r="Q1765" s="4" t="s">
        <v>1939</v>
      </c>
      <c r="R1765" s="4" t="str">
        <f t="array" ref="R1765">XLOOKUP(Q1765,Store_Dim!A:A,Store_Dim!B:B)</f>
        <v>Frederick-Wright</v>
      </c>
      <c r="S1765" s="4" t="str">
        <f t="array" ref="S1765">XLOOKUP(Q1765,Store_Dim!A:A,Store_Dim!E:E)</f>
        <v>Flagship</v>
      </c>
      <c r="T1765" s="4">
        <v>4.0</v>
      </c>
      <c r="U1765" s="13">
        <v>300.12</v>
      </c>
      <c r="V1765" s="14">
        <v>0.05</v>
      </c>
      <c r="W1765" s="15">
        <v>432.0</v>
      </c>
      <c r="X1765" s="4" t="s">
        <v>1961</v>
      </c>
      <c r="Y1765" s="16">
        <v>1140.456</v>
      </c>
      <c r="Z1765" s="4" t="str">
        <f t="array" ref="Z1765">XLOOKUP(M1765,Product_Dim!A:A,Product_Dim!B:B)</f>
        <v>Carbon Fiber Tennis Racket</v>
      </c>
    </row>
    <row r="1766" ht="14.25" customHeight="1">
      <c r="A1766" s="4" t="s">
        <v>3725</v>
      </c>
      <c r="B1766" s="5">
        <v>45705.0</v>
      </c>
      <c r="C1766" s="12" t="s">
        <v>3974</v>
      </c>
      <c r="D1766" s="4">
        <f t="shared" si="1"/>
        <v>2025</v>
      </c>
      <c r="E1766" s="4" t="s">
        <v>418</v>
      </c>
      <c r="F1766" s="4">
        <v>53.0</v>
      </c>
      <c r="G1766" s="4" t="str">
        <f t="shared" si="2"/>
        <v>46-55</v>
      </c>
      <c r="H1766" s="4" t="str">
        <f t="array" ref="H1766">XLOOKUP(E1766,Customer_Dim!A:A,Customer_Dim!D:D)</f>
        <v>Female</v>
      </c>
      <c r="I1766" s="4" t="str">
        <f t="array" ref="I1766">XLOOKUP(E1766,Customer_Dim!A:A,Customer_Dim!H:H)</f>
        <v>Platinum</v>
      </c>
      <c r="J1766" s="4" t="str">
        <f t="array" ref="J1766">XLOOKUP(E1766,Customer_Dim!A:A,Customer_Dim!E:E)</f>
        <v>North Curtischester</v>
      </c>
      <c r="K1766" s="4" t="str">
        <f t="array" ref="K1766">XLOOKUP(E1766,Customer_Dim!A:A,Customer_Dim!F:F)</f>
        <v>North Dakota</v>
      </c>
      <c r="L1766" s="4" t="str">
        <f t="array" ref="L1766">XLOOKUP(Q1766,Store_Dim!A:A,Store_Dim!C:C)</f>
        <v>North</v>
      </c>
      <c r="M1766" s="4" t="s">
        <v>1661</v>
      </c>
      <c r="N1766" s="4" t="str">
        <f t="array" ref="N1766">XLOOKUP(M1766,Product_Dim!A:A,Product_Dim!C:C)</f>
        <v>Sports</v>
      </c>
      <c r="O1766" s="4" t="str">
        <f t="array" ref="O1766">XLOOKUP(M1766,Product_Dim!A:A,Product_Dim!D:D)</f>
        <v>Accessories</v>
      </c>
      <c r="P1766" s="4" t="s">
        <v>1663</v>
      </c>
      <c r="Q1766" s="4" t="s">
        <v>1942</v>
      </c>
      <c r="R1766" s="4" t="str">
        <f t="array" ref="R1766">XLOOKUP(Q1766,Store_Dim!A:A,Store_Dim!B:B)</f>
        <v>Holloway Ltd</v>
      </c>
      <c r="S1766" s="4" t="str">
        <f t="array" ref="S1766">XLOOKUP(Q1766,Store_Dim!A:A,Store_Dim!E:E)</f>
        <v>Flagship</v>
      </c>
      <c r="T1766" s="4">
        <v>2.0</v>
      </c>
      <c r="U1766" s="13">
        <v>289.14</v>
      </c>
      <c r="V1766" s="14">
        <v>0.12</v>
      </c>
      <c r="W1766" s="15">
        <v>137.0</v>
      </c>
      <c r="X1766" s="4" t="s">
        <v>1964</v>
      </c>
      <c r="Y1766" s="16">
        <v>508.8864</v>
      </c>
      <c r="Z1766" s="4" t="str">
        <f t="array" ref="Z1766">XLOOKUP(M1766,Product_Dim!A:A,Product_Dim!B:B)</f>
        <v>Sports Stopwatch Timer</v>
      </c>
    </row>
    <row r="1767" ht="14.25" customHeight="1">
      <c r="A1767" s="4" t="s">
        <v>3726</v>
      </c>
      <c r="B1767" s="5">
        <v>45695.0</v>
      </c>
      <c r="C1767" s="12" t="s">
        <v>3974</v>
      </c>
      <c r="D1767" s="4">
        <f t="shared" si="1"/>
        <v>2025</v>
      </c>
      <c r="E1767" s="4" t="s">
        <v>191</v>
      </c>
      <c r="F1767" s="4">
        <v>54.0</v>
      </c>
      <c r="G1767" s="4" t="str">
        <f t="shared" si="2"/>
        <v>46-55</v>
      </c>
      <c r="H1767" s="4" t="str">
        <f t="array" ref="H1767">XLOOKUP(E1767,Customer_Dim!A:A,Customer_Dim!D:D)</f>
        <v>Male</v>
      </c>
      <c r="I1767" s="4" t="str">
        <f t="array" ref="I1767">XLOOKUP(E1767,Customer_Dim!A:A,Customer_Dim!H:H)</f>
        <v>Gold</v>
      </c>
      <c r="J1767" s="4" t="str">
        <f t="array" ref="J1767">XLOOKUP(E1767,Customer_Dim!A:A,Customer_Dim!E:E)</f>
        <v>North Johnview</v>
      </c>
      <c r="K1767" s="4" t="str">
        <f t="array" ref="K1767">XLOOKUP(E1767,Customer_Dim!A:A,Customer_Dim!F:F)</f>
        <v>Arizona</v>
      </c>
      <c r="L1767" s="4" t="str">
        <f t="array" ref="L1767">XLOOKUP(Q1767,Store_Dim!A:A,Store_Dim!C:C)</f>
        <v>East</v>
      </c>
      <c r="M1767" s="4" t="s">
        <v>1652</v>
      </c>
      <c r="N1767" s="4" t="str">
        <f t="array" ref="N1767">XLOOKUP(M1767,Product_Dim!A:A,Product_Dim!C:C)</f>
        <v>Clothing</v>
      </c>
      <c r="O1767" s="4" t="str">
        <f t="array" ref="O1767">XLOOKUP(M1767,Product_Dim!A:A,Product_Dim!D:D)</f>
        <v>Accessories</v>
      </c>
      <c r="P1767" s="4" t="s">
        <v>1654</v>
      </c>
      <c r="Q1767" s="4" t="s">
        <v>1887</v>
      </c>
      <c r="R1767" s="4" t="str">
        <f t="array" ref="R1767">XLOOKUP(Q1767,Store_Dim!A:A,Store_Dim!B:B)</f>
        <v>Rivera-Warner</v>
      </c>
      <c r="S1767" s="4" t="str">
        <f t="array" ref="S1767">XLOOKUP(Q1767,Store_Dim!A:A,Store_Dim!E:E)</f>
        <v>Flagship</v>
      </c>
      <c r="T1767" s="4">
        <v>2.0</v>
      </c>
      <c r="U1767" s="13">
        <v>596.84</v>
      </c>
      <c r="V1767" s="14">
        <v>0.01</v>
      </c>
      <c r="W1767" s="15">
        <v>268.0</v>
      </c>
      <c r="X1767" s="4" t="s">
        <v>1961</v>
      </c>
      <c r="Y1767" s="16">
        <v>1181.7432</v>
      </c>
      <c r="Z1767" s="4" t="str">
        <f t="array" ref="Z1767">XLOOKUP(M1767,Product_Dim!A:A,Product_Dim!B:B)</f>
        <v>Women's Scarf Set</v>
      </c>
    </row>
    <row r="1768" ht="14.25" customHeight="1">
      <c r="A1768" s="4" t="s">
        <v>3727</v>
      </c>
      <c r="B1768" s="5">
        <v>45571.0</v>
      </c>
      <c r="C1768" s="12" t="s">
        <v>3979</v>
      </c>
      <c r="D1768" s="4">
        <f t="shared" si="1"/>
        <v>2024</v>
      </c>
      <c r="E1768" s="4" t="s">
        <v>1376</v>
      </c>
      <c r="F1768" s="4">
        <v>61.0</v>
      </c>
      <c r="G1768" s="4" t="str">
        <f t="shared" si="2"/>
        <v>56-65</v>
      </c>
      <c r="H1768" s="4" t="str">
        <f t="array" ref="H1768">XLOOKUP(E1768,Customer_Dim!A:A,Customer_Dim!D:D)</f>
        <v>Male</v>
      </c>
      <c r="I1768" s="4" t="str">
        <f t="array" ref="I1768">XLOOKUP(E1768,Customer_Dim!A:A,Customer_Dim!H:H)</f>
        <v>Gold</v>
      </c>
      <c r="J1768" s="4" t="str">
        <f t="array" ref="J1768">XLOOKUP(E1768,Customer_Dim!A:A,Customer_Dim!E:E)</f>
        <v>South Michellebury</v>
      </c>
      <c r="K1768" s="4" t="str">
        <f t="array" ref="K1768">XLOOKUP(E1768,Customer_Dim!A:A,Customer_Dim!F:F)</f>
        <v>South Dakota</v>
      </c>
      <c r="L1768" s="4" t="str">
        <f t="array" ref="L1768">XLOOKUP(Q1768,Store_Dim!A:A,Store_Dim!C:C)</f>
        <v>West</v>
      </c>
      <c r="M1768" s="4" t="s">
        <v>1631</v>
      </c>
      <c r="N1768" s="4" t="str">
        <f t="array" ref="N1768">XLOOKUP(M1768,Product_Dim!A:A,Product_Dim!C:C)</f>
        <v>Sports</v>
      </c>
      <c r="O1768" s="4" t="str">
        <f t="array" ref="O1768">XLOOKUP(M1768,Product_Dim!A:A,Product_Dim!D:D)</f>
        <v>Equipment</v>
      </c>
      <c r="P1768" s="4" t="s">
        <v>1634</v>
      </c>
      <c r="Q1768" s="4" t="s">
        <v>1917</v>
      </c>
      <c r="R1768" s="4" t="str">
        <f t="array" ref="R1768">XLOOKUP(Q1768,Store_Dim!A:A,Store_Dim!B:B)</f>
        <v>Bean, Jones and Park</v>
      </c>
      <c r="S1768" s="4" t="str">
        <f t="array" ref="S1768">XLOOKUP(Q1768,Store_Dim!A:A,Store_Dim!E:E)</f>
        <v>Online</v>
      </c>
      <c r="T1768" s="4">
        <v>4.0</v>
      </c>
      <c r="U1768" s="13">
        <v>466.24</v>
      </c>
      <c r="V1768" s="14">
        <v>0.16</v>
      </c>
      <c r="W1768" s="15">
        <v>65.0</v>
      </c>
      <c r="X1768" s="4" t="s">
        <v>1959</v>
      </c>
      <c r="Y1768" s="16">
        <v>1566.5664</v>
      </c>
      <c r="Z1768" s="4" t="str">
        <f t="array" ref="Z1768">XLOOKUP(M1768,Product_Dim!A:A,Product_Dim!B:B)</f>
        <v>Knee Support Brace</v>
      </c>
    </row>
    <row r="1769" ht="14.25" customHeight="1">
      <c r="A1769" s="4" t="s">
        <v>3728</v>
      </c>
      <c r="B1769" s="5">
        <v>45544.0</v>
      </c>
      <c r="C1769" s="12" t="s">
        <v>3976</v>
      </c>
      <c r="D1769" s="4">
        <f t="shared" si="1"/>
        <v>2024</v>
      </c>
      <c r="E1769" s="4" t="s">
        <v>829</v>
      </c>
      <c r="F1769" s="4">
        <v>26.0</v>
      </c>
      <c r="G1769" s="4" t="str">
        <f t="shared" si="2"/>
        <v>26-35</v>
      </c>
      <c r="H1769" s="4" t="str">
        <f t="array" ref="H1769">XLOOKUP(E1769,Customer_Dim!A:A,Customer_Dim!D:D)</f>
        <v>Male</v>
      </c>
      <c r="I1769" s="4" t="str">
        <f t="array" ref="I1769">XLOOKUP(E1769,Customer_Dim!A:A,Customer_Dim!H:H)</f>
        <v>Silver</v>
      </c>
      <c r="J1769" s="4" t="str">
        <f t="array" ref="J1769">XLOOKUP(E1769,Customer_Dim!A:A,Customer_Dim!E:E)</f>
        <v>Robinborough</v>
      </c>
      <c r="K1769" s="4" t="str">
        <f t="array" ref="K1769">XLOOKUP(E1769,Customer_Dim!A:A,Customer_Dim!F:F)</f>
        <v>South Dakota</v>
      </c>
      <c r="L1769" s="4" t="str">
        <f t="array" ref="L1769">XLOOKUP(Q1769,Store_Dim!A:A,Store_Dim!C:C)</f>
        <v>West</v>
      </c>
      <c r="M1769" s="4" t="s">
        <v>1610</v>
      </c>
      <c r="N1769" s="4" t="str">
        <f t="array" ref="N1769">XLOOKUP(M1769,Product_Dim!A:A,Product_Dim!C:C)</f>
        <v>Electronics</v>
      </c>
      <c r="O1769" s="4" t="str">
        <f t="array" ref="O1769">XLOOKUP(M1769,Product_Dim!A:A,Product_Dim!D:D)</f>
        <v>Accessories</v>
      </c>
      <c r="P1769" s="4" t="s">
        <v>1612</v>
      </c>
      <c r="Q1769" s="4" t="s">
        <v>1939</v>
      </c>
      <c r="R1769" s="4" t="str">
        <f t="array" ref="R1769">XLOOKUP(Q1769,Store_Dim!A:A,Store_Dim!B:B)</f>
        <v>Frederick-Wright</v>
      </c>
      <c r="S1769" s="4" t="str">
        <f t="array" ref="S1769">XLOOKUP(Q1769,Store_Dim!A:A,Store_Dim!E:E)</f>
        <v>Flagship</v>
      </c>
      <c r="T1769" s="4">
        <v>2.0</v>
      </c>
      <c r="U1769" s="13">
        <v>330.59</v>
      </c>
      <c r="V1769" s="14">
        <v>0.14</v>
      </c>
      <c r="W1769" s="15">
        <v>453.0</v>
      </c>
      <c r="X1769" s="4" t="s">
        <v>1959</v>
      </c>
      <c r="Y1769" s="16">
        <v>568.6148</v>
      </c>
      <c r="Z1769" s="4" t="str">
        <f t="array" ref="Z1769">XLOOKUP(M1769,Product_Dim!A:A,Product_Dim!B:B)</f>
        <v>USB-C Fast Charger</v>
      </c>
    </row>
    <row r="1770" ht="14.25" customHeight="1">
      <c r="A1770" s="4" t="s">
        <v>3729</v>
      </c>
      <c r="B1770" s="5">
        <v>45654.0</v>
      </c>
      <c r="C1770" s="12" t="s">
        <v>3969</v>
      </c>
      <c r="D1770" s="4">
        <f t="shared" si="1"/>
        <v>2024</v>
      </c>
      <c r="E1770" s="4" t="s">
        <v>1531</v>
      </c>
      <c r="F1770" s="4">
        <v>28.0</v>
      </c>
      <c r="G1770" s="4" t="str">
        <f t="shared" si="2"/>
        <v>26-35</v>
      </c>
      <c r="H1770" s="4" t="str">
        <f t="array" ref="H1770">XLOOKUP(E1770,Customer_Dim!A:A,Customer_Dim!D:D)</f>
        <v>Male</v>
      </c>
      <c r="I1770" s="4" t="str">
        <f t="array" ref="I1770">XLOOKUP(E1770,Customer_Dim!A:A,Customer_Dim!H:H)</f>
        <v>Silver</v>
      </c>
      <c r="J1770" s="4" t="str">
        <f t="array" ref="J1770">XLOOKUP(E1770,Customer_Dim!A:A,Customer_Dim!E:E)</f>
        <v>South William</v>
      </c>
      <c r="K1770" s="4" t="str">
        <f t="array" ref="K1770">XLOOKUP(E1770,Customer_Dim!A:A,Customer_Dim!F:F)</f>
        <v>Alabama</v>
      </c>
      <c r="L1770" s="4" t="str">
        <f t="array" ref="L1770">XLOOKUP(Q1770,Store_Dim!A:A,Store_Dim!C:C)</f>
        <v>East</v>
      </c>
      <c r="M1770" s="4" t="s">
        <v>1642</v>
      </c>
      <c r="N1770" s="4" t="str">
        <f t="array" ref="N1770">XLOOKUP(M1770,Product_Dim!A:A,Product_Dim!C:C)</f>
        <v>Sports</v>
      </c>
      <c r="O1770" s="4" t="str">
        <f t="array" ref="O1770">XLOOKUP(M1770,Product_Dim!A:A,Product_Dim!D:D)</f>
        <v>Equipment</v>
      </c>
      <c r="P1770" s="4" t="s">
        <v>1644</v>
      </c>
      <c r="Q1770" s="4" t="s">
        <v>1911</v>
      </c>
      <c r="R1770" s="4" t="str">
        <f t="array" ref="R1770">XLOOKUP(Q1770,Store_Dim!A:A,Store_Dim!B:B)</f>
        <v>Benson-Elliott</v>
      </c>
      <c r="S1770" s="4" t="str">
        <f t="array" ref="S1770">XLOOKUP(Q1770,Store_Dim!A:A,Store_Dim!E:E)</f>
        <v>Online</v>
      </c>
      <c r="T1770" s="4">
        <v>2.0</v>
      </c>
      <c r="U1770" s="13">
        <v>616.43</v>
      </c>
      <c r="V1770" s="14">
        <v>0.02</v>
      </c>
      <c r="W1770" s="15">
        <v>432.0</v>
      </c>
      <c r="X1770" s="4" t="s">
        <v>1964</v>
      </c>
      <c r="Y1770" s="16">
        <v>1208.2028</v>
      </c>
      <c r="Z1770" s="4" t="str">
        <f t="array" ref="Z1770">XLOOKUP(M1770,Product_Dim!A:A,Product_Dim!B:B)</f>
        <v>Carbon Fiber Tennis Racket</v>
      </c>
    </row>
    <row r="1771" ht="14.25" customHeight="1">
      <c r="A1771" s="4" t="s">
        <v>3730</v>
      </c>
      <c r="B1771" s="5">
        <v>45589.0</v>
      </c>
      <c r="C1771" s="12" t="s">
        <v>3979</v>
      </c>
      <c r="D1771" s="4">
        <f t="shared" si="1"/>
        <v>2024</v>
      </c>
      <c r="E1771" s="4" t="s">
        <v>1278</v>
      </c>
      <c r="F1771" s="4">
        <v>34.0</v>
      </c>
      <c r="G1771" s="4" t="str">
        <f t="shared" si="2"/>
        <v>26-35</v>
      </c>
      <c r="H1771" s="4" t="str">
        <f t="array" ref="H1771">XLOOKUP(E1771,Customer_Dim!A:A,Customer_Dim!D:D)</f>
        <v>Male</v>
      </c>
      <c r="I1771" s="4" t="str">
        <f t="array" ref="I1771">XLOOKUP(E1771,Customer_Dim!A:A,Customer_Dim!H:H)</f>
        <v>Bronze</v>
      </c>
      <c r="J1771" s="4" t="str">
        <f t="array" ref="J1771">XLOOKUP(E1771,Customer_Dim!A:A,Customer_Dim!E:E)</f>
        <v>Lake Lisaland</v>
      </c>
      <c r="K1771" s="4" t="str">
        <f t="array" ref="K1771">XLOOKUP(E1771,Customer_Dim!A:A,Customer_Dim!F:F)</f>
        <v>Louisiana</v>
      </c>
      <c r="L1771" s="4" t="str">
        <f t="array" ref="L1771">XLOOKUP(Q1771,Store_Dim!A:A,Store_Dim!C:C)</f>
        <v>East</v>
      </c>
      <c r="M1771" s="4" t="s">
        <v>1771</v>
      </c>
      <c r="N1771" s="4" t="str">
        <f t="array" ref="N1771">XLOOKUP(M1771,Product_Dim!A:A,Product_Dim!C:C)</f>
        <v>Beauty</v>
      </c>
      <c r="O1771" s="4" t="str">
        <f t="array" ref="O1771">XLOOKUP(M1771,Product_Dim!A:A,Product_Dim!D:D)</f>
        <v>Skincare</v>
      </c>
      <c r="P1771" s="4" t="s">
        <v>1773</v>
      </c>
      <c r="Q1771" s="4" t="s">
        <v>1911</v>
      </c>
      <c r="R1771" s="4" t="str">
        <f t="array" ref="R1771">XLOOKUP(Q1771,Store_Dim!A:A,Store_Dim!B:B)</f>
        <v>Benson-Elliott</v>
      </c>
      <c r="S1771" s="4" t="str">
        <f t="array" ref="S1771">XLOOKUP(Q1771,Store_Dim!A:A,Store_Dim!E:E)</f>
        <v>Online</v>
      </c>
      <c r="T1771" s="4">
        <v>3.0</v>
      </c>
      <c r="U1771" s="13">
        <v>195.89</v>
      </c>
      <c r="V1771" s="14">
        <v>0.16</v>
      </c>
      <c r="W1771" s="15">
        <v>458.0</v>
      </c>
      <c r="X1771" s="4" t="s">
        <v>1961</v>
      </c>
      <c r="Y1771" s="16">
        <v>493.6428</v>
      </c>
      <c r="Z1771" s="4" t="str">
        <f t="array" ref="Z1771">XLOOKUP(M1771,Product_Dim!A:A,Product_Dim!B:B)</f>
        <v>Organic Sunscreen Lotion</v>
      </c>
    </row>
    <row r="1772" ht="14.25" customHeight="1">
      <c r="A1772" s="4" t="s">
        <v>3731</v>
      </c>
      <c r="B1772" s="5">
        <v>45487.0</v>
      </c>
      <c r="C1772" s="12" t="s">
        <v>3968</v>
      </c>
      <c r="D1772" s="4">
        <f t="shared" si="1"/>
        <v>2024</v>
      </c>
      <c r="E1772" s="4" t="s">
        <v>1100</v>
      </c>
      <c r="F1772" s="4">
        <v>38.0</v>
      </c>
      <c r="G1772" s="4" t="str">
        <f t="shared" si="2"/>
        <v>36-45</v>
      </c>
      <c r="H1772" s="4" t="str">
        <f t="array" ref="H1772">XLOOKUP(E1772,Customer_Dim!A:A,Customer_Dim!D:D)</f>
        <v>Male</v>
      </c>
      <c r="I1772" s="4" t="str">
        <f t="array" ref="I1772">XLOOKUP(E1772,Customer_Dim!A:A,Customer_Dim!H:H)</f>
        <v>Bronze</v>
      </c>
      <c r="J1772" s="4" t="str">
        <f t="array" ref="J1772">XLOOKUP(E1772,Customer_Dim!A:A,Customer_Dim!E:E)</f>
        <v>Cartershire</v>
      </c>
      <c r="K1772" s="4" t="str">
        <f t="array" ref="K1772">XLOOKUP(E1772,Customer_Dim!A:A,Customer_Dim!F:F)</f>
        <v>Virginia</v>
      </c>
      <c r="L1772" s="4" t="str">
        <f t="array" ref="L1772">XLOOKUP(Q1772,Store_Dim!A:A,Store_Dim!C:C)</f>
        <v>East</v>
      </c>
      <c r="M1772" s="4" t="s">
        <v>1585</v>
      </c>
      <c r="N1772" s="4" t="str">
        <f t="array" ref="N1772">XLOOKUP(M1772,Product_Dim!A:A,Product_Dim!C:C)</f>
        <v>Home</v>
      </c>
      <c r="O1772" s="4" t="str">
        <f t="array" ref="O1772">XLOOKUP(M1772,Product_Dim!A:A,Product_Dim!D:D)</f>
        <v>Lighting</v>
      </c>
      <c r="P1772" s="4" t="s">
        <v>1589</v>
      </c>
      <c r="Q1772" s="4" t="s">
        <v>1924</v>
      </c>
      <c r="R1772" s="4" t="str">
        <f t="array" ref="R1772">XLOOKUP(Q1772,Store_Dim!A:A,Store_Dim!B:B)</f>
        <v>Hill, Wagner and Ballard</v>
      </c>
      <c r="S1772" s="4" t="str">
        <f t="array" ref="S1772">XLOOKUP(Q1772,Store_Dim!A:A,Store_Dim!E:E)</f>
        <v>Online</v>
      </c>
      <c r="T1772" s="4">
        <v>4.0</v>
      </c>
      <c r="U1772" s="13">
        <v>614.76</v>
      </c>
      <c r="V1772" s="14">
        <v>0.16</v>
      </c>
      <c r="W1772" s="15">
        <v>170.0</v>
      </c>
      <c r="X1772" s="4" t="s">
        <v>1959</v>
      </c>
      <c r="Y1772" s="16">
        <v>2065.5936</v>
      </c>
      <c r="Z1772" s="4" t="str">
        <f t="array" ref="Z1772">XLOOKUP(M1772,Product_Dim!A:A,Product_Dim!B:B)</f>
        <v>LED Table Lamp</v>
      </c>
    </row>
    <row r="1773" ht="14.25" customHeight="1">
      <c r="A1773" s="4" t="s">
        <v>3732</v>
      </c>
      <c r="B1773" s="5">
        <v>45418.0</v>
      </c>
      <c r="C1773" s="12" t="s">
        <v>3973</v>
      </c>
      <c r="D1773" s="4">
        <f t="shared" si="1"/>
        <v>2024</v>
      </c>
      <c r="E1773" s="4" t="s">
        <v>1281</v>
      </c>
      <c r="F1773" s="4">
        <v>22.0</v>
      </c>
      <c r="G1773" s="4" t="str">
        <f t="shared" si="2"/>
        <v>18-25</v>
      </c>
      <c r="H1773" s="4" t="str">
        <f t="array" ref="H1773">XLOOKUP(E1773,Customer_Dim!A:A,Customer_Dim!D:D)</f>
        <v>Female</v>
      </c>
      <c r="I1773" s="4" t="str">
        <f t="array" ref="I1773">XLOOKUP(E1773,Customer_Dim!A:A,Customer_Dim!H:H)</f>
        <v>Silver</v>
      </c>
      <c r="J1773" s="4" t="str">
        <f t="array" ref="J1773">XLOOKUP(E1773,Customer_Dim!A:A,Customer_Dim!E:E)</f>
        <v>South Angela</v>
      </c>
      <c r="K1773" s="4" t="str">
        <f t="array" ref="K1773">XLOOKUP(E1773,Customer_Dim!A:A,Customer_Dim!F:F)</f>
        <v>Arkansas</v>
      </c>
      <c r="L1773" s="4" t="str">
        <f t="array" ref="L1773">XLOOKUP(Q1773,Store_Dim!A:A,Store_Dim!C:C)</f>
        <v>South</v>
      </c>
      <c r="M1773" s="4" t="s">
        <v>1820</v>
      </c>
      <c r="N1773" s="4" t="str">
        <f t="array" ref="N1773">XLOOKUP(M1773,Product_Dim!A:A,Product_Dim!C:C)</f>
        <v>Home</v>
      </c>
      <c r="O1773" s="4" t="str">
        <f t="array" ref="O1773">XLOOKUP(M1773,Product_Dim!A:A,Product_Dim!D:D)</f>
        <v>Lighting</v>
      </c>
      <c r="P1773" s="4" t="s">
        <v>1822</v>
      </c>
      <c r="Q1773" s="4" t="s">
        <v>1914</v>
      </c>
      <c r="R1773" s="4" t="str">
        <f t="array" ref="R1773">XLOOKUP(Q1773,Store_Dim!A:A,Store_Dim!B:B)</f>
        <v>Martinez-Mullins</v>
      </c>
      <c r="S1773" s="4" t="str">
        <f t="array" ref="S1773">XLOOKUP(Q1773,Store_Dim!A:A,Store_Dim!E:E)</f>
        <v>Online</v>
      </c>
      <c r="T1773" s="4">
        <v>1.0</v>
      </c>
      <c r="U1773" s="13">
        <v>224.49</v>
      </c>
      <c r="V1773" s="14">
        <v>0.11</v>
      </c>
      <c r="W1773" s="15">
        <v>469.0</v>
      </c>
      <c r="X1773" s="4" t="s">
        <v>1961</v>
      </c>
      <c r="Y1773" s="16">
        <v>199.7961</v>
      </c>
      <c r="Z1773" s="4" t="str">
        <f t="array" ref="Z1773">XLOOKUP(M1773,Product_Dim!A:A,Product_Dim!B:B)</f>
        <v>Decorative Lamp Shade</v>
      </c>
    </row>
    <row r="1774" ht="14.25" customHeight="1">
      <c r="A1774" s="4" t="s">
        <v>3733</v>
      </c>
      <c r="B1774" s="5">
        <v>45338.0</v>
      </c>
      <c r="C1774" s="12" t="s">
        <v>3974</v>
      </c>
      <c r="D1774" s="4">
        <f t="shared" si="1"/>
        <v>2024</v>
      </c>
      <c r="E1774" s="4" t="s">
        <v>1139</v>
      </c>
      <c r="F1774" s="4">
        <v>54.0</v>
      </c>
      <c r="G1774" s="4" t="str">
        <f t="shared" si="2"/>
        <v>46-55</v>
      </c>
      <c r="H1774" s="4" t="str">
        <f t="array" ref="H1774">XLOOKUP(E1774,Customer_Dim!A:A,Customer_Dim!D:D)</f>
        <v>Male</v>
      </c>
      <c r="I1774" s="4" t="str">
        <f t="array" ref="I1774">XLOOKUP(E1774,Customer_Dim!A:A,Customer_Dim!H:H)</f>
        <v>Bronze</v>
      </c>
      <c r="J1774" s="4" t="str">
        <f t="array" ref="J1774">XLOOKUP(E1774,Customer_Dim!A:A,Customer_Dim!E:E)</f>
        <v>North Richard</v>
      </c>
      <c r="K1774" s="4" t="str">
        <f t="array" ref="K1774">XLOOKUP(E1774,Customer_Dim!A:A,Customer_Dim!F:F)</f>
        <v>Virginia</v>
      </c>
      <c r="L1774" s="4" t="str">
        <f t="array" ref="L1774">XLOOKUP(Q1774,Store_Dim!A:A,Store_Dim!C:C)</f>
        <v>North</v>
      </c>
      <c r="M1774" s="4" t="s">
        <v>1747</v>
      </c>
      <c r="N1774" s="4" t="str">
        <f t="array" ref="N1774">XLOOKUP(M1774,Product_Dim!A:A,Product_Dim!C:C)</f>
        <v>Home</v>
      </c>
      <c r="O1774" s="4" t="str">
        <f t="array" ref="O1774">XLOOKUP(M1774,Product_Dim!A:A,Product_Dim!D:D)</f>
        <v>Decor</v>
      </c>
      <c r="P1774" s="4" t="s">
        <v>1749</v>
      </c>
      <c r="Q1774" s="4" t="s">
        <v>1929</v>
      </c>
      <c r="R1774" s="4" t="str">
        <f t="array" ref="R1774">XLOOKUP(Q1774,Store_Dim!A:A,Store_Dim!B:B)</f>
        <v>Thomas, Bridges and Harris</v>
      </c>
      <c r="S1774" s="4" t="str">
        <f t="array" ref="S1774">XLOOKUP(Q1774,Store_Dim!A:A,Store_Dim!E:E)</f>
        <v>Online</v>
      </c>
      <c r="T1774" s="4">
        <v>1.0</v>
      </c>
      <c r="U1774" s="13">
        <v>967.76</v>
      </c>
      <c r="V1774" s="14">
        <v>0.09</v>
      </c>
      <c r="W1774" s="15">
        <v>273.86258363355637</v>
      </c>
      <c r="X1774" s="4" t="s">
        <v>1959</v>
      </c>
      <c r="Y1774" s="16">
        <v>880.6616</v>
      </c>
      <c r="Z1774" s="4" t="str">
        <f t="array" ref="Z1774">XLOOKUP(M1774,Product_Dim!A:A,Product_Dim!B:B)</f>
        <v>Ceramic Plant Pot</v>
      </c>
    </row>
    <row r="1775" ht="14.25" customHeight="1">
      <c r="A1775" s="4" t="s">
        <v>3734</v>
      </c>
      <c r="B1775" s="5">
        <v>45507.0</v>
      </c>
      <c r="C1775" s="12" t="s">
        <v>3975</v>
      </c>
      <c r="D1775" s="4">
        <f t="shared" si="1"/>
        <v>2024</v>
      </c>
      <c r="E1775" s="4" t="s">
        <v>263</v>
      </c>
      <c r="F1775" s="4">
        <v>58.0</v>
      </c>
      <c r="G1775" s="4" t="str">
        <f t="shared" si="2"/>
        <v>56-65</v>
      </c>
      <c r="H1775" s="4" t="str">
        <f t="array" ref="H1775">XLOOKUP(E1775,Customer_Dim!A:A,Customer_Dim!D:D)</f>
        <v>Male</v>
      </c>
      <c r="I1775" s="4" t="str">
        <f t="array" ref="I1775">XLOOKUP(E1775,Customer_Dim!A:A,Customer_Dim!H:H)</f>
        <v>Silver</v>
      </c>
      <c r="J1775" s="4" t="str">
        <f t="array" ref="J1775">XLOOKUP(E1775,Customer_Dim!A:A,Customer_Dim!E:E)</f>
        <v>Brendaburgh</v>
      </c>
      <c r="K1775" s="4" t="str">
        <f t="array" ref="K1775">XLOOKUP(E1775,Customer_Dim!A:A,Customer_Dim!F:F)</f>
        <v>Florida</v>
      </c>
      <c r="L1775" s="4" t="str">
        <f t="array" ref="L1775">XLOOKUP(Q1775,Store_Dim!A:A,Store_Dim!C:C)</f>
        <v>East</v>
      </c>
      <c r="M1775" s="4" t="s">
        <v>1703</v>
      </c>
      <c r="N1775" s="4" t="str">
        <f t="array" ref="N1775">XLOOKUP(M1775,Product_Dim!A:A,Product_Dim!C:C)</f>
        <v>Sports</v>
      </c>
      <c r="O1775" s="4" t="str">
        <f t="array" ref="O1775">XLOOKUP(M1775,Product_Dim!A:A,Product_Dim!D:D)</f>
        <v>Fitness</v>
      </c>
      <c r="P1775" s="4" t="s">
        <v>1705</v>
      </c>
      <c r="Q1775" s="4" t="s">
        <v>1948</v>
      </c>
      <c r="R1775" s="4" t="str">
        <f t="array" ref="R1775">XLOOKUP(Q1775,Store_Dim!A:A,Store_Dim!B:B)</f>
        <v>Mann-Austin</v>
      </c>
      <c r="S1775" s="4" t="str">
        <f t="array" ref="S1775">XLOOKUP(Q1775,Store_Dim!A:A,Store_Dim!E:E)</f>
        <v>Online</v>
      </c>
      <c r="T1775" s="4">
        <v>2.0</v>
      </c>
      <c r="U1775" s="13">
        <v>56.52</v>
      </c>
      <c r="V1775" s="14">
        <v>0.17</v>
      </c>
      <c r="W1775" s="15">
        <v>369.0</v>
      </c>
      <c r="X1775" s="4" t="s">
        <v>1961</v>
      </c>
      <c r="Y1775" s="16">
        <v>93.8232</v>
      </c>
      <c r="Z1775" s="4" t="str">
        <f t="array" ref="Z1775">XLOOKUP(M1775,Product_Dim!A:A,Product_Dim!B:B)</f>
        <v>Yoga Exercise Mat</v>
      </c>
    </row>
    <row r="1776" ht="14.25" customHeight="1">
      <c r="A1776" s="4" t="s">
        <v>3735</v>
      </c>
      <c r="B1776" s="5">
        <v>45275.0</v>
      </c>
      <c r="C1776" s="12" t="s">
        <v>3969</v>
      </c>
      <c r="D1776" s="4">
        <f t="shared" si="1"/>
        <v>2023</v>
      </c>
      <c r="E1776" s="4" t="s">
        <v>1525</v>
      </c>
      <c r="F1776" s="4">
        <v>23.0</v>
      </c>
      <c r="G1776" s="4" t="str">
        <f t="shared" si="2"/>
        <v>18-25</v>
      </c>
      <c r="H1776" s="4" t="str">
        <f t="array" ref="H1776">XLOOKUP(E1776,Customer_Dim!A:A,Customer_Dim!D:D)</f>
        <v>Male</v>
      </c>
      <c r="I1776" s="4" t="str">
        <f t="array" ref="I1776">XLOOKUP(E1776,Customer_Dim!A:A,Customer_Dim!H:H)</f>
        <v>Platinum</v>
      </c>
      <c r="J1776" s="4" t="str">
        <f t="array" ref="J1776">XLOOKUP(E1776,Customer_Dim!A:A,Customer_Dim!E:E)</f>
        <v>North Nataliemouth</v>
      </c>
      <c r="K1776" s="4" t="str">
        <f t="array" ref="K1776">XLOOKUP(E1776,Customer_Dim!A:A,Customer_Dim!F:F)</f>
        <v>Maryland</v>
      </c>
      <c r="L1776" s="4" t="str">
        <f t="array" ref="L1776">XLOOKUP(Q1776,Store_Dim!A:A,Store_Dim!C:C)</f>
        <v>North</v>
      </c>
      <c r="M1776" s="4" t="s">
        <v>1783</v>
      </c>
      <c r="N1776" s="4" t="str">
        <f t="array" ref="N1776">XLOOKUP(M1776,Product_Dim!A:A,Product_Dim!C:C)</f>
        <v>Electronics</v>
      </c>
      <c r="O1776" s="4" t="str">
        <f t="array" ref="O1776">XLOOKUP(M1776,Product_Dim!A:A,Product_Dim!D:D)</f>
        <v>Accessories</v>
      </c>
      <c r="P1776" s="4" t="s">
        <v>1785</v>
      </c>
      <c r="Q1776" s="4" t="s">
        <v>1892</v>
      </c>
      <c r="R1776" s="4" t="str">
        <f t="array" ref="R1776">XLOOKUP(Q1776,Store_Dim!A:A,Store_Dim!B:B)</f>
        <v>Martinez, Adkins and Johnson</v>
      </c>
      <c r="S1776" s="4" t="str">
        <f t="array" ref="S1776">XLOOKUP(Q1776,Store_Dim!A:A,Store_Dim!E:E)</f>
        <v>Flagship</v>
      </c>
      <c r="T1776" s="4">
        <v>4.0</v>
      </c>
      <c r="U1776" s="13">
        <v>921.84</v>
      </c>
      <c r="V1776" s="14">
        <v>0.04</v>
      </c>
      <c r="W1776" s="15">
        <v>476.0</v>
      </c>
      <c r="X1776" s="4" t="s">
        <v>1959</v>
      </c>
      <c r="Y1776" s="16">
        <v>3539.8656</v>
      </c>
      <c r="Z1776" s="4" t="str">
        <f t="array" ref="Z1776">XLOOKUP(M1776,Product_Dim!A:A,Product_Dim!B:B)</f>
        <v>Smart LED Light Strip</v>
      </c>
    </row>
    <row r="1777" ht="14.25" customHeight="1">
      <c r="A1777" s="4" t="s">
        <v>3736</v>
      </c>
      <c r="B1777" s="5">
        <v>45319.0</v>
      </c>
      <c r="C1777" s="12" t="s">
        <v>3972</v>
      </c>
      <c r="D1777" s="4">
        <f t="shared" si="1"/>
        <v>2024</v>
      </c>
      <c r="E1777" s="4" t="s">
        <v>1055</v>
      </c>
      <c r="F1777" s="4">
        <v>46.0</v>
      </c>
      <c r="G1777" s="4" t="str">
        <f t="shared" si="2"/>
        <v>46-55</v>
      </c>
      <c r="H1777" s="4" t="str">
        <f t="array" ref="H1777">XLOOKUP(E1777,Customer_Dim!A:A,Customer_Dim!D:D)</f>
        <v>Male</v>
      </c>
      <c r="I1777" s="4" t="str">
        <f t="array" ref="I1777">XLOOKUP(E1777,Customer_Dim!A:A,Customer_Dim!H:H)</f>
        <v>Platinum</v>
      </c>
      <c r="J1777" s="4" t="str">
        <f t="array" ref="J1777">XLOOKUP(E1777,Customer_Dim!A:A,Customer_Dim!E:E)</f>
        <v>Jessicaport</v>
      </c>
      <c r="K1777" s="4" t="str">
        <f t="array" ref="K1777">XLOOKUP(E1777,Customer_Dim!A:A,Customer_Dim!F:F)</f>
        <v>Minnesota</v>
      </c>
      <c r="L1777" s="4" t="str">
        <f t="array" ref="L1777">XLOOKUP(Q1777,Store_Dim!A:A,Store_Dim!C:C)</f>
        <v>West</v>
      </c>
      <c r="M1777" s="4" t="s">
        <v>1841</v>
      </c>
      <c r="N1777" s="4" t="str">
        <f t="array" ref="N1777">XLOOKUP(M1777,Product_Dim!A:A,Product_Dim!C:C)</f>
        <v>Home</v>
      </c>
      <c r="O1777" s="4" t="str">
        <f t="array" ref="O1777">XLOOKUP(M1777,Product_Dim!A:A,Product_Dim!D:D)</f>
        <v>Kitchen</v>
      </c>
      <c r="P1777" s="4" t="s">
        <v>1843</v>
      </c>
      <c r="Q1777" s="4" t="s">
        <v>1939</v>
      </c>
      <c r="R1777" s="4" t="str">
        <f t="array" ref="R1777">XLOOKUP(Q1777,Store_Dim!A:A,Store_Dim!B:B)</f>
        <v>Frederick-Wright</v>
      </c>
      <c r="S1777" s="4" t="str">
        <f t="array" ref="S1777">XLOOKUP(Q1777,Store_Dim!A:A,Store_Dim!E:E)</f>
        <v>Flagship</v>
      </c>
      <c r="T1777" s="4">
        <v>3.0</v>
      </c>
      <c r="U1777" s="13">
        <v>738.47</v>
      </c>
      <c r="V1777" s="14">
        <v>0.28</v>
      </c>
      <c r="W1777" s="15">
        <v>82.0</v>
      </c>
      <c r="X1777" s="4" t="s">
        <v>1959</v>
      </c>
      <c r="Y1777" s="16">
        <v>1595.0952</v>
      </c>
      <c r="Z1777" s="4" t="str">
        <f t="array" ref="Z1777">XLOOKUP(M1777,Product_Dim!A:A,Product_Dim!B:B)</f>
        <v>Kitchen Cutting Board</v>
      </c>
    </row>
    <row r="1778" ht="14.25" customHeight="1">
      <c r="A1778" s="4" t="s">
        <v>3737</v>
      </c>
      <c r="B1778" s="5">
        <v>45620.0</v>
      </c>
      <c r="C1778" s="12" t="s">
        <v>3971</v>
      </c>
      <c r="D1778" s="4">
        <f t="shared" si="1"/>
        <v>2024</v>
      </c>
      <c r="E1778" s="4" t="s">
        <v>1055</v>
      </c>
      <c r="F1778" s="4">
        <v>46.0</v>
      </c>
      <c r="G1778" s="4" t="str">
        <f t="shared" si="2"/>
        <v>46-55</v>
      </c>
      <c r="H1778" s="4" t="str">
        <f t="array" ref="H1778">XLOOKUP(E1778,Customer_Dim!A:A,Customer_Dim!D:D)</f>
        <v>Male</v>
      </c>
      <c r="I1778" s="4" t="str">
        <f t="array" ref="I1778">XLOOKUP(E1778,Customer_Dim!A:A,Customer_Dim!H:H)</f>
        <v>Platinum</v>
      </c>
      <c r="J1778" s="4" t="str">
        <f t="array" ref="J1778">XLOOKUP(E1778,Customer_Dim!A:A,Customer_Dim!E:E)</f>
        <v>Jessicaport</v>
      </c>
      <c r="K1778" s="4" t="str">
        <f t="array" ref="K1778">XLOOKUP(E1778,Customer_Dim!A:A,Customer_Dim!F:F)</f>
        <v>Minnesota</v>
      </c>
      <c r="L1778" s="4" t="str">
        <f t="array" ref="L1778">XLOOKUP(Q1778,Store_Dim!A:A,Store_Dim!C:C)</f>
        <v>East</v>
      </c>
      <c r="M1778" s="4" t="s">
        <v>1576</v>
      </c>
      <c r="N1778" s="4" t="str">
        <f t="array" ref="N1778">XLOOKUP(M1778,Product_Dim!A:A,Product_Dim!C:C)</f>
        <v>Clothing</v>
      </c>
      <c r="O1778" s="4" t="str">
        <f t="array" ref="O1778">XLOOKUP(M1778,Product_Dim!A:A,Product_Dim!D:D)</f>
        <v>Accessories</v>
      </c>
      <c r="P1778" s="4" t="s">
        <v>1579</v>
      </c>
      <c r="Q1778" s="4" t="s">
        <v>1887</v>
      </c>
      <c r="R1778" s="4" t="str">
        <f t="array" ref="R1778">XLOOKUP(Q1778,Store_Dim!A:A,Store_Dim!B:B)</f>
        <v>Rivera-Warner</v>
      </c>
      <c r="S1778" s="4" t="str">
        <f t="array" ref="S1778">XLOOKUP(Q1778,Store_Dim!A:A,Store_Dim!E:E)</f>
        <v>Flagship</v>
      </c>
      <c r="T1778" s="4">
        <v>4.0</v>
      </c>
      <c r="U1778" s="13">
        <v>477.83</v>
      </c>
      <c r="V1778" s="14">
        <v>0.05</v>
      </c>
      <c r="W1778" s="15">
        <v>59.0</v>
      </c>
      <c r="X1778" s="4" t="s">
        <v>1964</v>
      </c>
      <c r="Y1778" s="16">
        <v>1815.754</v>
      </c>
      <c r="Z1778" s="4" t="str">
        <f t="array" ref="Z1778">XLOOKUP(M1778,Product_Dim!A:A,Product_Dim!B:B)</f>
        <v>Men's Leather Belt</v>
      </c>
    </row>
    <row r="1779" ht="14.25" customHeight="1">
      <c r="A1779" s="4" t="s">
        <v>3738</v>
      </c>
      <c r="B1779" s="5">
        <v>45831.0</v>
      </c>
      <c r="C1779" s="12" t="s">
        <v>3970</v>
      </c>
      <c r="D1779" s="4">
        <f t="shared" si="1"/>
        <v>2025</v>
      </c>
      <c r="E1779" s="4" t="s">
        <v>578</v>
      </c>
      <c r="F1779" s="4">
        <v>36.0</v>
      </c>
      <c r="G1779" s="4" t="str">
        <f t="shared" si="2"/>
        <v>36-45</v>
      </c>
      <c r="H1779" s="4" t="str">
        <f t="array" ref="H1779">XLOOKUP(E1779,Customer_Dim!A:A,Customer_Dim!D:D)</f>
        <v>Female</v>
      </c>
      <c r="I1779" s="4" t="str">
        <f t="array" ref="I1779">XLOOKUP(E1779,Customer_Dim!A:A,Customer_Dim!H:H)</f>
        <v>Platinum</v>
      </c>
      <c r="J1779" s="4" t="str">
        <f t="array" ref="J1779">XLOOKUP(E1779,Customer_Dim!A:A,Customer_Dim!E:E)</f>
        <v>Robertview</v>
      </c>
      <c r="K1779" s="4" t="str">
        <f t="array" ref="K1779">XLOOKUP(E1779,Customer_Dim!A:A,Customer_Dim!F:F)</f>
        <v>Florida</v>
      </c>
      <c r="L1779" s="4" t="str">
        <f t="array" ref="L1779">XLOOKUP(Q1779,Store_Dim!A:A,Store_Dim!C:C)</f>
        <v>North</v>
      </c>
      <c r="M1779" s="4" t="s">
        <v>1706</v>
      </c>
      <c r="N1779" s="4" t="str">
        <f t="array" ref="N1779">XLOOKUP(M1779,Product_Dim!A:A,Product_Dim!C:C)</f>
        <v>Electronics</v>
      </c>
      <c r="O1779" s="4" t="str">
        <f t="array" ref="O1779">XLOOKUP(M1779,Product_Dim!A:A,Product_Dim!D:D)</f>
        <v>Accessories</v>
      </c>
      <c r="P1779" s="4" t="s">
        <v>1708</v>
      </c>
      <c r="Q1779" s="4" t="s">
        <v>1929</v>
      </c>
      <c r="R1779" s="4" t="str">
        <f t="array" ref="R1779">XLOOKUP(Q1779,Store_Dim!A:A,Store_Dim!B:B)</f>
        <v>Thomas, Bridges and Harris</v>
      </c>
      <c r="S1779" s="4" t="str">
        <f t="array" ref="S1779">XLOOKUP(Q1779,Store_Dim!A:A,Store_Dim!E:E)</f>
        <v>Online</v>
      </c>
      <c r="T1779" s="4">
        <v>3.0</v>
      </c>
      <c r="U1779" s="13">
        <v>605.83</v>
      </c>
      <c r="V1779" s="14">
        <v>0.28</v>
      </c>
      <c r="W1779" s="15">
        <v>389.0</v>
      </c>
      <c r="X1779" s="4" t="s">
        <v>1964</v>
      </c>
      <c r="Y1779" s="16">
        <v>1308.5928</v>
      </c>
      <c r="Z1779" s="4" t="str">
        <f t="array" ref="Z1779">XLOOKUP(M1779,Product_Dim!A:A,Product_Dim!B:B)</f>
        <v>Smart Home WiFi Camera</v>
      </c>
    </row>
    <row r="1780" ht="14.25" customHeight="1">
      <c r="A1780" s="4" t="s">
        <v>3739</v>
      </c>
      <c r="B1780" s="5">
        <v>45373.0</v>
      </c>
      <c r="C1780" s="12" t="s">
        <v>3977</v>
      </c>
      <c r="D1780" s="4">
        <f t="shared" si="1"/>
        <v>2024</v>
      </c>
      <c r="E1780" s="4" t="s">
        <v>263</v>
      </c>
      <c r="F1780" s="4">
        <v>58.0</v>
      </c>
      <c r="G1780" s="4" t="str">
        <f t="shared" si="2"/>
        <v>56-65</v>
      </c>
      <c r="H1780" s="4" t="str">
        <f t="array" ref="H1780">XLOOKUP(E1780,Customer_Dim!A:A,Customer_Dim!D:D)</f>
        <v>Male</v>
      </c>
      <c r="I1780" s="4" t="str">
        <f t="array" ref="I1780">XLOOKUP(E1780,Customer_Dim!A:A,Customer_Dim!H:H)</f>
        <v>Silver</v>
      </c>
      <c r="J1780" s="4" t="str">
        <f t="array" ref="J1780">XLOOKUP(E1780,Customer_Dim!A:A,Customer_Dim!E:E)</f>
        <v>Brendaburgh</v>
      </c>
      <c r="K1780" s="4" t="str">
        <f t="array" ref="K1780">XLOOKUP(E1780,Customer_Dim!A:A,Customer_Dim!F:F)</f>
        <v>Florida</v>
      </c>
      <c r="L1780" s="4" t="str">
        <f t="array" ref="L1780">XLOOKUP(Q1780,Store_Dim!A:A,Store_Dim!C:C)</f>
        <v>North</v>
      </c>
      <c r="M1780" s="4" t="s">
        <v>1709</v>
      </c>
      <c r="N1780" s="4" t="str">
        <f t="array" ref="N1780">XLOOKUP(M1780,Product_Dim!A:A,Product_Dim!C:C)</f>
        <v>Electronics</v>
      </c>
      <c r="O1780" s="4" t="str">
        <f t="array" ref="O1780">XLOOKUP(M1780,Product_Dim!A:A,Product_Dim!D:D)</f>
        <v>Computer</v>
      </c>
      <c r="P1780" s="4" t="s">
        <v>1711</v>
      </c>
      <c r="Q1780" s="4" t="s">
        <v>1901</v>
      </c>
      <c r="R1780" s="4" t="str">
        <f t="array" ref="R1780">XLOOKUP(Q1780,Store_Dim!A:A,Store_Dim!B:B)</f>
        <v>Johnson-Wright</v>
      </c>
      <c r="S1780" s="4" t="str">
        <f t="array" ref="S1780">XLOOKUP(Q1780,Store_Dim!A:A,Store_Dim!E:E)</f>
        <v>Outlet</v>
      </c>
      <c r="T1780" s="4">
        <v>2.0</v>
      </c>
      <c r="U1780" s="13">
        <v>521.44</v>
      </c>
      <c r="V1780" s="14">
        <v>0.25</v>
      </c>
      <c r="W1780" s="15">
        <v>266.0</v>
      </c>
      <c r="X1780" s="4" t="s">
        <v>1964</v>
      </c>
      <c r="Y1780" s="16">
        <v>782.1600000000001</v>
      </c>
      <c r="Z1780" s="4" t="str">
        <f t="array" ref="Z1780">XLOOKUP(M1780,Product_Dim!A:A,Product_Dim!B:B)</f>
        <v>USB External Hard Drive</v>
      </c>
    </row>
    <row r="1781" ht="14.25" customHeight="1">
      <c r="A1781" s="4" t="s">
        <v>3740</v>
      </c>
      <c r="B1781" s="5">
        <v>45863.0</v>
      </c>
      <c r="C1781" s="12" t="s">
        <v>3968</v>
      </c>
      <c r="D1781" s="4">
        <f t="shared" si="1"/>
        <v>2025</v>
      </c>
      <c r="E1781" s="4" t="s">
        <v>1190</v>
      </c>
      <c r="F1781" s="4">
        <v>37.0</v>
      </c>
      <c r="G1781" s="4" t="str">
        <f t="shared" si="2"/>
        <v>36-45</v>
      </c>
      <c r="H1781" s="4" t="str">
        <f t="array" ref="H1781">XLOOKUP(E1781,Customer_Dim!A:A,Customer_Dim!D:D)</f>
        <v>Female</v>
      </c>
      <c r="I1781" s="4" t="str">
        <f t="array" ref="I1781">XLOOKUP(E1781,Customer_Dim!A:A,Customer_Dim!H:H)</f>
        <v>Gold</v>
      </c>
      <c r="J1781" s="4" t="str">
        <f t="array" ref="J1781">XLOOKUP(E1781,Customer_Dim!A:A,Customer_Dim!E:E)</f>
        <v>Simpsonfort</v>
      </c>
      <c r="K1781" s="4" t="str">
        <f t="array" ref="K1781">XLOOKUP(E1781,Customer_Dim!A:A,Customer_Dim!F:F)</f>
        <v>Maine</v>
      </c>
      <c r="L1781" s="4" t="str">
        <f t="array" ref="L1781">XLOOKUP(Q1781,Store_Dim!A:A,Store_Dim!C:C)</f>
        <v>South</v>
      </c>
      <c r="M1781" s="4" t="s">
        <v>1599</v>
      </c>
      <c r="N1781" s="4" t="str">
        <f t="array" ref="N1781">XLOOKUP(M1781,Product_Dim!A:A,Product_Dim!C:C)</f>
        <v>Home</v>
      </c>
      <c r="O1781" s="4" t="str">
        <f t="array" ref="O1781">XLOOKUP(M1781,Product_Dim!A:A,Product_Dim!D:D)</f>
        <v>Kitchen</v>
      </c>
      <c r="P1781" s="4" t="s">
        <v>1602</v>
      </c>
      <c r="Q1781" s="4" t="s">
        <v>1914</v>
      </c>
      <c r="R1781" s="4" t="str">
        <f t="array" ref="R1781">XLOOKUP(Q1781,Store_Dim!A:A,Store_Dim!B:B)</f>
        <v>Martinez-Mullins</v>
      </c>
      <c r="S1781" s="4" t="str">
        <f t="array" ref="S1781">XLOOKUP(Q1781,Store_Dim!A:A,Store_Dim!E:E)</f>
        <v>Online</v>
      </c>
      <c r="T1781" s="4">
        <v>4.0</v>
      </c>
      <c r="U1781" s="13">
        <v>499.02</v>
      </c>
      <c r="V1781" s="14">
        <v>0.06</v>
      </c>
      <c r="W1781" s="15">
        <v>308.0</v>
      </c>
      <c r="X1781" s="4" t="s">
        <v>1959</v>
      </c>
      <c r="Y1781" s="16">
        <v>1876.3152</v>
      </c>
      <c r="Z1781" s="4" t="str">
        <f t="array" ref="Z1781">XLOOKUP(M1781,Product_Dim!A:A,Product_Dim!B:B)</f>
        <v>Ceramic Kitchen Bowl Set</v>
      </c>
    </row>
    <row r="1782" ht="14.25" customHeight="1">
      <c r="A1782" s="4" t="s">
        <v>3741</v>
      </c>
      <c r="B1782" s="5">
        <v>45758.0</v>
      </c>
      <c r="C1782" s="12" t="s">
        <v>3978</v>
      </c>
      <c r="D1782" s="4">
        <f t="shared" si="1"/>
        <v>2025</v>
      </c>
      <c r="E1782" s="4" t="s">
        <v>533</v>
      </c>
      <c r="F1782" s="4">
        <v>31.0</v>
      </c>
      <c r="G1782" s="4" t="str">
        <f t="shared" si="2"/>
        <v>26-35</v>
      </c>
      <c r="H1782" s="4" t="str">
        <f t="array" ref="H1782">XLOOKUP(E1782,Customer_Dim!A:A,Customer_Dim!D:D)</f>
        <v>Male</v>
      </c>
      <c r="I1782" s="4" t="str">
        <f t="array" ref="I1782">XLOOKUP(E1782,Customer_Dim!A:A,Customer_Dim!H:H)</f>
        <v>Bronze</v>
      </c>
      <c r="J1782" s="4" t="str">
        <f t="array" ref="J1782">XLOOKUP(E1782,Customer_Dim!A:A,Customer_Dim!E:E)</f>
        <v>New Leahfurt</v>
      </c>
      <c r="K1782" s="4" t="str">
        <f t="array" ref="K1782">XLOOKUP(E1782,Customer_Dim!A:A,Customer_Dim!F:F)</f>
        <v>North Dakota</v>
      </c>
      <c r="L1782" s="4" t="str">
        <f t="array" ref="L1782">XLOOKUP(Q1782,Store_Dim!A:A,Store_Dim!C:C)</f>
        <v>East</v>
      </c>
      <c r="M1782" s="4" t="s">
        <v>1572</v>
      </c>
      <c r="N1782" s="4" t="str">
        <f t="array" ref="N1782">XLOOKUP(M1782,Product_Dim!A:A,Product_Dim!C:C)</f>
        <v>Clothing</v>
      </c>
      <c r="O1782" s="4" t="str">
        <f t="array" ref="O1782">XLOOKUP(M1782,Product_Dim!A:A,Product_Dim!D:D)</f>
        <v>Bottoms</v>
      </c>
      <c r="P1782" s="4" t="s">
        <v>1575</v>
      </c>
      <c r="Q1782" s="4" t="s">
        <v>1945</v>
      </c>
      <c r="R1782" s="4" t="str">
        <f t="array" ref="R1782">XLOOKUP(Q1782,Store_Dim!A:A,Store_Dim!B:B)</f>
        <v>Guerrero-Schmitt</v>
      </c>
      <c r="S1782" s="4" t="str">
        <f t="array" ref="S1782">XLOOKUP(Q1782,Store_Dim!A:A,Store_Dim!E:E)</f>
        <v>Flagship</v>
      </c>
      <c r="T1782" s="4">
        <v>4.0</v>
      </c>
      <c r="U1782" s="13">
        <v>299.46</v>
      </c>
      <c r="V1782" s="14">
        <v>0.18</v>
      </c>
      <c r="W1782" s="15">
        <v>487.0</v>
      </c>
      <c r="X1782" s="4" t="s">
        <v>1964</v>
      </c>
      <c r="Y1782" s="16">
        <v>982.2288</v>
      </c>
      <c r="Z1782" s="4" t="str">
        <f t="array" ref="Z1782">XLOOKUP(M1782,Product_Dim!A:A,Product_Dim!B:B)</f>
        <v>Women's Yoga Pants</v>
      </c>
    </row>
    <row r="1783" ht="14.25" customHeight="1">
      <c r="A1783" s="4" t="s">
        <v>3742</v>
      </c>
      <c r="B1783" s="5">
        <v>45285.0</v>
      </c>
      <c r="C1783" s="12" t="s">
        <v>3969</v>
      </c>
      <c r="D1783" s="4">
        <f t="shared" si="1"/>
        <v>2023</v>
      </c>
      <c r="E1783" s="4" t="s">
        <v>1435</v>
      </c>
      <c r="F1783" s="4">
        <v>59.0</v>
      </c>
      <c r="G1783" s="4" t="str">
        <f t="shared" si="2"/>
        <v>56-65</v>
      </c>
      <c r="H1783" s="4" t="str">
        <f t="array" ref="H1783">XLOOKUP(E1783,Customer_Dim!A:A,Customer_Dim!D:D)</f>
        <v>Male</v>
      </c>
      <c r="I1783" s="4" t="str">
        <f t="array" ref="I1783">XLOOKUP(E1783,Customer_Dim!A:A,Customer_Dim!H:H)</f>
        <v>Platinum</v>
      </c>
      <c r="J1783" s="4" t="str">
        <f t="array" ref="J1783">XLOOKUP(E1783,Customer_Dim!A:A,Customer_Dim!E:E)</f>
        <v>Hubbardborough</v>
      </c>
      <c r="K1783" s="4" t="str">
        <f t="array" ref="K1783">XLOOKUP(E1783,Customer_Dim!A:A,Customer_Dim!F:F)</f>
        <v>Kentucky</v>
      </c>
      <c r="L1783" s="4" t="str">
        <f t="array" ref="L1783">XLOOKUP(Q1783,Store_Dim!A:A,Store_Dim!C:C)</f>
        <v>East</v>
      </c>
      <c r="M1783" s="4" t="s">
        <v>1696</v>
      </c>
      <c r="N1783" s="4" t="str">
        <f t="array" ref="N1783">XLOOKUP(M1783,Product_Dim!A:A,Product_Dim!C:C)</f>
        <v>Electronics</v>
      </c>
      <c r="O1783" s="4" t="str">
        <f t="array" ref="O1783">XLOOKUP(M1783,Product_Dim!A:A,Product_Dim!D:D)</f>
        <v>Mobile</v>
      </c>
      <c r="P1783" s="4" t="s">
        <v>1699</v>
      </c>
      <c r="Q1783" s="4" t="s">
        <v>1887</v>
      </c>
      <c r="R1783" s="4" t="str">
        <f t="array" ref="R1783">XLOOKUP(Q1783,Store_Dim!A:A,Store_Dim!B:B)</f>
        <v>Rivera-Warner</v>
      </c>
      <c r="S1783" s="4" t="str">
        <f t="array" ref="S1783">XLOOKUP(Q1783,Store_Dim!A:A,Store_Dim!E:E)</f>
        <v>Flagship</v>
      </c>
      <c r="T1783" s="4">
        <v>1.0</v>
      </c>
      <c r="U1783" s="13">
        <v>609.29</v>
      </c>
      <c r="V1783" s="14">
        <v>0.15</v>
      </c>
      <c r="W1783" s="15">
        <v>301.0</v>
      </c>
      <c r="X1783" s="4" t="s">
        <v>1959</v>
      </c>
      <c r="Y1783" s="16">
        <v>517.8965</v>
      </c>
      <c r="Z1783" s="4" t="str">
        <f t="array" ref="Z1783">XLOOKUP(M1783,Product_Dim!A:A,Product_Dim!B:B)</f>
        <v>Portable Power Bank</v>
      </c>
    </row>
    <row r="1784" ht="14.25" customHeight="1">
      <c r="A1784" s="4" t="s">
        <v>3743</v>
      </c>
      <c r="B1784" s="5">
        <v>45656.0</v>
      </c>
      <c r="C1784" s="12" t="s">
        <v>3969</v>
      </c>
      <c r="D1784" s="4">
        <f t="shared" si="1"/>
        <v>2024</v>
      </c>
      <c r="E1784" s="4" t="s">
        <v>376</v>
      </c>
      <c r="F1784" s="4">
        <v>29.0</v>
      </c>
      <c r="G1784" s="4" t="str">
        <f t="shared" si="2"/>
        <v>26-35</v>
      </c>
      <c r="H1784" s="4" t="str">
        <f t="array" ref="H1784">XLOOKUP(E1784,Customer_Dim!A:A,Customer_Dim!D:D)</f>
        <v>Male</v>
      </c>
      <c r="I1784" s="4" t="str">
        <f t="array" ref="I1784">XLOOKUP(E1784,Customer_Dim!A:A,Customer_Dim!H:H)</f>
        <v>Gold</v>
      </c>
      <c r="J1784" s="4" t="str">
        <f t="array" ref="J1784">XLOOKUP(E1784,Customer_Dim!A:A,Customer_Dim!E:E)</f>
        <v>Singletonmouth</v>
      </c>
      <c r="K1784" s="4" t="str">
        <f t="array" ref="K1784">XLOOKUP(E1784,Customer_Dim!A:A,Customer_Dim!F:F)</f>
        <v>Utah</v>
      </c>
      <c r="L1784" s="4" t="str">
        <f t="array" ref="L1784">XLOOKUP(Q1784,Store_Dim!A:A,Store_Dim!C:C)</f>
        <v>West</v>
      </c>
      <c r="M1784" s="4" t="s">
        <v>1565</v>
      </c>
      <c r="N1784" s="4" t="str">
        <f t="array" ref="N1784">XLOOKUP(M1784,Product_Dim!A:A,Product_Dim!C:C)</f>
        <v>Clothing</v>
      </c>
      <c r="O1784" s="4" t="str">
        <f t="array" ref="O1784">XLOOKUP(M1784,Product_Dim!A:A,Product_Dim!D:D)</f>
        <v>Outerwear</v>
      </c>
      <c r="P1784" s="4" t="s">
        <v>1568</v>
      </c>
      <c r="Q1784" s="4" t="s">
        <v>1917</v>
      </c>
      <c r="R1784" s="4" t="str">
        <f t="array" ref="R1784">XLOOKUP(Q1784,Store_Dim!A:A,Store_Dim!B:B)</f>
        <v>Bean, Jones and Park</v>
      </c>
      <c r="S1784" s="4" t="str">
        <f t="array" ref="S1784">XLOOKUP(Q1784,Store_Dim!A:A,Store_Dim!E:E)</f>
        <v>Online</v>
      </c>
      <c r="T1784" s="4">
        <v>1.0</v>
      </c>
      <c r="U1784" s="13">
        <v>213.74</v>
      </c>
      <c r="V1784" s="14">
        <v>0.07</v>
      </c>
      <c r="W1784" s="15">
        <v>352.0</v>
      </c>
      <c r="X1784" s="4" t="s">
        <v>1964</v>
      </c>
      <c r="Y1784" s="16">
        <v>198.7782</v>
      </c>
      <c r="Z1784" s="4" t="str">
        <f t="array" ref="Z1784">XLOOKUP(M1784,Product_Dim!A:A,Product_Dim!B:B)</f>
        <v>Women's Casual Hoodie</v>
      </c>
    </row>
    <row r="1785" ht="14.25" customHeight="1">
      <c r="A1785" s="4" t="s">
        <v>3744</v>
      </c>
      <c r="B1785" s="5">
        <v>45718.0</v>
      </c>
      <c r="C1785" s="12" t="s">
        <v>3977</v>
      </c>
      <c r="D1785" s="4">
        <f t="shared" si="1"/>
        <v>2025</v>
      </c>
      <c r="E1785" s="4" t="s">
        <v>533</v>
      </c>
      <c r="F1785" s="4">
        <v>31.0</v>
      </c>
      <c r="G1785" s="4" t="str">
        <f t="shared" si="2"/>
        <v>26-35</v>
      </c>
      <c r="H1785" s="4" t="str">
        <f t="array" ref="H1785">XLOOKUP(E1785,Customer_Dim!A:A,Customer_Dim!D:D)</f>
        <v>Male</v>
      </c>
      <c r="I1785" s="4" t="str">
        <f t="array" ref="I1785">XLOOKUP(E1785,Customer_Dim!A:A,Customer_Dim!H:H)</f>
        <v>Bronze</v>
      </c>
      <c r="J1785" s="4" t="str">
        <f t="array" ref="J1785">XLOOKUP(E1785,Customer_Dim!A:A,Customer_Dim!E:E)</f>
        <v>New Leahfurt</v>
      </c>
      <c r="K1785" s="4" t="str">
        <f t="array" ref="K1785">XLOOKUP(E1785,Customer_Dim!A:A,Customer_Dim!F:F)</f>
        <v>North Dakota</v>
      </c>
      <c r="L1785" s="4" t="str">
        <f t="array" ref="L1785">XLOOKUP(Q1785,Store_Dim!A:A,Store_Dim!C:C)</f>
        <v>West</v>
      </c>
      <c r="M1785" s="4" t="s">
        <v>1747</v>
      </c>
      <c r="N1785" s="4" t="str">
        <f t="array" ref="N1785">XLOOKUP(M1785,Product_Dim!A:A,Product_Dim!C:C)</f>
        <v>Home</v>
      </c>
      <c r="O1785" s="4" t="str">
        <f t="array" ref="O1785">XLOOKUP(M1785,Product_Dim!A:A,Product_Dim!D:D)</f>
        <v>Decor</v>
      </c>
      <c r="P1785" s="4" t="s">
        <v>1749</v>
      </c>
      <c r="Q1785" s="4" t="s">
        <v>1939</v>
      </c>
      <c r="R1785" s="4" t="str">
        <f t="array" ref="R1785">XLOOKUP(Q1785,Store_Dim!A:A,Store_Dim!B:B)</f>
        <v>Frederick-Wright</v>
      </c>
      <c r="S1785" s="4" t="str">
        <f t="array" ref="S1785">XLOOKUP(Q1785,Store_Dim!A:A,Store_Dim!E:E)</f>
        <v>Flagship</v>
      </c>
      <c r="T1785" s="4">
        <v>4.0</v>
      </c>
      <c r="U1785" s="13">
        <v>613.17</v>
      </c>
      <c r="V1785" s="14">
        <v>0.26</v>
      </c>
      <c r="W1785" s="15">
        <v>273.86258363355637</v>
      </c>
      <c r="X1785" s="4" t="s">
        <v>1959</v>
      </c>
      <c r="Y1785" s="16">
        <v>1814.9832</v>
      </c>
      <c r="Z1785" s="4" t="str">
        <f t="array" ref="Z1785">XLOOKUP(M1785,Product_Dim!A:A,Product_Dim!B:B)</f>
        <v>Ceramic Plant Pot</v>
      </c>
    </row>
    <row r="1786" ht="14.25" customHeight="1">
      <c r="A1786" s="4" t="s">
        <v>3745</v>
      </c>
      <c r="B1786" s="5">
        <v>45293.0</v>
      </c>
      <c r="C1786" s="12" t="s">
        <v>3972</v>
      </c>
      <c r="D1786" s="4">
        <f t="shared" si="1"/>
        <v>2024</v>
      </c>
      <c r="E1786" s="4" t="s">
        <v>1142</v>
      </c>
      <c r="F1786" s="4">
        <v>41.0</v>
      </c>
      <c r="G1786" s="4" t="str">
        <f t="shared" si="2"/>
        <v>36-45</v>
      </c>
      <c r="H1786" s="4" t="str">
        <f t="array" ref="H1786">XLOOKUP(E1786,Customer_Dim!A:A,Customer_Dim!D:D)</f>
        <v>Male</v>
      </c>
      <c r="I1786" s="4" t="str">
        <f t="array" ref="I1786">XLOOKUP(E1786,Customer_Dim!A:A,Customer_Dim!H:H)</f>
        <v>Gold</v>
      </c>
      <c r="J1786" s="4" t="str">
        <f t="array" ref="J1786">XLOOKUP(E1786,Customer_Dim!A:A,Customer_Dim!E:E)</f>
        <v>Nealview</v>
      </c>
      <c r="K1786" s="4" t="str">
        <f t="array" ref="K1786">XLOOKUP(E1786,Customer_Dim!A:A,Customer_Dim!F:F)</f>
        <v>Tennessee</v>
      </c>
      <c r="L1786" s="4" t="str">
        <f t="array" ref="L1786">XLOOKUP(Q1786,Store_Dim!A:A,Store_Dim!C:C)</f>
        <v>South</v>
      </c>
      <c r="M1786" s="4" t="s">
        <v>1759</v>
      </c>
      <c r="N1786" s="4" t="str">
        <f t="array" ref="N1786">XLOOKUP(M1786,Product_Dim!A:A,Product_Dim!C:C)</f>
        <v>Beauty</v>
      </c>
      <c r="O1786" s="4" t="str">
        <f t="array" ref="O1786">XLOOKUP(M1786,Product_Dim!A:A,Product_Dim!D:D)</f>
        <v>Haircare</v>
      </c>
      <c r="P1786" s="4" t="s">
        <v>1761</v>
      </c>
      <c r="Q1786" s="4" t="s">
        <v>1927</v>
      </c>
      <c r="R1786" s="4" t="str">
        <f t="array" ref="R1786">XLOOKUP(Q1786,Store_Dim!A:A,Store_Dim!B:B)</f>
        <v>Aguirre-Keller</v>
      </c>
      <c r="S1786" s="4" t="str">
        <f t="array" ref="S1786">XLOOKUP(Q1786,Store_Dim!A:A,Store_Dim!E:E)</f>
        <v>Online</v>
      </c>
      <c r="T1786" s="4">
        <v>2.0</v>
      </c>
      <c r="U1786" s="13">
        <v>687.36</v>
      </c>
      <c r="V1786" s="14">
        <v>0.07</v>
      </c>
      <c r="W1786" s="15">
        <v>399.0</v>
      </c>
      <c r="X1786" s="4" t="s">
        <v>1964</v>
      </c>
      <c r="Y1786" s="16">
        <v>1278.4896</v>
      </c>
      <c r="Z1786" s="4" t="str">
        <f t="array" ref="Z1786">XLOOKUP(M1786,Product_Dim!A:A,Product_Dim!B:B)</f>
        <v>Men's Hair Styling Gel</v>
      </c>
    </row>
    <row r="1787" ht="14.25" customHeight="1">
      <c r="A1787" s="4" t="s">
        <v>3746</v>
      </c>
      <c r="B1787" s="5">
        <v>45915.0</v>
      </c>
      <c r="C1787" s="12" t="s">
        <v>3976</v>
      </c>
      <c r="D1787" s="4">
        <f t="shared" si="1"/>
        <v>2025</v>
      </c>
      <c r="E1787" s="4" t="s">
        <v>1049</v>
      </c>
      <c r="F1787" s="4">
        <v>58.0</v>
      </c>
      <c r="G1787" s="4" t="str">
        <f t="shared" si="2"/>
        <v>56-65</v>
      </c>
      <c r="H1787" s="4" t="str">
        <f t="array" ref="H1787">XLOOKUP(E1787,Customer_Dim!A:A,Customer_Dim!D:D)</f>
        <v>Female</v>
      </c>
      <c r="I1787" s="4" t="str">
        <f t="array" ref="I1787">XLOOKUP(E1787,Customer_Dim!A:A,Customer_Dim!H:H)</f>
        <v>Gold</v>
      </c>
      <c r="J1787" s="4" t="str">
        <f t="array" ref="J1787">XLOOKUP(E1787,Customer_Dim!A:A,Customer_Dim!E:E)</f>
        <v>Cindyton</v>
      </c>
      <c r="K1787" s="4" t="str">
        <f t="array" ref="K1787">XLOOKUP(E1787,Customer_Dim!A:A,Customer_Dim!F:F)</f>
        <v>Rhode Island</v>
      </c>
      <c r="L1787" s="4" t="str">
        <f t="array" ref="L1787">XLOOKUP(Q1787,Store_Dim!A:A,Store_Dim!C:C)</f>
        <v>East</v>
      </c>
      <c r="M1787" s="4" t="s">
        <v>1783</v>
      </c>
      <c r="N1787" s="4" t="str">
        <f t="array" ref="N1787">XLOOKUP(M1787,Product_Dim!A:A,Product_Dim!C:C)</f>
        <v>Electronics</v>
      </c>
      <c r="O1787" s="4" t="str">
        <f t="array" ref="O1787">XLOOKUP(M1787,Product_Dim!A:A,Product_Dim!D:D)</f>
        <v>Accessories</v>
      </c>
      <c r="P1787" s="4" t="s">
        <v>1785</v>
      </c>
      <c r="Q1787" s="4" t="s">
        <v>1932</v>
      </c>
      <c r="R1787" s="4" t="str">
        <f t="array" ref="R1787">XLOOKUP(Q1787,Store_Dim!A:A,Store_Dim!B:B)</f>
        <v>Gardner, Humphrey and Contreras</v>
      </c>
      <c r="S1787" s="4" t="str">
        <f t="array" ref="S1787">XLOOKUP(Q1787,Store_Dim!A:A,Store_Dim!E:E)</f>
        <v>Flagship</v>
      </c>
      <c r="T1787" s="4">
        <v>3.0</v>
      </c>
      <c r="U1787" s="13">
        <v>115.39</v>
      </c>
      <c r="V1787" s="14">
        <v>0.02</v>
      </c>
      <c r="W1787" s="15">
        <v>476.0</v>
      </c>
      <c r="X1787" s="4" t="s">
        <v>1961</v>
      </c>
      <c r="Y1787" s="16">
        <v>339.2466</v>
      </c>
      <c r="Z1787" s="4" t="str">
        <f t="array" ref="Z1787">XLOOKUP(M1787,Product_Dim!A:A,Product_Dim!B:B)</f>
        <v>Smart LED Light Strip</v>
      </c>
    </row>
    <row r="1788" ht="14.25" customHeight="1">
      <c r="A1788" s="4" t="s">
        <v>3747</v>
      </c>
      <c r="B1788" s="5">
        <v>45359.0</v>
      </c>
      <c r="C1788" s="12" t="s">
        <v>3977</v>
      </c>
      <c r="D1788" s="4">
        <f t="shared" si="1"/>
        <v>2024</v>
      </c>
      <c r="E1788" s="4" t="s">
        <v>612</v>
      </c>
      <c r="F1788" s="4">
        <v>43.0</v>
      </c>
      <c r="G1788" s="4" t="str">
        <f t="shared" si="2"/>
        <v>36-45</v>
      </c>
      <c r="H1788" s="4" t="str">
        <f t="array" ref="H1788">XLOOKUP(E1788,Customer_Dim!A:A,Customer_Dim!D:D)</f>
        <v>Female</v>
      </c>
      <c r="I1788" s="4" t="str">
        <f t="array" ref="I1788">XLOOKUP(E1788,Customer_Dim!A:A,Customer_Dim!H:H)</f>
        <v>Silver</v>
      </c>
      <c r="J1788" s="4" t="str">
        <f t="array" ref="J1788">XLOOKUP(E1788,Customer_Dim!A:A,Customer_Dim!E:E)</f>
        <v>Murphyfurt</v>
      </c>
      <c r="K1788" s="4" t="str">
        <f t="array" ref="K1788">XLOOKUP(E1788,Customer_Dim!A:A,Customer_Dim!F:F)</f>
        <v>Utah</v>
      </c>
      <c r="L1788" s="4" t="str">
        <f t="array" ref="L1788">XLOOKUP(Q1788,Store_Dim!A:A,Store_Dim!C:C)</f>
        <v>North</v>
      </c>
      <c r="M1788" s="4" t="s">
        <v>1648</v>
      </c>
      <c r="N1788" s="4" t="str">
        <f t="array" ref="N1788">XLOOKUP(M1788,Product_Dim!A:A,Product_Dim!C:C)</f>
        <v>Sports</v>
      </c>
      <c r="O1788" s="4" t="str">
        <f t="array" ref="O1788">XLOOKUP(M1788,Product_Dim!A:A,Product_Dim!D:D)</f>
        <v>Outdoor</v>
      </c>
      <c r="P1788" s="4" t="s">
        <v>1651</v>
      </c>
      <c r="Q1788" s="4" t="s">
        <v>1929</v>
      </c>
      <c r="R1788" s="4" t="str">
        <f t="array" ref="R1788">XLOOKUP(Q1788,Store_Dim!A:A,Store_Dim!B:B)</f>
        <v>Thomas, Bridges and Harris</v>
      </c>
      <c r="S1788" s="4" t="str">
        <f t="array" ref="S1788">XLOOKUP(Q1788,Store_Dim!A:A,Store_Dim!E:E)</f>
        <v>Online</v>
      </c>
      <c r="T1788" s="4">
        <v>2.0</v>
      </c>
      <c r="U1788" s="13">
        <v>722.06</v>
      </c>
      <c r="V1788" s="14">
        <v>0.07</v>
      </c>
      <c r="W1788" s="15">
        <v>340.0</v>
      </c>
      <c r="X1788" s="4" t="s">
        <v>1959</v>
      </c>
      <c r="Y1788" s="16">
        <v>1343.0316</v>
      </c>
      <c r="Z1788" s="4" t="str">
        <f t="array" ref="Z1788">XLOOKUP(M1788,Product_Dim!A:A,Product_Dim!B:B)</f>
        <v>Foldable Camping Chair</v>
      </c>
    </row>
    <row r="1789" ht="14.25" customHeight="1">
      <c r="A1789" s="4" t="s">
        <v>3748</v>
      </c>
      <c r="B1789" s="5">
        <v>45652.0</v>
      </c>
      <c r="C1789" s="12" t="s">
        <v>3969</v>
      </c>
      <c r="D1789" s="4">
        <f t="shared" si="1"/>
        <v>2024</v>
      </c>
      <c r="E1789" s="4" t="s">
        <v>1343</v>
      </c>
      <c r="F1789" s="4">
        <v>40.0</v>
      </c>
      <c r="G1789" s="4" t="str">
        <f t="shared" si="2"/>
        <v>36-45</v>
      </c>
      <c r="H1789" s="4" t="str">
        <f t="array" ref="H1789">XLOOKUP(E1789,Customer_Dim!A:A,Customer_Dim!D:D)</f>
        <v>Male</v>
      </c>
      <c r="I1789" s="4" t="str">
        <f t="array" ref="I1789">XLOOKUP(E1789,Customer_Dim!A:A,Customer_Dim!H:H)</f>
        <v>Bronze</v>
      </c>
      <c r="J1789" s="4" t="str">
        <f t="array" ref="J1789">XLOOKUP(E1789,Customer_Dim!A:A,Customer_Dim!E:E)</f>
        <v>Lake Monique</v>
      </c>
      <c r="K1789" s="4" t="str">
        <f t="array" ref="K1789">XLOOKUP(E1789,Customer_Dim!A:A,Customer_Dim!F:F)</f>
        <v>Utah</v>
      </c>
      <c r="L1789" s="4" t="str">
        <f t="array" ref="L1789">XLOOKUP(Q1789,Store_Dim!A:A,Store_Dim!C:C)</f>
        <v>North</v>
      </c>
      <c r="M1789" s="4" t="s">
        <v>1585</v>
      </c>
      <c r="N1789" s="4" t="str">
        <f t="array" ref="N1789">XLOOKUP(M1789,Product_Dim!A:A,Product_Dim!C:C)</f>
        <v>Home</v>
      </c>
      <c r="O1789" s="4" t="str">
        <f t="array" ref="O1789">XLOOKUP(M1789,Product_Dim!A:A,Product_Dim!D:D)</f>
        <v>Lighting</v>
      </c>
      <c r="P1789" s="4" t="s">
        <v>1589</v>
      </c>
      <c r="Q1789" s="4" t="s">
        <v>1936</v>
      </c>
      <c r="R1789" s="4" t="str">
        <f t="array" ref="R1789">XLOOKUP(Q1789,Store_Dim!A:A,Store_Dim!B:B)</f>
        <v>Shelton PLC</v>
      </c>
      <c r="S1789" s="4" t="str">
        <f t="array" ref="S1789">XLOOKUP(Q1789,Store_Dim!A:A,Store_Dim!E:E)</f>
        <v>Flagship</v>
      </c>
      <c r="T1789" s="4">
        <v>1.0</v>
      </c>
      <c r="U1789" s="13">
        <v>384.57</v>
      </c>
      <c r="V1789" s="14">
        <v>0.06</v>
      </c>
      <c r="W1789" s="15">
        <v>170.0</v>
      </c>
      <c r="X1789" s="4" t="s">
        <v>1961</v>
      </c>
      <c r="Y1789" s="16">
        <v>361.4958</v>
      </c>
      <c r="Z1789" s="4" t="str">
        <f t="array" ref="Z1789">XLOOKUP(M1789,Product_Dim!A:A,Product_Dim!B:B)</f>
        <v>LED Table Lamp</v>
      </c>
    </row>
    <row r="1790" ht="14.25" customHeight="1">
      <c r="A1790" s="4" t="s">
        <v>3749</v>
      </c>
      <c r="B1790" s="5">
        <v>45735.0</v>
      </c>
      <c r="C1790" s="12" t="s">
        <v>3977</v>
      </c>
      <c r="D1790" s="4">
        <f t="shared" si="1"/>
        <v>2025</v>
      </c>
      <c r="E1790" s="4" t="s">
        <v>704</v>
      </c>
      <c r="F1790" s="4">
        <v>48.0</v>
      </c>
      <c r="G1790" s="4" t="str">
        <f t="shared" si="2"/>
        <v>46-55</v>
      </c>
      <c r="H1790" s="4" t="str">
        <f t="array" ref="H1790">XLOOKUP(E1790,Customer_Dim!A:A,Customer_Dim!D:D)</f>
        <v>Male</v>
      </c>
      <c r="I1790" s="4" t="str">
        <f t="array" ref="I1790">XLOOKUP(E1790,Customer_Dim!A:A,Customer_Dim!H:H)</f>
        <v>Silver</v>
      </c>
      <c r="J1790" s="4" t="str">
        <f t="array" ref="J1790">XLOOKUP(E1790,Customer_Dim!A:A,Customer_Dim!E:E)</f>
        <v>Matthewborough</v>
      </c>
      <c r="K1790" s="4" t="str">
        <f t="array" ref="K1790">XLOOKUP(E1790,Customer_Dim!A:A,Customer_Dim!F:F)</f>
        <v>Georgia</v>
      </c>
      <c r="L1790" s="4" t="str">
        <f t="array" ref="L1790">XLOOKUP(Q1790,Store_Dim!A:A,Store_Dim!C:C)</f>
        <v>East</v>
      </c>
      <c r="M1790" s="4" t="s">
        <v>1590</v>
      </c>
      <c r="N1790" s="4" t="str">
        <f t="array" ref="N1790">XLOOKUP(M1790,Product_Dim!A:A,Product_Dim!C:C)</f>
        <v>Electronics</v>
      </c>
      <c r="O1790" s="4" t="str">
        <f t="array" ref="O1790">XLOOKUP(M1790,Product_Dim!A:A,Product_Dim!D:D)</f>
        <v>Audio</v>
      </c>
      <c r="P1790" s="4" t="s">
        <v>1593</v>
      </c>
      <c r="Q1790" s="4" t="s">
        <v>1932</v>
      </c>
      <c r="R1790" s="4" t="str">
        <f t="array" ref="R1790">XLOOKUP(Q1790,Store_Dim!A:A,Store_Dim!B:B)</f>
        <v>Gardner, Humphrey and Contreras</v>
      </c>
      <c r="S1790" s="4" t="str">
        <f t="array" ref="S1790">XLOOKUP(Q1790,Store_Dim!A:A,Store_Dim!E:E)</f>
        <v>Flagship</v>
      </c>
      <c r="T1790" s="4">
        <v>2.0</v>
      </c>
      <c r="U1790" s="13">
        <v>194.09</v>
      </c>
      <c r="V1790" s="14">
        <v>0.18</v>
      </c>
      <c r="W1790" s="15">
        <v>142.0</v>
      </c>
      <c r="X1790" s="4" t="s">
        <v>1961</v>
      </c>
      <c r="Y1790" s="16">
        <v>318.3076</v>
      </c>
      <c r="Z1790" s="4" t="str">
        <f t="array" ref="Z1790">XLOOKUP(M1790,Product_Dim!A:A,Product_Dim!B:B)</f>
        <v>Wireless Bluetooth Earbuds</v>
      </c>
    </row>
    <row r="1791" ht="14.25" customHeight="1">
      <c r="A1791" s="4" t="s">
        <v>3750</v>
      </c>
      <c r="B1791" s="5">
        <v>45579.0</v>
      </c>
      <c r="C1791" s="12" t="s">
        <v>3979</v>
      </c>
      <c r="D1791" s="4">
        <f t="shared" si="1"/>
        <v>2024</v>
      </c>
      <c r="E1791" s="4" t="s">
        <v>590</v>
      </c>
      <c r="F1791" s="4">
        <v>41.0</v>
      </c>
      <c r="G1791" s="4" t="str">
        <f t="shared" si="2"/>
        <v>36-45</v>
      </c>
      <c r="H1791" s="4" t="str">
        <f t="array" ref="H1791">XLOOKUP(E1791,Customer_Dim!A:A,Customer_Dim!D:D)</f>
        <v>Female</v>
      </c>
      <c r="I1791" s="4" t="str">
        <f t="array" ref="I1791">XLOOKUP(E1791,Customer_Dim!A:A,Customer_Dim!H:H)</f>
        <v>Bronze</v>
      </c>
      <c r="J1791" s="4" t="str">
        <f t="array" ref="J1791">XLOOKUP(E1791,Customer_Dim!A:A,Customer_Dim!E:E)</f>
        <v>Port Richard</v>
      </c>
      <c r="K1791" s="4" t="str">
        <f t="array" ref="K1791">XLOOKUP(E1791,Customer_Dim!A:A,Customer_Dim!F:F)</f>
        <v>West Virginia</v>
      </c>
      <c r="L1791" s="4" t="str">
        <f t="array" ref="L1791">XLOOKUP(Q1791,Store_Dim!A:A,Store_Dim!C:C)</f>
        <v>North</v>
      </c>
      <c r="M1791" s="4" t="s">
        <v>1847</v>
      </c>
      <c r="N1791" s="4" t="str">
        <f t="array" ref="N1791">XLOOKUP(M1791,Product_Dim!A:A,Product_Dim!C:C)</f>
        <v>Sports</v>
      </c>
      <c r="O1791" s="4" t="str">
        <f t="array" ref="O1791">XLOOKUP(M1791,Product_Dim!A:A,Product_Dim!D:D)</f>
        <v>Accessories</v>
      </c>
      <c r="P1791" s="4" t="s">
        <v>1849</v>
      </c>
      <c r="Q1791" s="4" t="s">
        <v>1901</v>
      </c>
      <c r="R1791" s="4" t="str">
        <f t="array" ref="R1791">XLOOKUP(Q1791,Store_Dim!A:A,Store_Dim!B:B)</f>
        <v>Johnson-Wright</v>
      </c>
      <c r="S1791" s="4" t="str">
        <f t="array" ref="S1791">XLOOKUP(Q1791,Store_Dim!A:A,Store_Dim!E:E)</f>
        <v>Outlet</v>
      </c>
      <c r="T1791" s="4">
        <v>2.0</v>
      </c>
      <c r="U1791" s="13">
        <v>403.91</v>
      </c>
      <c r="V1791" s="14">
        <v>0.07</v>
      </c>
      <c r="W1791" s="15">
        <v>232.0</v>
      </c>
      <c r="X1791" s="4" t="s">
        <v>1959</v>
      </c>
      <c r="Y1791" s="16">
        <v>751.2726</v>
      </c>
      <c r="Z1791" s="4" t="str">
        <f t="array" ref="Z1791">XLOOKUP(M1791,Product_Dim!A:A,Product_Dim!B:B)</f>
        <v>Sports Wrist Sweatbands</v>
      </c>
    </row>
    <row r="1792" ht="14.25" customHeight="1">
      <c r="A1792" s="4" t="s">
        <v>3751</v>
      </c>
      <c r="B1792" s="5">
        <v>45721.0</v>
      </c>
      <c r="C1792" s="12" t="s">
        <v>3977</v>
      </c>
      <c r="D1792" s="4">
        <f t="shared" si="1"/>
        <v>2025</v>
      </c>
      <c r="E1792" s="4" t="s">
        <v>294</v>
      </c>
      <c r="F1792" s="4">
        <v>37.0</v>
      </c>
      <c r="G1792" s="4" t="str">
        <f t="shared" si="2"/>
        <v>36-45</v>
      </c>
      <c r="H1792" s="4" t="str">
        <f t="array" ref="H1792">XLOOKUP(E1792,Customer_Dim!A:A,Customer_Dim!D:D)</f>
        <v>Male</v>
      </c>
      <c r="I1792" s="4" t="str">
        <f t="array" ref="I1792">XLOOKUP(E1792,Customer_Dim!A:A,Customer_Dim!H:H)</f>
        <v>Gold</v>
      </c>
      <c r="J1792" s="4" t="str">
        <f t="array" ref="J1792">XLOOKUP(E1792,Customer_Dim!A:A,Customer_Dim!E:E)</f>
        <v>Rodrigueztown</v>
      </c>
      <c r="K1792" s="4" t="str">
        <f t="array" ref="K1792">XLOOKUP(E1792,Customer_Dim!A:A,Customer_Dim!F:F)</f>
        <v>Oklahoma</v>
      </c>
      <c r="L1792" s="4" t="str">
        <f t="array" ref="L1792">XLOOKUP(Q1792,Store_Dim!A:A,Store_Dim!C:C)</f>
        <v>South</v>
      </c>
      <c r="M1792" s="4" t="s">
        <v>1625</v>
      </c>
      <c r="N1792" s="4" t="str">
        <f t="array" ref="N1792">XLOOKUP(M1792,Product_Dim!A:A,Product_Dim!C:C)</f>
        <v>Sports</v>
      </c>
      <c r="O1792" s="4" t="str">
        <f t="array" ref="O1792">XLOOKUP(M1792,Product_Dim!A:A,Product_Dim!D:D)</f>
        <v>Accessories</v>
      </c>
      <c r="P1792" s="4" t="s">
        <v>1627</v>
      </c>
      <c r="Q1792" s="4" t="s">
        <v>1934</v>
      </c>
      <c r="R1792" s="4" t="str">
        <f t="array" ref="R1792">XLOOKUP(Q1792,Store_Dim!A:A,Store_Dim!B:B)</f>
        <v>Mcdonald Inc</v>
      </c>
      <c r="S1792" s="4" t="str">
        <f t="array" ref="S1792">XLOOKUP(Q1792,Store_Dim!A:A,Store_Dim!E:E)</f>
        <v>Outlet</v>
      </c>
      <c r="T1792" s="4">
        <v>1.0</v>
      </c>
      <c r="U1792" s="13">
        <v>878.69</v>
      </c>
      <c r="V1792" s="14">
        <v>0.3</v>
      </c>
      <c r="W1792" s="15">
        <v>367.0</v>
      </c>
      <c r="X1792" s="4" t="s">
        <v>1961</v>
      </c>
      <c r="Y1792" s="16">
        <v>615.083</v>
      </c>
      <c r="Z1792" s="4" t="str">
        <f t="array" ref="Z1792">XLOOKUP(M1792,Product_Dim!A:A,Product_Dim!B:B)</f>
        <v>Soccer Training Cone Set</v>
      </c>
    </row>
    <row r="1793" ht="14.25" customHeight="1">
      <c r="A1793" s="4" t="s">
        <v>3752</v>
      </c>
      <c r="B1793" s="5">
        <v>45446.0</v>
      </c>
      <c r="C1793" s="12" t="s">
        <v>3970</v>
      </c>
      <c r="D1793" s="4">
        <f t="shared" si="1"/>
        <v>2024</v>
      </c>
      <c r="E1793" s="4" t="s">
        <v>1214</v>
      </c>
      <c r="F1793" s="4">
        <v>50.0</v>
      </c>
      <c r="G1793" s="4" t="str">
        <f t="shared" si="2"/>
        <v>46-55</v>
      </c>
      <c r="H1793" s="4" t="str">
        <f t="array" ref="H1793">XLOOKUP(E1793,Customer_Dim!A:A,Customer_Dim!D:D)</f>
        <v>Male</v>
      </c>
      <c r="I1793" s="4" t="str">
        <f t="array" ref="I1793">XLOOKUP(E1793,Customer_Dim!A:A,Customer_Dim!H:H)</f>
        <v>Silver</v>
      </c>
      <c r="J1793" s="4" t="str">
        <f t="array" ref="J1793">XLOOKUP(E1793,Customer_Dim!A:A,Customer_Dim!E:E)</f>
        <v>Andrewsland</v>
      </c>
      <c r="K1793" s="4" t="str">
        <f t="array" ref="K1793">XLOOKUP(E1793,Customer_Dim!A:A,Customer_Dim!F:F)</f>
        <v>Alabama</v>
      </c>
      <c r="L1793" s="4" t="str">
        <f t="array" ref="L1793">XLOOKUP(Q1793,Store_Dim!A:A,Store_Dim!C:C)</f>
        <v>North</v>
      </c>
      <c r="M1793" s="4" t="s">
        <v>1677</v>
      </c>
      <c r="N1793" s="4" t="str">
        <f t="array" ref="N1793">XLOOKUP(M1793,Product_Dim!A:A,Product_Dim!C:C)</f>
        <v>Home</v>
      </c>
      <c r="O1793" s="4" t="str">
        <f t="array" ref="O1793">XLOOKUP(M1793,Product_Dim!A:A,Product_Dim!D:D)</f>
        <v>Decor</v>
      </c>
      <c r="P1793" s="4" t="s">
        <v>1679</v>
      </c>
      <c r="Q1793" s="4" t="s">
        <v>1936</v>
      </c>
      <c r="R1793" s="4" t="str">
        <f t="array" ref="R1793">XLOOKUP(Q1793,Store_Dim!A:A,Store_Dim!B:B)</f>
        <v>Shelton PLC</v>
      </c>
      <c r="S1793" s="4" t="str">
        <f t="array" ref="S1793">XLOOKUP(Q1793,Store_Dim!A:A,Store_Dim!E:E)</f>
        <v>Flagship</v>
      </c>
      <c r="T1793" s="4">
        <v>1.0</v>
      </c>
      <c r="U1793" s="13">
        <v>161.17</v>
      </c>
      <c r="V1793" s="14">
        <v>0.05</v>
      </c>
      <c r="W1793" s="15">
        <v>305.0</v>
      </c>
      <c r="X1793" s="4" t="s">
        <v>1959</v>
      </c>
      <c r="Y1793" s="16">
        <v>153.1115</v>
      </c>
      <c r="Z1793" s="4" t="str">
        <f t="array" ref="Z1793">XLOOKUP(M1793,Product_Dim!A:A,Product_Dim!B:B)</f>
        <v>Modern Wall Clock</v>
      </c>
    </row>
    <row r="1794" ht="14.25" customHeight="1">
      <c r="A1794" s="4" t="s">
        <v>3753</v>
      </c>
      <c r="B1794" s="5">
        <v>45387.0</v>
      </c>
      <c r="C1794" s="12" t="s">
        <v>3978</v>
      </c>
      <c r="D1794" s="4">
        <f t="shared" si="1"/>
        <v>2024</v>
      </c>
      <c r="E1794" s="4" t="s">
        <v>716</v>
      </c>
      <c r="F1794" s="4">
        <v>61.0</v>
      </c>
      <c r="G1794" s="4" t="str">
        <f t="shared" si="2"/>
        <v>56-65</v>
      </c>
      <c r="H1794" s="4" t="str">
        <f t="array" ref="H1794">XLOOKUP(E1794,Customer_Dim!A:A,Customer_Dim!D:D)</f>
        <v>Male</v>
      </c>
      <c r="I1794" s="4" t="str">
        <f t="array" ref="I1794">XLOOKUP(E1794,Customer_Dim!A:A,Customer_Dim!H:H)</f>
        <v>Gold</v>
      </c>
      <c r="J1794" s="4" t="str">
        <f t="array" ref="J1794">XLOOKUP(E1794,Customer_Dim!A:A,Customer_Dim!E:E)</f>
        <v>Danielstad</v>
      </c>
      <c r="K1794" s="4" t="str">
        <f t="array" ref="K1794">XLOOKUP(E1794,Customer_Dim!A:A,Customer_Dim!F:F)</f>
        <v>Montana</v>
      </c>
      <c r="L1794" s="4" t="str">
        <f t="array" ref="L1794">XLOOKUP(Q1794,Store_Dim!A:A,Store_Dim!C:C)</f>
        <v>South</v>
      </c>
      <c r="M1794" s="4" t="s">
        <v>1802</v>
      </c>
      <c r="N1794" s="4" t="str">
        <f t="array" ref="N1794">XLOOKUP(M1794,Product_Dim!A:A,Product_Dim!C:C)</f>
        <v>Sports</v>
      </c>
      <c r="O1794" s="4" t="str">
        <f t="array" ref="O1794">XLOOKUP(M1794,Product_Dim!A:A,Product_Dim!D:D)</f>
        <v>Team Sports</v>
      </c>
      <c r="P1794" s="4" t="s">
        <v>1804</v>
      </c>
      <c r="Q1794" s="4" t="s">
        <v>1934</v>
      </c>
      <c r="R1794" s="4" t="str">
        <f t="array" ref="R1794">XLOOKUP(Q1794,Store_Dim!A:A,Store_Dim!B:B)</f>
        <v>Mcdonald Inc</v>
      </c>
      <c r="S1794" s="4" t="str">
        <f t="array" ref="S1794">XLOOKUP(Q1794,Store_Dim!A:A,Store_Dim!E:E)</f>
        <v>Outlet</v>
      </c>
      <c r="T1794" s="4">
        <v>2.0</v>
      </c>
      <c r="U1794" s="13">
        <v>720.15</v>
      </c>
      <c r="V1794" s="14">
        <v>0.22</v>
      </c>
      <c r="W1794" s="15">
        <v>359.0</v>
      </c>
      <c r="X1794" s="4" t="s">
        <v>1964</v>
      </c>
      <c r="Y1794" s="16">
        <v>1123.434</v>
      </c>
      <c r="Z1794" s="4" t="str">
        <f t="array" ref="Z1794">XLOOKUP(M1794,Product_Dim!A:A,Product_Dim!B:B)</f>
        <v>Shin Guards – Adult</v>
      </c>
    </row>
    <row r="1795" ht="14.25" customHeight="1">
      <c r="A1795" s="4" t="s">
        <v>3754</v>
      </c>
      <c r="B1795" s="5">
        <v>45222.0</v>
      </c>
      <c r="C1795" s="12" t="s">
        <v>3979</v>
      </c>
      <c r="D1795" s="4">
        <f t="shared" si="1"/>
        <v>2023</v>
      </c>
      <c r="E1795" s="4" t="s">
        <v>1112</v>
      </c>
      <c r="F1795" s="4">
        <v>39.0</v>
      </c>
      <c r="G1795" s="4" t="str">
        <f t="shared" si="2"/>
        <v>36-45</v>
      </c>
      <c r="H1795" s="4" t="str">
        <f t="array" ref="H1795">XLOOKUP(E1795,Customer_Dim!A:A,Customer_Dim!D:D)</f>
        <v>Female</v>
      </c>
      <c r="I1795" s="4" t="str">
        <f t="array" ref="I1795">XLOOKUP(E1795,Customer_Dim!A:A,Customer_Dim!H:H)</f>
        <v>Gold</v>
      </c>
      <c r="J1795" s="4" t="str">
        <f t="array" ref="J1795">XLOOKUP(E1795,Customer_Dim!A:A,Customer_Dim!E:E)</f>
        <v>Peggystad</v>
      </c>
      <c r="K1795" s="4" t="str">
        <f t="array" ref="K1795">XLOOKUP(E1795,Customer_Dim!A:A,Customer_Dim!F:F)</f>
        <v>Connecticut</v>
      </c>
      <c r="L1795" s="4" t="str">
        <f t="array" ref="L1795">XLOOKUP(Q1795,Store_Dim!A:A,Store_Dim!C:C)</f>
        <v>West</v>
      </c>
      <c r="M1795" s="4" t="s">
        <v>1655</v>
      </c>
      <c r="N1795" s="4" t="str">
        <f t="array" ref="N1795">XLOOKUP(M1795,Product_Dim!A:A,Product_Dim!C:C)</f>
        <v>Electronics</v>
      </c>
      <c r="O1795" s="4" t="str">
        <f t="array" ref="O1795">XLOOKUP(M1795,Product_Dim!A:A,Product_Dim!D:D)</f>
        <v>Audio</v>
      </c>
      <c r="P1795" s="4" t="s">
        <v>1657</v>
      </c>
      <c r="Q1795" s="4" t="s">
        <v>1917</v>
      </c>
      <c r="R1795" s="4" t="str">
        <f t="array" ref="R1795">XLOOKUP(Q1795,Store_Dim!A:A,Store_Dim!B:B)</f>
        <v>Bean, Jones and Park</v>
      </c>
      <c r="S1795" s="4" t="str">
        <f t="array" ref="S1795">XLOOKUP(Q1795,Store_Dim!A:A,Store_Dim!E:E)</f>
        <v>Online</v>
      </c>
      <c r="T1795" s="4">
        <v>1.0</v>
      </c>
      <c r="U1795" s="13">
        <v>361.8</v>
      </c>
      <c r="V1795" s="14">
        <v>0.02</v>
      </c>
      <c r="W1795" s="15">
        <v>213.0</v>
      </c>
      <c r="X1795" s="4" t="s">
        <v>1964</v>
      </c>
      <c r="Y1795" s="16">
        <v>354.564</v>
      </c>
      <c r="Z1795" s="4" t="str">
        <f t="array" ref="Z1795">XLOOKUP(M1795,Product_Dim!A:A,Product_Dim!B:B)</f>
        <v>Wireless Bluetooth Speaker</v>
      </c>
    </row>
    <row r="1796" ht="14.25" customHeight="1">
      <c r="A1796" s="4" t="s">
        <v>3755</v>
      </c>
      <c r="B1796" s="5">
        <v>45402.0</v>
      </c>
      <c r="C1796" s="12" t="s">
        <v>3978</v>
      </c>
      <c r="D1796" s="4">
        <f t="shared" si="1"/>
        <v>2024</v>
      </c>
      <c r="E1796" s="4" t="s">
        <v>763</v>
      </c>
      <c r="F1796" s="4">
        <v>29.0</v>
      </c>
      <c r="G1796" s="4" t="str">
        <f t="shared" si="2"/>
        <v>26-35</v>
      </c>
      <c r="H1796" s="4" t="str">
        <f t="array" ref="H1796">XLOOKUP(E1796,Customer_Dim!A:A,Customer_Dim!D:D)</f>
        <v>Male</v>
      </c>
      <c r="I1796" s="4" t="str">
        <f t="array" ref="I1796">XLOOKUP(E1796,Customer_Dim!A:A,Customer_Dim!H:H)</f>
        <v>Bronze</v>
      </c>
      <c r="J1796" s="4" t="str">
        <f t="array" ref="J1796">XLOOKUP(E1796,Customer_Dim!A:A,Customer_Dim!E:E)</f>
        <v>Aaronmouth</v>
      </c>
      <c r="K1796" s="4" t="str">
        <f t="array" ref="K1796">XLOOKUP(E1796,Customer_Dim!A:A,Customer_Dim!F:F)</f>
        <v>Florida</v>
      </c>
      <c r="L1796" s="4" t="str">
        <f t="array" ref="L1796">XLOOKUP(Q1796,Store_Dim!A:A,Store_Dim!C:C)</f>
        <v>East</v>
      </c>
      <c r="M1796" s="4" t="s">
        <v>1868</v>
      </c>
      <c r="N1796" s="4" t="str">
        <f t="array" ref="N1796">XLOOKUP(M1796,Product_Dim!A:A,Product_Dim!C:C)</f>
        <v>Sports</v>
      </c>
      <c r="O1796" s="4" t="str">
        <f t="array" ref="O1796">XLOOKUP(M1796,Product_Dim!A:A,Product_Dim!D:D)</f>
        <v>Accessories</v>
      </c>
      <c r="P1796" s="4" t="s">
        <v>1870</v>
      </c>
      <c r="Q1796" s="4" t="s">
        <v>1911</v>
      </c>
      <c r="R1796" s="4" t="str">
        <f t="array" ref="R1796">XLOOKUP(Q1796,Store_Dim!A:A,Store_Dim!B:B)</f>
        <v>Benson-Elliott</v>
      </c>
      <c r="S1796" s="4" t="str">
        <f t="array" ref="S1796">XLOOKUP(Q1796,Store_Dim!A:A,Store_Dim!E:E)</f>
        <v>Online</v>
      </c>
      <c r="T1796" s="4">
        <v>1.0</v>
      </c>
      <c r="U1796" s="13">
        <v>779.84</v>
      </c>
      <c r="V1796" s="14">
        <v>0.29</v>
      </c>
      <c r="W1796" s="15">
        <v>75.0</v>
      </c>
      <c r="X1796" s="4" t="s">
        <v>1961</v>
      </c>
      <c r="Y1796" s="16">
        <v>553.6864</v>
      </c>
      <c r="Z1796" s="4" t="str">
        <f t="array" ref="Z1796">XLOOKUP(M1796,Product_Dim!A:A,Product_Dim!B:B)</f>
        <v>Sports Stopwatch Basic</v>
      </c>
    </row>
    <row r="1797" ht="14.25" customHeight="1">
      <c r="A1797" s="4" t="s">
        <v>3756</v>
      </c>
      <c r="B1797" s="5">
        <v>45455.0</v>
      </c>
      <c r="C1797" s="12" t="s">
        <v>3970</v>
      </c>
      <c r="D1797" s="4">
        <f t="shared" si="1"/>
        <v>2024</v>
      </c>
      <c r="E1797" s="4" t="s">
        <v>46</v>
      </c>
      <c r="F1797" s="4">
        <v>64.0</v>
      </c>
      <c r="G1797" s="4" t="str">
        <f t="shared" si="2"/>
        <v>56-65</v>
      </c>
      <c r="H1797" s="4" t="str">
        <f t="array" ref="H1797">XLOOKUP(E1797,Customer_Dim!A:A,Customer_Dim!D:D)</f>
        <v>Female</v>
      </c>
      <c r="I1797" s="4" t="str">
        <f t="array" ref="I1797">XLOOKUP(E1797,Customer_Dim!A:A,Customer_Dim!H:H)</f>
        <v>Silver</v>
      </c>
      <c r="J1797" s="4" t="str">
        <f t="array" ref="J1797">XLOOKUP(E1797,Customer_Dim!A:A,Customer_Dim!E:E)</f>
        <v>Nicholasshire</v>
      </c>
      <c r="K1797" s="4" t="str">
        <f t="array" ref="K1797">XLOOKUP(E1797,Customer_Dim!A:A,Customer_Dim!F:F)</f>
        <v>California</v>
      </c>
      <c r="L1797" s="4" t="str">
        <f t="array" ref="L1797">XLOOKUP(Q1797,Store_Dim!A:A,Store_Dim!C:C)</f>
        <v>South</v>
      </c>
      <c r="M1797" s="4" t="s">
        <v>1871</v>
      </c>
      <c r="N1797" s="4" t="str">
        <f t="array" ref="N1797">XLOOKUP(M1797,Product_Dim!A:A,Product_Dim!C:C)</f>
        <v>Clothing</v>
      </c>
      <c r="O1797" s="4" t="str">
        <f t="array" ref="O1797">XLOOKUP(M1797,Product_Dim!A:A,Product_Dim!D:D)</f>
        <v>Outerwear</v>
      </c>
      <c r="P1797" s="4" t="s">
        <v>1873</v>
      </c>
      <c r="Q1797" s="4" t="s">
        <v>1904</v>
      </c>
      <c r="R1797" s="4" t="str">
        <f t="array" ref="R1797">XLOOKUP(Q1797,Store_Dim!A:A,Store_Dim!B:B)</f>
        <v>Alexander Group</v>
      </c>
      <c r="S1797" s="4" t="str">
        <f t="array" ref="S1797">XLOOKUP(Q1797,Store_Dim!A:A,Store_Dim!E:E)</f>
        <v>Online</v>
      </c>
      <c r="T1797" s="4">
        <v>2.0</v>
      </c>
      <c r="U1797" s="13">
        <v>649.89</v>
      </c>
      <c r="V1797" s="14">
        <v>0.17</v>
      </c>
      <c r="W1797" s="15">
        <v>143.0</v>
      </c>
      <c r="X1797" s="4" t="s">
        <v>1964</v>
      </c>
      <c r="Y1797" s="16">
        <v>1078.8174</v>
      </c>
      <c r="Z1797" s="4" t="str">
        <f t="array" ref="Z1797">XLOOKUP(M1797,Product_Dim!A:A,Product_Dim!B:B)</f>
        <v>Women's Formal Blazer</v>
      </c>
    </row>
    <row r="1798" ht="14.25" customHeight="1">
      <c r="A1798" s="4" t="s">
        <v>3757</v>
      </c>
      <c r="B1798" s="5">
        <v>45877.0</v>
      </c>
      <c r="C1798" s="12" t="s">
        <v>3975</v>
      </c>
      <c r="D1798" s="4">
        <f t="shared" si="1"/>
        <v>2025</v>
      </c>
      <c r="E1798" s="4" t="s">
        <v>686</v>
      </c>
      <c r="F1798" s="4">
        <v>52.0</v>
      </c>
      <c r="G1798" s="4" t="str">
        <f t="shared" si="2"/>
        <v>46-55</v>
      </c>
      <c r="H1798" s="4" t="str">
        <f t="array" ref="H1798">XLOOKUP(E1798,Customer_Dim!A:A,Customer_Dim!D:D)</f>
        <v>Male</v>
      </c>
      <c r="I1798" s="4" t="str">
        <f t="array" ref="I1798">XLOOKUP(E1798,Customer_Dim!A:A,Customer_Dim!H:H)</f>
        <v>Platinum</v>
      </c>
      <c r="J1798" s="4" t="str">
        <f t="array" ref="J1798">XLOOKUP(E1798,Customer_Dim!A:A,Customer_Dim!E:E)</f>
        <v>New Dianebury</v>
      </c>
      <c r="K1798" s="4" t="str">
        <f t="array" ref="K1798">XLOOKUP(E1798,Customer_Dim!A:A,Customer_Dim!F:F)</f>
        <v>Virginia</v>
      </c>
      <c r="L1798" s="4" t="str">
        <f t="array" ref="L1798">XLOOKUP(Q1798,Store_Dim!A:A,Store_Dim!C:C)</f>
        <v>East</v>
      </c>
      <c r="M1798" s="4" t="s">
        <v>1741</v>
      </c>
      <c r="N1798" s="4" t="str">
        <f t="array" ref="N1798">XLOOKUP(M1798,Product_Dim!A:A,Product_Dim!C:C)</f>
        <v>Clothing</v>
      </c>
      <c r="O1798" s="4" t="str">
        <f t="array" ref="O1798">XLOOKUP(M1798,Product_Dim!A:A,Product_Dim!D:D)</f>
        <v>Bottoms</v>
      </c>
      <c r="P1798" s="4" t="s">
        <v>1743</v>
      </c>
      <c r="Q1798" s="4" t="s">
        <v>1911</v>
      </c>
      <c r="R1798" s="4" t="str">
        <f t="array" ref="R1798">XLOOKUP(Q1798,Store_Dim!A:A,Store_Dim!B:B)</f>
        <v>Benson-Elliott</v>
      </c>
      <c r="S1798" s="4" t="str">
        <f t="array" ref="S1798">XLOOKUP(Q1798,Store_Dim!A:A,Store_Dim!E:E)</f>
        <v>Online</v>
      </c>
      <c r="T1798" s="4">
        <v>1.0</v>
      </c>
      <c r="U1798" s="13">
        <v>952.73</v>
      </c>
      <c r="V1798" s="14">
        <v>0.17</v>
      </c>
      <c r="W1798" s="15">
        <v>125.0</v>
      </c>
      <c r="X1798" s="4" t="s">
        <v>1959</v>
      </c>
      <c r="Y1798" s="16">
        <v>790.7659</v>
      </c>
      <c r="Z1798" s="4" t="str">
        <f t="array" ref="Z1798">XLOOKUP(M1798,Product_Dim!A:A,Product_Dim!B:B)</f>
        <v>Men's Track Pants</v>
      </c>
    </row>
    <row r="1799" ht="14.25" customHeight="1">
      <c r="A1799" s="4" t="s">
        <v>3758</v>
      </c>
      <c r="B1799" s="5">
        <v>45875.0</v>
      </c>
      <c r="C1799" s="12" t="s">
        <v>3975</v>
      </c>
      <c r="D1799" s="4">
        <f t="shared" si="1"/>
        <v>2025</v>
      </c>
      <c r="E1799" s="4" t="s">
        <v>320</v>
      </c>
      <c r="F1799" s="4">
        <v>26.0</v>
      </c>
      <c r="G1799" s="4" t="str">
        <f t="shared" si="2"/>
        <v>26-35</v>
      </c>
      <c r="H1799" s="4" t="str">
        <f t="array" ref="H1799">XLOOKUP(E1799,Customer_Dim!A:A,Customer_Dim!D:D)</f>
        <v>Female</v>
      </c>
      <c r="I1799" s="4" t="str">
        <f t="array" ref="I1799">XLOOKUP(E1799,Customer_Dim!A:A,Customer_Dim!H:H)</f>
        <v>Platinum</v>
      </c>
      <c r="J1799" s="4" t="str">
        <f t="array" ref="J1799">XLOOKUP(E1799,Customer_Dim!A:A,Customer_Dim!E:E)</f>
        <v>Garyberg</v>
      </c>
      <c r="K1799" s="4" t="str">
        <f t="array" ref="K1799">XLOOKUP(E1799,Customer_Dim!A:A,Customer_Dim!F:F)</f>
        <v>Indiana</v>
      </c>
      <c r="L1799" s="4" t="str">
        <f t="array" ref="L1799">XLOOKUP(Q1799,Store_Dim!A:A,Store_Dim!C:C)</f>
        <v>West</v>
      </c>
      <c r="M1799" s="4" t="s">
        <v>1880</v>
      </c>
      <c r="N1799" s="4" t="str">
        <f t="array" ref="N1799">XLOOKUP(M1799,Product_Dim!A:A,Product_Dim!C:C)</f>
        <v>Home</v>
      </c>
      <c r="O1799" s="4" t="str">
        <f t="array" ref="O1799">XLOOKUP(M1799,Product_Dim!A:A,Product_Dim!D:D)</f>
        <v>Kitchen</v>
      </c>
      <c r="P1799" s="4" t="s">
        <v>1882</v>
      </c>
      <c r="Q1799" s="4" t="s">
        <v>1939</v>
      </c>
      <c r="R1799" s="4" t="str">
        <f t="array" ref="R1799">XLOOKUP(Q1799,Store_Dim!A:A,Store_Dim!B:B)</f>
        <v>Frederick-Wright</v>
      </c>
      <c r="S1799" s="4" t="str">
        <f t="array" ref="S1799">XLOOKUP(Q1799,Store_Dim!A:A,Store_Dim!E:E)</f>
        <v>Flagship</v>
      </c>
      <c r="T1799" s="4">
        <v>4.0</v>
      </c>
      <c r="U1799" s="13">
        <v>820.78</v>
      </c>
      <c r="V1799" s="14">
        <v>0.25</v>
      </c>
      <c r="W1799" s="15">
        <v>146.0</v>
      </c>
      <c r="X1799" s="4" t="s">
        <v>1959</v>
      </c>
      <c r="Y1799" s="16">
        <v>2462.34</v>
      </c>
      <c r="Z1799" s="4" t="str">
        <f t="array" ref="Z1799">XLOOKUP(M1799,Product_Dim!A:A,Product_Dim!B:B)</f>
        <v>Stainless Steel Cookware Set</v>
      </c>
    </row>
    <row r="1800" ht="14.25" customHeight="1">
      <c r="A1800" s="4" t="s">
        <v>3759</v>
      </c>
      <c r="B1800" s="5">
        <v>45592.0</v>
      </c>
      <c r="C1800" s="12" t="s">
        <v>3979</v>
      </c>
      <c r="D1800" s="4">
        <f t="shared" si="1"/>
        <v>2024</v>
      </c>
      <c r="E1800" s="4" t="s">
        <v>1097</v>
      </c>
      <c r="F1800" s="4">
        <v>30.0</v>
      </c>
      <c r="G1800" s="4" t="str">
        <f t="shared" si="2"/>
        <v>26-35</v>
      </c>
      <c r="H1800" s="4" t="str">
        <f t="array" ref="H1800">XLOOKUP(E1800,Customer_Dim!A:A,Customer_Dim!D:D)</f>
        <v>Female</v>
      </c>
      <c r="I1800" s="4" t="str">
        <f t="array" ref="I1800">XLOOKUP(E1800,Customer_Dim!A:A,Customer_Dim!H:H)</f>
        <v>Bronze</v>
      </c>
      <c r="J1800" s="4" t="str">
        <f t="array" ref="J1800">XLOOKUP(E1800,Customer_Dim!A:A,Customer_Dim!E:E)</f>
        <v>Amandaborough</v>
      </c>
      <c r="K1800" s="4" t="str">
        <f t="array" ref="K1800">XLOOKUP(E1800,Customer_Dim!A:A,Customer_Dim!F:F)</f>
        <v>Connecticut</v>
      </c>
      <c r="L1800" s="4" t="str">
        <f t="array" ref="L1800">XLOOKUP(Q1800,Store_Dim!A:A,Store_Dim!C:C)</f>
        <v>North</v>
      </c>
      <c r="M1800" s="4" t="s">
        <v>1693</v>
      </c>
      <c r="N1800" s="4" t="str">
        <f t="array" ref="N1800">XLOOKUP(M1800,Product_Dim!A:A,Product_Dim!C:C)</f>
        <v>Sports</v>
      </c>
      <c r="O1800" s="4" t="str">
        <f t="array" ref="O1800">XLOOKUP(M1800,Product_Dim!A:A,Product_Dim!D:D)</f>
        <v>Outdoor</v>
      </c>
      <c r="P1800" s="4" t="s">
        <v>1695</v>
      </c>
      <c r="Q1800" s="4" t="s">
        <v>1901</v>
      </c>
      <c r="R1800" s="4" t="str">
        <f t="array" ref="R1800">XLOOKUP(Q1800,Store_Dim!A:A,Store_Dim!B:B)</f>
        <v>Johnson-Wright</v>
      </c>
      <c r="S1800" s="4" t="str">
        <f t="array" ref="S1800">XLOOKUP(Q1800,Store_Dim!A:A,Store_Dim!E:E)</f>
        <v>Outlet</v>
      </c>
      <c r="T1800" s="4">
        <v>4.0</v>
      </c>
      <c r="U1800" s="13">
        <v>247.55</v>
      </c>
      <c r="V1800" s="14">
        <v>0.05</v>
      </c>
      <c r="W1800" s="15">
        <v>394.0</v>
      </c>
      <c r="X1800" s="4" t="s">
        <v>1959</v>
      </c>
      <c r="Y1800" s="16">
        <v>940.69</v>
      </c>
      <c r="Z1800" s="4" t="str">
        <f t="array" ref="Z1800">XLOOKUP(M1800,Product_Dim!A:A,Product_Dim!B:B)</f>
        <v>Sports Water Hydration Pack</v>
      </c>
    </row>
    <row r="1801" ht="14.25" customHeight="1">
      <c r="A1801" s="4" t="s">
        <v>3760</v>
      </c>
      <c r="B1801" s="5">
        <v>45369.0</v>
      </c>
      <c r="C1801" s="12" t="s">
        <v>3977</v>
      </c>
      <c r="D1801" s="4">
        <f t="shared" si="1"/>
        <v>2024</v>
      </c>
      <c r="E1801" s="4" t="s">
        <v>755</v>
      </c>
      <c r="F1801" s="4">
        <v>63.0</v>
      </c>
      <c r="G1801" s="4" t="str">
        <f t="shared" si="2"/>
        <v>56-65</v>
      </c>
      <c r="H1801" s="4" t="str">
        <f t="array" ref="H1801">XLOOKUP(E1801,Customer_Dim!A:A,Customer_Dim!D:D)</f>
        <v>Female</v>
      </c>
      <c r="I1801" s="4" t="str">
        <f t="array" ref="I1801">XLOOKUP(E1801,Customer_Dim!A:A,Customer_Dim!H:H)</f>
        <v>Gold</v>
      </c>
      <c r="J1801" s="4" t="str">
        <f t="array" ref="J1801">XLOOKUP(E1801,Customer_Dim!A:A,Customer_Dim!E:E)</f>
        <v>Pollardton</v>
      </c>
      <c r="K1801" s="4" t="str">
        <f t="array" ref="K1801">XLOOKUP(E1801,Customer_Dim!A:A,Customer_Dim!F:F)</f>
        <v>Kansas</v>
      </c>
      <c r="L1801" s="4" t="str">
        <f t="array" ref="L1801">XLOOKUP(Q1801,Store_Dim!A:A,Store_Dim!C:C)</f>
        <v>West</v>
      </c>
      <c r="M1801" s="4" t="s">
        <v>1880</v>
      </c>
      <c r="N1801" s="4" t="str">
        <f t="array" ref="N1801">XLOOKUP(M1801,Product_Dim!A:A,Product_Dim!C:C)</f>
        <v>Home</v>
      </c>
      <c r="O1801" s="4" t="str">
        <f t="array" ref="O1801">XLOOKUP(M1801,Product_Dim!A:A,Product_Dim!D:D)</f>
        <v>Kitchen</v>
      </c>
      <c r="P1801" s="4" t="s">
        <v>1882</v>
      </c>
      <c r="Q1801" s="4" t="s">
        <v>1917</v>
      </c>
      <c r="R1801" s="4" t="str">
        <f t="array" ref="R1801">XLOOKUP(Q1801,Store_Dim!A:A,Store_Dim!B:B)</f>
        <v>Bean, Jones and Park</v>
      </c>
      <c r="S1801" s="4" t="str">
        <f t="array" ref="S1801">XLOOKUP(Q1801,Store_Dim!A:A,Store_Dim!E:E)</f>
        <v>Online</v>
      </c>
      <c r="T1801" s="4">
        <v>3.0</v>
      </c>
      <c r="U1801" s="13">
        <v>561.44</v>
      </c>
      <c r="V1801" s="14">
        <v>0.2</v>
      </c>
      <c r="W1801" s="15">
        <v>146.0</v>
      </c>
      <c r="X1801" s="4" t="s">
        <v>1964</v>
      </c>
      <c r="Y1801" s="16">
        <v>1347.456</v>
      </c>
      <c r="Z1801" s="4" t="str">
        <f t="array" ref="Z1801">XLOOKUP(M1801,Product_Dim!A:A,Product_Dim!B:B)</f>
        <v>Stainless Steel Cookware Set</v>
      </c>
    </row>
    <row r="1802" ht="14.25" customHeight="1">
      <c r="A1802" s="4" t="s">
        <v>3761</v>
      </c>
      <c r="B1802" s="5">
        <v>45249.0</v>
      </c>
      <c r="C1802" s="12" t="s">
        <v>3971</v>
      </c>
      <c r="D1802" s="4">
        <f t="shared" si="1"/>
        <v>2023</v>
      </c>
      <c r="E1802" s="4" t="s">
        <v>916</v>
      </c>
      <c r="F1802" s="4">
        <v>59.0</v>
      </c>
      <c r="G1802" s="4" t="str">
        <f t="shared" si="2"/>
        <v>56-65</v>
      </c>
      <c r="H1802" s="4" t="str">
        <f t="array" ref="H1802">XLOOKUP(E1802,Customer_Dim!A:A,Customer_Dim!D:D)</f>
        <v>Male</v>
      </c>
      <c r="I1802" s="4" t="str">
        <f t="array" ref="I1802">XLOOKUP(E1802,Customer_Dim!A:A,Customer_Dim!H:H)</f>
        <v>Platinum</v>
      </c>
      <c r="J1802" s="4" t="str">
        <f t="array" ref="J1802">XLOOKUP(E1802,Customer_Dim!A:A,Customer_Dim!E:E)</f>
        <v>North Joshualand</v>
      </c>
      <c r="K1802" s="4" t="str">
        <f t="array" ref="K1802">XLOOKUP(E1802,Customer_Dim!A:A,Customer_Dim!F:F)</f>
        <v>Connecticut</v>
      </c>
      <c r="L1802" s="4" t="str">
        <f t="array" ref="L1802">XLOOKUP(Q1802,Store_Dim!A:A,Store_Dim!C:C)</f>
        <v>West</v>
      </c>
      <c r="M1802" s="4" t="s">
        <v>1799</v>
      </c>
      <c r="N1802" s="4" t="str">
        <f t="array" ref="N1802">XLOOKUP(M1802,Product_Dim!A:A,Product_Dim!C:C)</f>
        <v>Sports</v>
      </c>
      <c r="O1802" s="4" t="str">
        <f t="array" ref="O1802">XLOOKUP(M1802,Product_Dim!A:A,Product_Dim!D:D)</f>
        <v>Fitness</v>
      </c>
      <c r="P1802" s="4" t="s">
        <v>1801</v>
      </c>
      <c r="Q1802" s="4" t="s">
        <v>1917</v>
      </c>
      <c r="R1802" s="4" t="str">
        <f t="array" ref="R1802">XLOOKUP(Q1802,Store_Dim!A:A,Store_Dim!B:B)</f>
        <v>Bean, Jones and Park</v>
      </c>
      <c r="S1802" s="4" t="str">
        <f t="array" ref="S1802">XLOOKUP(Q1802,Store_Dim!A:A,Store_Dim!E:E)</f>
        <v>Online</v>
      </c>
      <c r="T1802" s="4">
        <v>4.0</v>
      </c>
      <c r="U1802" s="13">
        <v>214.37</v>
      </c>
      <c r="V1802" s="14">
        <v>0.11</v>
      </c>
      <c r="W1802" s="15">
        <v>300.0</v>
      </c>
      <c r="X1802" s="4" t="s">
        <v>1964</v>
      </c>
      <c r="Y1802" s="16">
        <v>763.1572</v>
      </c>
      <c r="Z1802" s="4" t="str">
        <f t="array" ref="Z1802">XLOOKUP(M1802,Product_Dim!A:A,Product_Dim!B:B)</f>
        <v>Professional Jump Rope</v>
      </c>
    </row>
    <row r="1803" ht="14.25" customHeight="1">
      <c r="A1803" s="4" t="s">
        <v>3762</v>
      </c>
      <c r="B1803" s="5">
        <v>45741.0</v>
      </c>
      <c r="C1803" s="12" t="s">
        <v>3977</v>
      </c>
      <c r="D1803" s="4">
        <f t="shared" si="1"/>
        <v>2025</v>
      </c>
      <c r="E1803" s="4" t="s">
        <v>1319</v>
      </c>
      <c r="F1803" s="4">
        <v>64.0</v>
      </c>
      <c r="G1803" s="4" t="str">
        <f t="shared" si="2"/>
        <v>56-65</v>
      </c>
      <c r="H1803" s="4" t="str">
        <f t="array" ref="H1803">XLOOKUP(E1803,Customer_Dim!A:A,Customer_Dim!D:D)</f>
        <v>Female</v>
      </c>
      <c r="I1803" s="4" t="str">
        <f t="array" ref="I1803">XLOOKUP(E1803,Customer_Dim!A:A,Customer_Dim!H:H)</f>
        <v>Bronze</v>
      </c>
      <c r="J1803" s="4" t="str">
        <f t="array" ref="J1803">XLOOKUP(E1803,Customer_Dim!A:A,Customer_Dim!E:E)</f>
        <v>Kimburgh</v>
      </c>
      <c r="K1803" s="4" t="str">
        <f t="array" ref="K1803">XLOOKUP(E1803,Customer_Dim!A:A,Customer_Dim!F:F)</f>
        <v>North Carolina</v>
      </c>
      <c r="L1803" s="4" t="str">
        <f t="array" ref="L1803">XLOOKUP(Q1803,Store_Dim!A:A,Store_Dim!C:C)</f>
        <v>West</v>
      </c>
      <c r="M1803" s="4" t="s">
        <v>1625</v>
      </c>
      <c r="N1803" s="4" t="str">
        <f t="array" ref="N1803">XLOOKUP(M1803,Product_Dim!A:A,Product_Dim!C:C)</f>
        <v>Sports</v>
      </c>
      <c r="O1803" s="4" t="str">
        <f t="array" ref="O1803">XLOOKUP(M1803,Product_Dim!A:A,Product_Dim!D:D)</f>
        <v>Accessories</v>
      </c>
      <c r="P1803" s="4" t="s">
        <v>1627</v>
      </c>
      <c r="Q1803" s="4" t="s">
        <v>1939</v>
      </c>
      <c r="R1803" s="4" t="str">
        <f t="array" ref="R1803">XLOOKUP(Q1803,Store_Dim!A:A,Store_Dim!B:B)</f>
        <v>Frederick-Wright</v>
      </c>
      <c r="S1803" s="4" t="str">
        <f t="array" ref="S1803">XLOOKUP(Q1803,Store_Dim!A:A,Store_Dim!E:E)</f>
        <v>Flagship</v>
      </c>
      <c r="T1803" s="4">
        <v>3.0</v>
      </c>
      <c r="U1803" s="13">
        <v>123.74</v>
      </c>
      <c r="V1803" s="14">
        <v>0.23</v>
      </c>
      <c r="W1803" s="15">
        <v>367.0</v>
      </c>
      <c r="X1803" s="4" t="s">
        <v>1961</v>
      </c>
      <c r="Y1803" s="16">
        <v>285.8394</v>
      </c>
      <c r="Z1803" s="4" t="str">
        <f t="array" ref="Z1803">XLOOKUP(M1803,Product_Dim!A:A,Product_Dim!B:B)</f>
        <v>Soccer Training Cone Set</v>
      </c>
    </row>
    <row r="1804" ht="14.25" customHeight="1">
      <c r="A1804" s="4" t="s">
        <v>3763</v>
      </c>
      <c r="B1804" s="5">
        <v>45427.0</v>
      </c>
      <c r="C1804" s="12" t="s">
        <v>3973</v>
      </c>
      <c r="D1804" s="4">
        <f t="shared" si="1"/>
        <v>2024</v>
      </c>
      <c r="E1804" s="4" t="s">
        <v>80</v>
      </c>
      <c r="F1804" s="4">
        <v>32.0</v>
      </c>
      <c r="G1804" s="4" t="str">
        <f t="shared" si="2"/>
        <v>26-35</v>
      </c>
      <c r="H1804" s="4" t="str">
        <f t="array" ref="H1804">XLOOKUP(E1804,Customer_Dim!A:A,Customer_Dim!D:D)</f>
        <v>Female</v>
      </c>
      <c r="I1804" s="4" t="str">
        <f t="array" ref="I1804">XLOOKUP(E1804,Customer_Dim!A:A,Customer_Dim!H:H)</f>
        <v>Silver</v>
      </c>
      <c r="J1804" s="4" t="str">
        <f t="array" ref="J1804">XLOOKUP(E1804,Customer_Dim!A:A,Customer_Dim!E:E)</f>
        <v>New Becky</v>
      </c>
      <c r="K1804" s="4" t="str">
        <f t="array" ref="K1804">XLOOKUP(E1804,Customer_Dim!A:A,Customer_Dim!F:F)</f>
        <v>Montana</v>
      </c>
      <c r="L1804" s="4" t="str">
        <f t="array" ref="L1804">XLOOKUP(Q1804,Store_Dim!A:A,Store_Dim!C:C)</f>
        <v>South</v>
      </c>
      <c r="M1804" s="4" t="s">
        <v>1783</v>
      </c>
      <c r="N1804" s="4" t="str">
        <f t="array" ref="N1804">XLOOKUP(M1804,Product_Dim!A:A,Product_Dim!C:C)</f>
        <v>Electronics</v>
      </c>
      <c r="O1804" s="4" t="str">
        <f t="array" ref="O1804">XLOOKUP(M1804,Product_Dim!A:A,Product_Dim!D:D)</f>
        <v>Accessories</v>
      </c>
      <c r="P1804" s="4" t="s">
        <v>1785</v>
      </c>
      <c r="Q1804" s="4" t="s">
        <v>1927</v>
      </c>
      <c r="R1804" s="4" t="str">
        <f t="array" ref="R1804">XLOOKUP(Q1804,Store_Dim!A:A,Store_Dim!B:B)</f>
        <v>Aguirre-Keller</v>
      </c>
      <c r="S1804" s="4" t="str">
        <f t="array" ref="S1804">XLOOKUP(Q1804,Store_Dim!A:A,Store_Dim!E:E)</f>
        <v>Online</v>
      </c>
      <c r="T1804" s="4">
        <v>4.0</v>
      </c>
      <c r="U1804" s="13">
        <v>645.71</v>
      </c>
      <c r="V1804" s="14">
        <v>0.1</v>
      </c>
      <c r="W1804" s="15">
        <v>476.0</v>
      </c>
      <c r="X1804" s="4" t="s">
        <v>1961</v>
      </c>
      <c r="Y1804" s="16">
        <v>2324.556</v>
      </c>
      <c r="Z1804" s="4" t="str">
        <f t="array" ref="Z1804">XLOOKUP(M1804,Product_Dim!A:A,Product_Dim!B:B)</f>
        <v>Smart LED Light Strip</v>
      </c>
    </row>
    <row r="1805" ht="14.25" customHeight="1">
      <c r="A1805" s="4" t="s">
        <v>3764</v>
      </c>
      <c r="B1805" s="5">
        <v>45736.0</v>
      </c>
      <c r="C1805" s="12" t="s">
        <v>3977</v>
      </c>
      <c r="D1805" s="4">
        <f t="shared" si="1"/>
        <v>2025</v>
      </c>
      <c r="E1805" s="4" t="s">
        <v>151</v>
      </c>
      <c r="F1805" s="4">
        <v>25.0</v>
      </c>
      <c r="G1805" s="4" t="str">
        <f t="shared" si="2"/>
        <v>18-25</v>
      </c>
      <c r="H1805" s="4" t="str">
        <f t="array" ref="H1805">XLOOKUP(E1805,Customer_Dim!A:A,Customer_Dim!D:D)</f>
        <v>Male</v>
      </c>
      <c r="I1805" s="4" t="str">
        <f t="array" ref="I1805">XLOOKUP(E1805,Customer_Dim!A:A,Customer_Dim!H:H)</f>
        <v>Platinum</v>
      </c>
      <c r="J1805" s="4" t="str">
        <f t="array" ref="J1805">XLOOKUP(E1805,Customer_Dim!A:A,Customer_Dim!E:E)</f>
        <v>Tristanton</v>
      </c>
      <c r="K1805" s="4" t="str">
        <f t="array" ref="K1805">XLOOKUP(E1805,Customer_Dim!A:A,Customer_Dim!F:F)</f>
        <v>Oklahoma</v>
      </c>
      <c r="L1805" s="4" t="str">
        <f t="array" ref="L1805">XLOOKUP(Q1805,Store_Dim!A:A,Store_Dim!C:C)</f>
        <v>North</v>
      </c>
      <c r="M1805" s="4" t="s">
        <v>1638</v>
      </c>
      <c r="N1805" s="4" t="str">
        <f t="array" ref="N1805">XLOOKUP(M1805,Product_Dim!A:A,Product_Dim!C:C)</f>
        <v>Home</v>
      </c>
      <c r="O1805" s="4" t="str">
        <f t="array" ref="O1805">XLOOKUP(M1805,Product_Dim!A:A,Product_Dim!D:D)</f>
        <v>Storage</v>
      </c>
      <c r="P1805" s="4" t="s">
        <v>1641</v>
      </c>
      <c r="Q1805" s="4" t="s">
        <v>1929</v>
      </c>
      <c r="R1805" s="4" t="str">
        <f t="array" ref="R1805">XLOOKUP(Q1805,Store_Dim!A:A,Store_Dim!B:B)</f>
        <v>Thomas, Bridges and Harris</v>
      </c>
      <c r="S1805" s="4" t="str">
        <f t="array" ref="S1805">XLOOKUP(Q1805,Store_Dim!A:A,Store_Dim!E:E)</f>
        <v>Online</v>
      </c>
      <c r="T1805" s="4">
        <v>3.0</v>
      </c>
      <c r="U1805" s="13">
        <v>587.12</v>
      </c>
      <c r="V1805" s="14">
        <v>0.3</v>
      </c>
      <c r="W1805" s="15">
        <v>76.0</v>
      </c>
      <c r="X1805" s="4" t="s">
        <v>1959</v>
      </c>
      <c r="Y1805" s="16">
        <v>1232.952</v>
      </c>
      <c r="Z1805" s="4" t="str">
        <f t="array" ref="Z1805">XLOOKUP(M1805,Product_Dim!A:A,Product_Dim!B:B)</f>
        <v>Multi-Purpose Storage Box</v>
      </c>
    </row>
    <row r="1806" ht="14.25" customHeight="1">
      <c r="A1806" s="4" t="s">
        <v>3765</v>
      </c>
      <c r="B1806" s="5">
        <v>45941.0</v>
      </c>
      <c r="C1806" s="12" t="s">
        <v>3979</v>
      </c>
      <c r="D1806" s="4">
        <f t="shared" si="1"/>
        <v>2025</v>
      </c>
      <c r="E1806" s="4" t="s">
        <v>796</v>
      </c>
      <c r="F1806" s="4">
        <v>31.0</v>
      </c>
      <c r="G1806" s="4" t="str">
        <f t="shared" si="2"/>
        <v>26-35</v>
      </c>
      <c r="H1806" s="4" t="str">
        <f t="array" ref="H1806">XLOOKUP(E1806,Customer_Dim!A:A,Customer_Dim!D:D)</f>
        <v>Male</v>
      </c>
      <c r="I1806" s="4" t="str">
        <f t="array" ref="I1806">XLOOKUP(E1806,Customer_Dim!A:A,Customer_Dim!H:H)</f>
        <v>Platinum</v>
      </c>
      <c r="J1806" s="4" t="str">
        <f t="array" ref="J1806">XLOOKUP(E1806,Customer_Dim!A:A,Customer_Dim!E:E)</f>
        <v>Dawsonchester</v>
      </c>
      <c r="K1806" s="4" t="str">
        <f t="array" ref="K1806">XLOOKUP(E1806,Customer_Dim!A:A,Customer_Dim!F:F)</f>
        <v>Virginia</v>
      </c>
      <c r="L1806" s="4" t="str">
        <f t="array" ref="L1806">XLOOKUP(Q1806,Store_Dim!A:A,Store_Dim!C:C)</f>
        <v>East</v>
      </c>
      <c r="M1806" s="4" t="s">
        <v>1652</v>
      </c>
      <c r="N1806" s="4" t="str">
        <f t="array" ref="N1806">XLOOKUP(M1806,Product_Dim!A:A,Product_Dim!C:C)</f>
        <v>Clothing</v>
      </c>
      <c r="O1806" s="4" t="str">
        <f t="array" ref="O1806">XLOOKUP(M1806,Product_Dim!A:A,Product_Dim!D:D)</f>
        <v>Accessories</v>
      </c>
      <c r="P1806" s="4" t="s">
        <v>1654</v>
      </c>
      <c r="Q1806" s="4" t="s">
        <v>1945</v>
      </c>
      <c r="R1806" s="4" t="str">
        <f t="array" ref="R1806">XLOOKUP(Q1806,Store_Dim!A:A,Store_Dim!B:B)</f>
        <v>Guerrero-Schmitt</v>
      </c>
      <c r="S1806" s="4" t="str">
        <f t="array" ref="S1806">XLOOKUP(Q1806,Store_Dim!A:A,Store_Dim!E:E)</f>
        <v>Flagship</v>
      </c>
      <c r="T1806" s="4">
        <v>1.0</v>
      </c>
      <c r="U1806" s="13">
        <v>401.18</v>
      </c>
      <c r="V1806" s="14">
        <v>0.15</v>
      </c>
      <c r="W1806" s="15">
        <v>268.0</v>
      </c>
      <c r="X1806" s="4" t="s">
        <v>1964</v>
      </c>
      <c r="Y1806" s="16">
        <v>341.003</v>
      </c>
      <c r="Z1806" s="4" t="str">
        <f t="array" ref="Z1806">XLOOKUP(M1806,Product_Dim!A:A,Product_Dim!B:B)</f>
        <v>Women's Scarf Set</v>
      </c>
    </row>
    <row r="1807" ht="14.25" customHeight="1">
      <c r="A1807" s="4" t="s">
        <v>3766</v>
      </c>
      <c r="B1807" s="5">
        <v>45486.0</v>
      </c>
      <c r="C1807" s="12" t="s">
        <v>3968</v>
      </c>
      <c r="D1807" s="4">
        <f t="shared" si="1"/>
        <v>2024</v>
      </c>
      <c r="E1807" s="4" t="s">
        <v>1169</v>
      </c>
      <c r="F1807" s="4">
        <v>40.0</v>
      </c>
      <c r="G1807" s="4" t="str">
        <f t="shared" si="2"/>
        <v>36-45</v>
      </c>
      <c r="H1807" s="4" t="str">
        <f t="array" ref="H1807">XLOOKUP(E1807,Customer_Dim!A:A,Customer_Dim!D:D)</f>
        <v>Female</v>
      </c>
      <c r="I1807" s="4" t="str">
        <f t="array" ref="I1807">XLOOKUP(E1807,Customer_Dim!A:A,Customer_Dim!H:H)</f>
        <v>Platinum</v>
      </c>
      <c r="J1807" s="4" t="str">
        <f t="array" ref="J1807">XLOOKUP(E1807,Customer_Dim!A:A,Customer_Dim!E:E)</f>
        <v>North Theresa</v>
      </c>
      <c r="K1807" s="4" t="str">
        <f t="array" ref="K1807">XLOOKUP(E1807,Customer_Dim!A:A,Customer_Dim!F:F)</f>
        <v>Alabama</v>
      </c>
      <c r="L1807" s="4" t="str">
        <f t="array" ref="L1807">XLOOKUP(Q1807,Store_Dim!A:A,Store_Dim!C:C)</f>
        <v>East</v>
      </c>
      <c r="M1807" s="4" t="s">
        <v>1756</v>
      </c>
      <c r="N1807" s="4" t="str">
        <f t="array" ref="N1807">XLOOKUP(M1807,Product_Dim!A:A,Product_Dim!C:C)</f>
        <v>Clothing</v>
      </c>
      <c r="O1807" s="4" t="str">
        <f t="array" ref="O1807">XLOOKUP(M1807,Product_Dim!A:A,Product_Dim!D:D)</f>
        <v>Accessories</v>
      </c>
      <c r="P1807" s="4" t="s">
        <v>1758</v>
      </c>
      <c r="Q1807" s="4" t="s">
        <v>1945</v>
      </c>
      <c r="R1807" s="4" t="str">
        <f t="array" ref="R1807">XLOOKUP(Q1807,Store_Dim!A:A,Store_Dim!B:B)</f>
        <v>Guerrero-Schmitt</v>
      </c>
      <c r="S1807" s="4" t="str">
        <f t="array" ref="S1807">XLOOKUP(Q1807,Store_Dim!A:A,Store_Dim!E:E)</f>
        <v>Flagship</v>
      </c>
      <c r="T1807" s="4">
        <v>3.0</v>
      </c>
      <c r="U1807" s="13">
        <v>658.33</v>
      </c>
      <c r="V1807" s="14">
        <v>0.12</v>
      </c>
      <c r="W1807" s="15">
        <v>485.0</v>
      </c>
      <c r="X1807" s="4" t="s">
        <v>1964</v>
      </c>
      <c r="Y1807" s="16">
        <v>1737.9912</v>
      </c>
      <c r="Z1807" s="4" t="str">
        <f t="array" ref="Z1807">XLOOKUP(M1807,Product_Dim!A:A,Product_Dim!B:B)</f>
        <v>Womens Cotton Scarf</v>
      </c>
    </row>
    <row r="1808" ht="14.25" customHeight="1">
      <c r="A1808" s="4" t="s">
        <v>3767</v>
      </c>
      <c r="B1808" s="5">
        <v>45474.0</v>
      </c>
      <c r="C1808" s="12" t="s">
        <v>3968</v>
      </c>
      <c r="D1808" s="4">
        <f t="shared" si="1"/>
        <v>2024</v>
      </c>
      <c r="E1808" s="4" t="s">
        <v>677</v>
      </c>
      <c r="F1808" s="4">
        <v>25.0</v>
      </c>
      <c r="G1808" s="4" t="str">
        <f t="shared" si="2"/>
        <v>18-25</v>
      </c>
      <c r="H1808" s="4" t="str">
        <f t="array" ref="H1808">XLOOKUP(E1808,Customer_Dim!A:A,Customer_Dim!D:D)</f>
        <v>Female</v>
      </c>
      <c r="I1808" s="4" t="str">
        <f t="array" ref="I1808">XLOOKUP(E1808,Customer_Dim!A:A,Customer_Dim!H:H)</f>
        <v>Bronze</v>
      </c>
      <c r="J1808" s="4" t="str">
        <f t="array" ref="J1808">XLOOKUP(E1808,Customer_Dim!A:A,Customer_Dim!E:E)</f>
        <v>New Logan</v>
      </c>
      <c r="K1808" s="4" t="str">
        <f t="array" ref="K1808">XLOOKUP(E1808,Customer_Dim!A:A,Customer_Dim!F:F)</f>
        <v>Michigan</v>
      </c>
      <c r="L1808" s="4" t="str">
        <f t="array" ref="L1808">XLOOKUP(Q1808,Store_Dim!A:A,Store_Dim!C:C)</f>
        <v>South</v>
      </c>
      <c r="M1808" s="4" t="s">
        <v>1728</v>
      </c>
      <c r="N1808" s="4" t="str">
        <f t="array" ref="N1808">XLOOKUP(M1808,Product_Dim!A:A,Product_Dim!C:C)</f>
        <v>Beauty</v>
      </c>
      <c r="O1808" s="4" t="str">
        <f t="array" ref="O1808">XLOOKUP(M1808,Product_Dim!A:A,Product_Dim!D:D)</f>
        <v>Fragrance</v>
      </c>
      <c r="P1808" s="4" t="s">
        <v>1731</v>
      </c>
      <c r="Q1808" s="4" t="s">
        <v>1927</v>
      </c>
      <c r="R1808" s="4" t="str">
        <f t="array" ref="R1808">XLOOKUP(Q1808,Store_Dim!A:A,Store_Dim!B:B)</f>
        <v>Aguirre-Keller</v>
      </c>
      <c r="S1808" s="4" t="str">
        <f t="array" ref="S1808">XLOOKUP(Q1808,Store_Dim!A:A,Store_Dim!E:E)</f>
        <v>Online</v>
      </c>
      <c r="T1808" s="4">
        <v>4.0</v>
      </c>
      <c r="U1808" s="13">
        <v>450.3</v>
      </c>
      <c r="V1808" s="14">
        <v>0.02</v>
      </c>
      <c r="W1808" s="15">
        <v>267.0</v>
      </c>
      <c r="X1808" s="4" t="s">
        <v>1959</v>
      </c>
      <c r="Y1808" s="16">
        <v>1765.176</v>
      </c>
      <c r="Z1808" s="4" t="str">
        <f t="array" ref="Z1808">XLOOKUP(M1808,Product_Dim!A:A,Product_Dim!B:B)</f>
        <v>Men's Roll-On Perfume</v>
      </c>
    </row>
    <row r="1809" ht="14.25" customHeight="1">
      <c r="A1809" s="4" t="s">
        <v>3768</v>
      </c>
      <c r="B1809" s="5">
        <v>45757.0</v>
      </c>
      <c r="C1809" s="12" t="s">
        <v>3978</v>
      </c>
      <c r="D1809" s="4">
        <f t="shared" si="1"/>
        <v>2025</v>
      </c>
      <c r="E1809" s="4" t="s">
        <v>509</v>
      </c>
      <c r="F1809" s="4">
        <v>46.0</v>
      </c>
      <c r="G1809" s="4" t="str">
        <f t="shared" si="2"/>
        <v>46-55</v>
      </c>
      <c r="H1809" s="4" t="str">
        <f t="array" ref="H1809">XLOOKUP(E1809,Customer_Dim!A:A,Customer_Dim!D:D)</f>
        <v>Male</v>
      </c>
      <c r="I1809" s="4" t="str">
        <f t="array" ref="I1809">XLOOKUP(E1809,Customer_Dim!A:A,Customer_Dim!H:H)</f>
        <v>Platinum</v>
      </c>
      <c r="J1809" s="4" t="str">
        <f t="array" ref="J1809">XLOOKUP(E1809,Customer_Dim!A:A,Customer_Dim!E:E)</f>
        <v>Michaelfort</v>
      </c>
      <c r="K1809" s="4" t="str">
        <f t="array" ref="K1809">XLOOKUP(E1809,Customer_Dim!A:A,Customer_Dim!F:F)</f>
        <v>Indiana</v>
      </c>
      <c r="L1809" s="4" t="str">
        <f t="array" ref="L1809">XLOOKUP(Q1809,Store_Dim!A:A,Store_Dim!C:C)</f>
        <v>East</v>
      </c>
      <c r="M1809" s="4" t="s">
        <v>1865</v>
      </c>
      <c r="N1809" s="4" t="str">
        <f t="array" ref="N1809">XLOOKUP(M1809,Product_Dim!A:A,Product_Dim!C:C)</f>
        <v>Beauty</v>
      </c>
      <c r="O1809" s="4" t="str">
        <f t="array" ref="O1809">XLOOKUP(M1809,Product_Dim!A:A,Product_Dim!D:D)</f>
        <v>Skincare</v>
      </c>
      <c r="P1809" s="4" t="s">
        <v>1867</v>
      </c>
      <c r="Q1809" s="4" t="s">
        <v>1924</v>
      </c>
      <c r="R1809" s="4" t="str">
        <f t="array" ref="R1809">XLOOKUP(Q1809,Store_Dim!A:A,Store_Dim!B:B)</f>
        <v>Hill, Wagner and Ballard</v>
      </c>
      <c r="S1809" s="4" t="str">
        <f t="array" ref="S1809">XLOOKUP(Q1809,Store_Dim!A:A,Store_Dim!E:E)</f>
        <v>Online</v>
      </c>
      <c r="T1809" s="4">
        <v>4.0</v>
      </c>
      <c r="U1809" s="13">
        <v>33.63</v>
      </c>
      <c r="V1809" s="14">
        <v>0.05</v>
      </c>
      <c r="W1809" s="15">
        <v>213.0</v>
      </c>
      <c r="X1809" s="4" t="s">
        <v>1959</v>
      </c>
      <c r="Y1809" s="16">
        <v>127.794</v>
      </c>
      <c r="Z1809" s="4" t="str">
        <f t="array" ref="Z1809">XLOOKUP(M1809,Product_Dim!A:A,Product_Dim!B:B)</f>
        <v>Vitamin E Body Lotion</v>
      </c>
    </row>
    <row r="1810" ht="14.25" customHeight="1">
      <c r="A1810" s="4" t="s">
        <v>3769</v>
      </c>
      <c r="B1810" s="5">
        <v>45475.0</v>
      </c>
      <c r="C1810" s="12" t="s">
        <v>3968</v>
      </c>
      <c r="D1810" s="4">
        <f t="shared" si="1"/>
        <v>2024</v>
      </c>
      <c r="E1810" s="4" t="s">
        <v>158</v>
      </c>
      <c r="F1810" s="4">
        <v>52.0</v>
      </c>
      <c r="G1810" s="4" t="str">
        <f t="shared" si="2"/>
        <v>46-55</v>
      </c>
      <c r="H1810" s="4" t="str">
        <f t="array" ref="H1810">XLOOKUP(E1810,Customer_Dim!A:A,Customer_Dim!D:D)</f>
        <v>Male</v>
      </c>
      <c r="I1810" s="4" t="str">
        <f t="array" ref="I1810">XLOOKUP(E1810,Customer_Dim!A:A,Customer_Dim!H:H)</f>
        <v>Silver</v>
      </c>
      <c r="J1810" s="4" t="str">
        <f t="array" ref="J1810">XLOOKUP(E1810,Customer_Dim!A:A,Customer_Dim!E:E)</f>
        <v>Robertberg</v>
      </c>
      <c r="K1810" s="4" t="str">
        <f t="array" ref="K1810">XLOOKUP(E1810,Customer_Dim!A:A,Customer_Dim!F:F)</f>
        <v>North Dakota</v>
      </c>
      <c r="L1810" s="4" t="str">
        <f t="array" ref="L1810">XLOOKUP(Q1810,Store_Dim!A:A,Store_Dim!C:C)</f>
        <v>East</v>
      </c>
      <c r="M1810" s="4" t="s">
        <v>1621</v>
      </c>
      <c r="N1810" s="4" t="str">
        <f t="array" ref="N1810">XLOOKUP(M1810,Product_Dim!A:A,Product_Dim!C:C)</f>
        <v>Beauty</v>
      </c>
      <c r="O1810" s="4" t="str">
        <f t="array" ref="O1810">XLOOKUP(M1810,Product_Dim!A:A,Product_Dim!D:D)</f>
        <v>Grooming</v>
      </c>
      <c r="P1810" s="4" t="s">
        <v>1624</v>
      </c>
      <c r="Q1810" s="4" t="s">
        <v>1887</v>
      </c>
      <c r="R1810" s="4" t="str">
        <f t="array" ref="R1810">XLOOKUP(Q1810,Store_Dim!A:A,Store_Dim!B:B)</f>
        <v>Rivera-Warner</v>
      </c>
      <c r="S1810" s="4" t="str">
        <f t="array" ref="S1810">XLOOKUP(Q1810,Store_Dim!A:A,Store_Dim!E:E)</f>
        <v>Flagship</v>
      </c>
      <c r="T1810" s="4">
        <v>3.0</v>
      </c>
      <c r="U1810" s="13">
        <v>168.89</v>
      </c>
      <c r="V1810" s="14">
        <v>0.03</v>
      </c>
      <c r="W1810" s="15">
        <v>256.0</v>
      </c>
      <c r="X1810" s="4" t="s">
        <v>1964</v>
      </c>
      <c r="Y1810" s="16">
        <v>491.4698999999999</v>
      </c>
      <c r="Z1810" s="4" t="str">
        <f t="array" ref="Z1810">XLOOKUP(M1810,Product_Dim!A:A,Product_Dim!B:B)</f>
        <v>Beard Grooming Kit</v>
      </c>
    </row>
    <row r="1811" ht="14.25" customHeight="1">
      <c r="A1811" s="4" t="s">
        <v>3770</v>
      </c>
      <c r="B1811" s="5">
        <v>45546.0</v>
      </c>
      <c r="C1811" s="12" t="s">
        <v>3976</v>
      </c>
      <c r="D1811" s="4">
        <f t="shared" si="1"/>
        <v>2024</v>
      </c>
      <c r="E1811" s="4" t="s">
        <v>357</v>
      </c>
      <c r="F1811" s="4">
        <v>62.0</v>
      </c>
      <c r="G1811" s="4" t="str">
        <f t="shared" si="2"/>
        <v>56-65</v>
      </c>
      <c r="H1811" s="4" t="str">
        <f t="array" ref="H1811">XLOOKUP(E1811,Customer_Dim!A:A,Customer_Dim!D:D)</f>
        <v>Female</v>
      </c>
      <c r="I1811" s="4" t="str">
        <f t="array" ref="I1811">XLOOKUP(E1811,Customer_Dim!A:A,Customer_Dim!H:H)</f>
        <v>Platinum</v>
      </c>
      <c r="J1811" s="4" t="str">
        <f t="array" ref="J1811">XLOOKUP(E1811,Customer_Dim!A:A,Customer_Dim!E:E)</f>
        <v>West Bobbyshire</v>
      </c>
      <c r="K1811" s="4" t="str">
        <f t="array" ref="K1811">XLOOKUP(E1811,Customer_Dim!A:A,Customer_Dim!F:F)</f>
        <v>New York</v>
      </c>
      <c r="L1811" s="4" t="str">
        <f t="array" ref="L1811">XLOOKUP(Q1811,Store_Dim!A:A,Store_Dim!C:C)</f>
        <v>South</v>
      </c>
      <c r="M1811" s="4" t="s">
        <v>1762</v>
      </c>
      <c r="N1811" s="4" t="str">
        <f t="array" ref="N1811">XLOOKUP(M1811,Product_Dim!A:A,Product_Dim!C:C)</f>
        <v>Beauty</v>
      </c>
      <c r="O1811" s="4" t="str">
        <f t="array" ref="O1811">XLOOKUP(M1811,Product_Dim!A:A,Product_Dim!D:D)</f>
        <v>Fragrance</v>
      </c>
      <c r="P1811" s="4" t="s">
        <v>1764</v>
      </c>
      <c r="Q1811" s="4" t="s">
        <v>1927</v>
      </c>
      <c r="R1811" s="4" t="str">
        <f t="array" ref="R1811">XLOOKUP(Q1811,Store_Dim!A:A,Store_Dim!B:B)</f>
        <v>Aguirre-Keller</v>
      </c>
      <c r="S1811" s="4" t="str">
        <f t="array" ref="S1811">XLOOKUP(Q1811,Store_Dim!A:A,Store_Dim!E:E)</f>
        <v>Online</v>
      </c>
      <c r="T1811" s="4">
        <v>1.0</v>
      </c>
      <c r="U1811" s="13">
        <v>141.85</v>
      </c>
      <c r="V1811" s="14">
        <v>0.06</v>
      </c>
      <c r="W1811" s="15">
        <v>444.0</v>
      </c>
      <c r="X1811" s="4" t="s">
        <v>1961</v>
      </c>
      <c r="Y1811" s="16">
        <v>133.339</v>
      </c>
      <c r="Z1811" s="4" t="str">
        <f t="array" ref="Z1811">XLOOKUP(M1811,Product_Dim!A:A,Product_Dim!B:B)</f>
        <v>Luxury Perfume Spray</v>
      </c>
    </row>
    <row r="1812" ht="14.25" customHeight="1">
      <c r="A1812" s="4" t="s">
        <v>3771</v>
      </c>
      <c r="B1812" s="5">
        <v>45520.0</v>
      </c>
      <c r="C1812" s="12" t="s">
        <v>3975</v>
      </c>
      <c r="D1812" s="4">
        <f t="shared" si="1"/>
        <v>2024</v>
      </c>
      <c r="E1812" s="4" t="s">
        <v>989</v>
      </c>
      <c r="F1812" s="4">
        <v>44.0</v>
      </c>
      <c r="G1812" s="4" t="str">
        <f t="shared" si="2"/>
        <v>36-45</v>
      </c>
      <c r="H1812" s="4" t="str">
        <f t="array" ref="H1812">XLOOKUP(E1812,Customer_Dim!A:A,Customer_Dim!D:D)</f>
        <v>Male</v>
      </c>
      <c r="I1812" s="4" t="str">
        <f t="array" ref="I1812">XLOOKUP(E1812,Customer_Dim!A:A,Customer_Dim!H:H)</f>
        <v>Platinum</v>
      </c>
      <c r="J1812" s="4" t="str">
        <f t="array" ref="J1812">XLOOKUP(E1812,Customer_Dim!A:A,Customer_Dim!E:E)</f>
        <v>New Nicholasstad</v>
      </c>
      <c r="K1812" s="4" t="str">
        <f t="array" ref="K1812">XLOOKUP(E1812,Customer_Dim!A:A,Customer_Dim!F:F)</f>
        <v>Tennessee</v>
      </c>
      <c r="L1812" s="4" t="str">
        <f t="array" ref="L1812">XLOOKUP(Q1812,Store_Dim!A:A,Store_Dim!C:C)</f>
        <v>South</v>
      </c>
      <c r="M1812" s="4" t="s">
        <v>1683</v>
      </c>
      <c r="N1812" s="4" t="str">
        <f t="array" ref="N1812">XLOOKUP(M1812,Product_Dim!A:A,Product_Dim!C:C)</f>
        <v>Home</v>
      </c>
      <c r="O1812" s="4" t="str">
        <f t="array" ref="O1812">XLOOKUP(M1812,Product_Dim!A:A,Product_Dim!D:D)</f>
        <v>Lighting</v>
      </c>
      <c r="P1812" s="4" t="s">
        <v>1685</v>
      </c>
      <c r="Q1812" s="4" t="s">
        <v>1914</v>
      </c>
      <c r="R1812" s="4" t="str">
        <f t="array" ref="R1812">XLOOKUP(Q1812,Store_Dim!A:A,Store_Dim!B:B)</f>
        <v>Martinez-Mullins</v>
      </c>
      <c r="S1812" s="4" t="str">
        <f t="array" ref="S1812">XLOOKUP(Q1812,Store_Dim!A:A,Store_Dim!E:E)</f>
        <v>Online</v>
      </c>
      <c r="T1812" s="4">
        <v>1.0</v>
      </c>
      <c r="U1812" s="13">
        <v>617.4</v>
      </c>
      <c r="V1812" s="14">
        <v>0.21</v>
      </c>
      <c r="W1812" s="15">
        <v>329.0</v>
      </c>
      <c r="X1812" s="4" t="s">
        <v>1959</v>
      </c>
      <c r="Y1812" s="16">
        <v>487.746</v>
      </c>
      <c r="Z1812" s="4" t="str">
        <f t="array" ref="Z1812">XLOOKUP(M1812,Product_Dim!A:A,Product_Dim!B:B)</f>
        <v>Bedroom Table Lamp</v>
      </c>
    </row>
    <row r="1813" ht="14.25" customHeight="1">
      <c r="A1813" s="4" t="s">
        <v>3772</v>
      </c>
      <c r="B1813" s="5">
        <v>45534.0</v>
      </c>
      <c r="C1813" s="12" t="s">
        <v>3975</v>
      </c>
      <c r="D1813" s="4">
        <f t="shared" si="1"/>
        <v>2024</v>
      </c>
      <c r="E1813" s="4" t="s">
        <v>515</v>
      </c>
      <c r="F1813" s="4">
        <v>49.0</v>
      </c>
      <c r="G1813" s="4" t="str">
        <f t="shared" si="2"/>
        <v>46-55</v>
      </c>
      <c r="H1813" s="4" t="str">
        <f t="array" ref="H1813">XLOOKUP(E1813,Customer_Dim!A:A,Customer_Dim!D:D)</f>
        <v>Female</v>
      </c>
      <c r="I1813" s="4" t="str">
        <f t="array" ref="I1813">XLOOKUP(E1813,Customer_Dim!A:A,Customer_Dim!H:H)</f>
        <v>Platinum</v>
      </c>
      <c r="J1813" s="4" t="str">
        <f t="array" ref="J1813">XLOOKUP(E1813,Customer_Dim!A:A,Customer_Dim!E:E)</f>
        <v>Lake Nathanfort</v>
      </c>
      <c r="K1813" s="4" t="str">
        <f t="array" ref="K1813">XLOOKUP(E1813,Customer_Dim!A:A,Customer_Dim!F:F)</f>
        <v>Alaska</v>
      </c>
      <c r="L1813" s="4" t="str">
        <f t="array" ref="L1813">XLOOKUP(Q1813,Store_Dim!A:A,Store_Dim!C:C)</f>
        <v>North</v>
      </c>
      <c r="M1813" s="4" t="s">
        <v>1741</v>
      </c>
      <c r="N1813" s="4" t="str">
        <f t="array" ref="N1813">XLOOKUP(M1813,Product_Dim!A:A,Product_Dim!C:C)</f>
        <v>Clothing</v>
      </c>
      <c r="O1813" s="4" t="str">
        <f t="array" ref="O1813">XLOOKUP(M1813,Product_Dim!A:A,Product_Dim!D:D)</f>
        <v>Bottoms</v>
      </c>
      <c r="P1813" s="4" t="s">
        <v>1743</v>
      </c>
      <c r="Q1813" s="4" t="s">
        <v>1892</v>
      </c>
      <c r="R1813" s="4" t="str">
        <f t="array" ref="R1813">XLOOKUP(Q1813,Store_Dim!A:A,Store_Dim!B:B)</f>
        <v>Martinez, Adkins and Johnson</v>
      </c>
      <c r="S1813" s="4" t="str">
        <f t="array" ref="S1813">XLOOKUP(Q1813,Store_Dim!A:A,Store_Dim!E:E)</f>
        <v>Flagship</v>
      </c>
      <c r="T1813" s="4">
        <v>3.0</v>
      </c>
      <c r="U1813" s="13">
        <v>841.47</v>
      </c>
      <c r="V1813" s="14">
        <v>0.15</v>
      </c>
      <c r="W1813" s="15">
        <v>125.0</v>
      </c>
      <c r="X1813" s="4" t="s">
        <v>1964</v>
      </c>
      <c r="Y1813" s="16">
        <v>2145.7485</v>
      </c>
      <c r="Z1813" s="4" t="str">
        <f t="array" ref="Z1813">XLOOKUP(M1813,Product_Dim!A:A,Product_Dim!B:B)</f>
        <v>Men's Track Pants</v>
      </c>
    </row>
    <row r="1814" ht="14.25" customHeight="1">
      <c r="A1814" s="4" t="s">
        <v>3773</v>
      </c>
      <c r="B1814" s="5">
        <v>45334.0</v>
      </c>
      <c r="C1814" s="12" t="s">
        <v>3974</v>
      </c>
      <c r="D1814" s="4">
        <f t="shared" si="1"/>
        <v>2024</v>
      </c>
      <c r="E1814" s="4" t="s">
        <v>237</v>
      </c>
      <c r="F1814" s="4">
        <v>53.0</v>
      </c>
      <c r="G1814" s="4" t="str">
        <f t="shared" si="2"/>
        <v>46-55</v>
      </c>
      <c r="H1814" s="4" t="str">
        <f t="array" ref="H1814">XLOOKUP(E1814,Customer_Dim!A:A,Customer_Dim!D:D)</f>
        <v>Male</v>
      </c>
      <c r="I1814" s="4" t="str">
        <f t="array" ref="I1814">XLOOKUP(E1814,Customer_Dim!A:A,Customer_Dim!H:H)</f>
        <v>Platinum</v>
      </c>
      <c r="J1814" s="4" t="str">
        <f t="array" ref="J1814">XLOOKUP(E1814,Customer_Dim!A:A,Customer_Dim!E:E)</f>
        <v>New Kathrynland</v>
      </c>
      <c r="K1814" s="4" t="str">
        <f t="array" ref="K1814">XLOOKUP(E1814,Customer_Dim!A:A,Customer_Dim!F:F)</f>
        <v>Montana</v>
      </c>
      <c r="L1814" s="4" t="str">
        <f t="array" ref="L1814">XLOOKUP(Q1814,Store_Dim!A:A,Store_Dim!C:C)</f>
        <v>East</v>
      </c>
      <c r="M1814" s="4" t="s">
        <v>1638</v>
      </c>
      <c r="N1814" s="4" t="str">
        <f t="array" ref="N1814">XLOOKUP(M1814,Product_Dim!A:A,Product_Dim!C:C)</f>
        <v>Home</v>
      </c>
      <c r="O1814" s="4" t="str">
        <f t="array" ref="O1814">XLOOKUP(M1814,Product_Dim!A:A,Product_Dim!D:D)</f>
        <v>Storage</v>
      </c>
      <c r="P1814" s="4" t="s">
        <v>1641</v>
      </c>
      <c r="Q1814" s="4" t="s">
        <v>1932</v>
      </c>
      <c r="R1814" s="4" t="str">
        <f t="array" ref="R1814">XLOOKUP(Q1814,Store_Dim!A:A,Store_Dim!B:B)</f>
        <v>Gardner, Humphrey and Contreras</v>
      </c>
      <c r="S1814" s="4" t="str">
        <f t="array" ref="S1814">XLOOKUP(Q1814,Store_Dim!A:A,Store_Dim!E:E)</f>
        <v>Flagship</v>
      </c>
      <c r="T1814" s="4">
        <v>2.0</v>
      </c>
      <c r="U1814" s="13">
        <v>960.41</v>
      </c>
      <c r="V1814" s="14">
        <v>0.18</v>
      </c>
      <c r="W1814" s="15">
        <v>76.0</v>
      </c>
      <c r="X1814" s="4" t="s">
        <v>1959</v>
      </c>
      <c r="Y1814" s="16">
        <v>1575.0724</v>
      </c>
      <c r="Z1814" s="4" t="str">
        <f t="array" ref="Z1814">XLOOKUP(M1814,Product_Dim!A:A,Product_Dim!B:B)</f>
        <v>Multi-Purpose Storage Box</v>
      </c>
    </row>
    <row r="1815" ht="14.25" customHeight="1">
      <c r="A1815" s="4" t="s">
        <v>3774</v>
      </c>
      <c r="B1815" s="5">
        <v>45289.0</v>
      </c>
      <c r="C1815" s="12" t="s">
        <v>3969</v>
      </c>
      <c r="D1815" s="4">
        <f t="shared" si="1"/>
        <v>2023</v>
      </c>
      <c r="E1815" s="4" t="s">
        <v>1419</v>
      </c>
      <c r="F1815" s="4">
        <v>46.0</v>
      </c>
      <c r="G1815" s="4" t="str">
        <f t="shared" si="2"/>
        <v>46-55</v>
      </c>
      <c r="H1815" s="4" t="str">
        <f t="array" ref="H1815">XLOOKUP(E1815,Customer_Dim!A:A,Customer_Dim!D:D)</f>
        <v>Male</v>
      </c>
      <c r="I1815" s="4" t="str">
        <f t="array" ref="I1815">XLOOKUP(E1815,Customer_Dim!A:A,Customer_Dim!H:H)</f>
        <v>Gold</v>
      </c>
      <c r="J1815" s="4" t="str">
        <f t="array" ref="J1815">XLOOKUP(E1815,Customer_Dim!A:A,Customer_Dim!E:E)</f>
        <v>Josephmouth</v>
      </c>
      <c r="K1815" s="4" t="str">
        <f t="array" ref="K1815">XLOOKUP(E1815,Customer_Dim!A:A,Customer_Dim!F:F)</f>
        <v>New Mexico</v>
      </c>
      <c r="L1815" s="4" t="str">
        <f t="array" ref="L1815">XLOOKUP(Q1815,Store_Dim!A:A,Store_Dim!C:C)</f>
        <v>East</v>
      </c>
      <c r="M1815" s="4" t="s">
        <v>1808</v>
      </c>
      <c r="N1815" s="4" t="str">
        <f t="array" ref="N1815">XLOOKUP(M1815,Product_Dim!A:A,Product_Dim!C:C)</f>
        <v>Clothing</v>
      </c>
      <c r="O1815" s="4" t="str">
        <f t="array" ref="O1815">XLOOKUP(M1815,Product_Dim!A:A,Product_Dim!D:D)</f>
        <v>Footwear</v>
      </c>
      <c r="P1815" s="4" t="s">
        <v>1810</v>
      </c>
      <c r="Q1815" s="4" t="s">
        <v>1945</v>
      </c>
      <c r="R1815" s="4" t="str">
        <f t="array" ref="R1815">XLOOKUP(Q1815,Store_Dim!A:A,Store_Dim!B:B)</f>
        <v>Guerrero-Schmitt</v>
      </c>
      <c r="S1815" s="4" t="str">
        <f t="array" ref="S1815">XLOOKUP(Q1815,Store_Dim!A:A,Store_Dim!E:E)</f>
        <v>Flagship</v>
      </c>
      <c r="T1815" s="4">
        <v>3.0</v>
      </c>
      <c r="U1815" s="13">
        <v>717.22</v>
      </c>
      <c r="V1815" s="14">
        <v>0.24</v>
      </c>
      <c r="W1815" s="15">
        <v>82.0</v>
      </c>
      <c r="X1815" s="4" t="s">
        <v>1961</v>
      </c>
      <c r="Y1815" s="16">
        <v>1635.2616</v>
      </c>
      <c r="Z1815" s="4" t="str">
        <f t="array" ref="Z1815">XLOOKUP(M1815,Product_Dim!A:A,Product_Dim!B:B)</f>
        <v>Women's Ankle Boots</v>
      </c>
    </row>
    <row r="1816" ht="14.25" customHeight="1">
      <c r="A1816" s="4" t="s">
        <v>3775</v>
      </c>
      <c r="B1816" s="5">
        <v>45832.0</v>
      </c>
      <c r="C1816" s="12" t="s">
        <v>3970</v>
      </c>
      <c r="D1816" s="4">
        <f t="shared" si="1"/>
        <v>2025</v>
      </c>
      <c r="E1816" s="4" t="s">
        <v>418</v>
      </c>
      <c r="F1816" s="4">
        <v>53.0</v>
      </c>
      <c r="G1816" s="4" t="str">
        <f t="shared" si="2"/>
        <v>46-55</v>
      </c>
      <c r="H1816" s="4" t="str">
        <f t="array" ref="H1816">XLOOKUP(E1816,Customer_Dim!A:A,Customer_Dim!D:D)</f>
        <v>Female</v>
      </c>
      <c r="I1816" s="4" t="str">
        <f t="array" ref="I1816">XLOOKUP(E1816,Customer_Dim!A:A,Customer_Dim!H:H)</f>
        <v>Platinum</v>
      </c>
      <c r="J1816" s="4" t="str">
        <f t="array" ref="J1816">XLOOKUP(E1816,Customer_Dim!A:A,Customer_Dim!E:E)</f>
        <v>North Curtischester</v>
      </c>
      <c r="K1816" s="4" t="str">
        <f t="array" ref="K1816">XLOOKUP(E1816,Customer_Dim!A:A,Customer_Dim!F:F)</f>
        <v>North Dakota</v>
      </c>
      <c r="L1816" s="4" t="str">
        <f t="array" ref="L1816">XLOOKUP(Q1816,Store_Dim!A:A,Store_Dim!C:C)</f>
        <v>East</v>
      </c>
      <c r="M1816" s="4" t="s">
        <v>1606</v>
      </c>
      <c r="N1816" s="4" t="str">
        <f t="array" ref="N1816">XLOOKUP(M1816,Product_Dim!A:A,Product_Dim!C:C)</f>
        <v>Beauty</v>
      </c>
      <c r="O1816" s="4" t="str">
        <f t="array" ref="O1816">XLOOKUP(M1816,Product_Dim!A:A,Product_Dim!D:D)</f>
        <v>Haircare</v>
      </c>
      <c r="P1816" s="4" t="s">
        <v>1609</v>
      </c>
      <c r="Q1816" s="4" t="s">
        <v>1887</v>
      </c>
      <c r="R1816" s="4" t="str">
        <f t="array" ref="R1816">XLOOKUP(Q1816,Store_Dim!A:A,Store_Dim!B:B)</f>
        <v>Rivera-Warner</v>
      </c>
      <c r="S1816" s="4" t="str">
        <f t="array" ref="S1816">XLOOKUP(Q1816,Store_Dim!A:A,Store_Dim!E:E)</f>
        <v>Flagship</v>
      </c>
      <c r="T1816" s="4">
        <v>1.0</v>
      </c>
      <c r="U1816" s="13">
        <v>281.83</v>
      </c>
      <c r="V1816" s="14">
        <v>0.16</v>
      </c>
      <c r="W1816" s="15">
        <v>460.0</v>
      </c>
      <c r="X1816" s="4" t="s">
        <v>1964</v>
      </c>
      <c r="Y1816" s="16">
        <v>236.7372</v>
      </c>
      <c r="Z1816" s="4" t="str">
        <f t="array" ref="Z1816">XLOOKUP(M1816,Product_Dim!A:A,Product_Dim!B:B)</f>
        <v>Hair Strengthening Shampoo</v>
      </c>
    </row>
    <row r="1817" ht="14.25" customHeight="1">
      <c r="A1817" s="4" t="s">
        <v>3776</v>
      </c>
      <c r="B1817" s="5">
        <v>45400.0</v>
      </c>
      <c r="C1817" s="12" t="s">
        <v>3978</v>
      </c>
      <c r="D1817" s="4">
        <f t="shared" si="1"/>
        <v>2024</v>
      </c>
      <c r="E1817" s="4" t="s">
        <v>686</v>
      </c>
      <c r="F1817" s="4">
        <v>52.0</v>
      </c>
      <c r="G1817" s="4" t="str">
        <f t="shared" si="2"/>
        <v>46-55</v>
      </c>
      <c r="H1817" s="4" t="str">
        <f t="array" ref="H1817">XLOOKUP(E1817,Customer_Dim!A:A,Customer_Dim!D:D)</f>
        <v>Male</v>
      </c>
      <c r="I1817" s="4" t="str">
        <f t="array" ref="I1817">XLOOKUP(E1817,Customer_Dim!A:A,Customer_Dim!H:H)</f>
        <v>Platinum</v>
      </c>
      <c r="J1817" s="4" t="str">
        <f t="array" ref="J1817">XLOOKUP(E1817,Customer_Dim!A:A,Customer_Dim!E:E)</f>
        <v>New Dianebury</v>
      </c>
      <c r="K1817" s="4" t="str">
        <f t="array" ref="K1817">XLOOKUP(E1817,Customer_Dim!A:A,Customer_Dim!F:F)</f>
        <v>Virginia</v>
      </c>
      <c r="L1817" s="4" t="str">
        <f t="array" ref="L1817">XLOOKUP(Q1817,Store_Dim!A:A,Store_Dim!C:C)</f>
        <v>South</v>
      </c>
      <c r="M1817" s="4" t="s">
        <v>1759</v>
      </c>
      <c r="N1817" s="4" t="str">
        <f t="array" ref="N1817">XLOOKUP(M1817,Product_Dim!A:A,Product_Dim!C:C)</f>
        <v>Beauty</v>
      </c>
      <c r="O1817" s="4" t="str">
        <f t="array" ref="O1817">XLOOKUP(M1817,Product_Dim!A:A,Product_Dim!D:D)</f>
        <v>Haircare</v>
      </c>
      <c r="P1817" s="4" t="s">
        <v>1761</v>
      </c>
      <c r="Q1817" s="4" t="s">
        <v>1934</v>
      </c>
      <c r="R1817" s="4" t="str">
        <f t="array" ref="R1817">XLOOKUP(Q1817,Store_Dim!A:A,Store_Dim!B:B)</f>
        <v>Mcdonald Inc</v>
      </c>
      <c r="S1817" s="4" t="str">
        <f t="array" ref="S1817">XLOOKUP(Q1817,Store_Dim!A:A,Store_Dim!E:E)</f>
        <v>Outlet</v>
      </c>
      <c r="T1817" s="4">
        <v>1.0</v>
      </c>
      <c r="U1817" s="13">
        <v>509.08</v>
      </c>
      <c r="V1817" s="14">
        <v>0.04</v>
      </c>
      <c r="W1817" s="15">
        <v>399.0</v>
      </c>
      <c r="X1817" s="4" t="s">
        <v>1961</v>
      </c>
      <c r="Y1817" s="16">
        <v>488.7168</v>
      </c>
      <c r="Z1817" s="4" t="str">
        <f t="array" ref="Z1817">XLOOKUP(M1817,Product_Dim!A:A,Product_Dim!B:B)</f>
        <v>Men's Hair Styling Gel</v>
      </c>
    </row>
    <row r="1818" ht="14.25" customHeight="1">
      <c r="A1818" s="4" t="s">
        <v>3777</v>
      </c>
      <c r="B1818" s="5">
        <v>45930.0</v>
      </c>
      <c r="C1818" s="12" t="s">
        <v>3976</v>
      </c>
      <c r="D1818" s="4">
        <f t="shared" si="1"/>
        <v>2025</v>
      </c>
      <c r="E1818" s="4" t="s">
        <v>1270</v>
      </c>
      <c r="F1818" s="4">
        <v>57.0</v>
      </c>
      <c r="G1818" s="4" t="str">
        <f t="shared" si="2"/>
        <v>56-65</v>
      </c>
      <c r="H1818" s="4" t="str">
        <f t="array" ref="H1818">XLOOKUP(E1818,Customer_Dim!A:A,Customer_Dim!D:D)</f>
        <v>Female</v>
      </c>
      <c r="I1818" s="4" t="str">
        <f t="array" ref="I1818">XLOOKUP(E1818,Customer_Dim!A:A,Customer_Dim!H:H)</f>
        <v>Platinum</v>
      </c>
      <c r="J1818" s="4" t="str">
        <f t="array" ref="J1818">XLOOKUP(E1818,Customer_Dim!A:A,Customer_Dim!E:E)</f>
        <v>Bookertown</v>
      </c>
      <c r="K1818" s="4" t="str">
        <f t="array" ref="K1818">XLOOKUP(E1818,Customer_Dim!A:A,Customer_Dim!F:F)</f>
        <v>Oklahoma</v>
      </c>
      <c r="L1818" s="4" t="str">
        <f t="array" ref="L1818">XLOOKUP(Q1818,Store_Dim!A:A,Store_Dim!C:C)</f>
        <v>South</v>
      </c>
      <c r="M1818" s="4" t="s">
        <v>1871</v>
      </c>
      <c r="N1818" s="4" t="str">
        <f t="array" ref="N1818">XLOOKUP(M1818,Product_Dim!A:A,Product_Dim!C:C)</f>
        <v>Clothing</v>
      </c>
      <c r="O1818" s="4" t="str">
        <f t="array" ref="O1818">XLOOKUP(M1818,Product_Dim!A:A,Product_Dim!D:D)</f>
        <v>Outerwear</v>
      </c>
      <c r="P1818" s="4" t="s">
        <v>1873</v>
      </c>
      <c r="Q1818" s="4" t="s">
        <v>1896</v>
      </c>
      <c r="R1818" s="4" t="str">
        <f t="array" ref="R1818">XLOOKUP(Q1818,Store_Dim!A:A,Store_Dim!B:B)</f>
        <v>Black-Horn</v>
      </c>
      <c r="S1818" s="4" t="str">
        <f t="array" ref="S1818">XLOOKUP(Q1818,Store_Dim!A:A,Store_Dim!E:E)</f>
        <v>Outlet</v>
      </c>
      <c r="T1818" s="4">
        <v>4.0</v>
      </c>
      <c r="U1818" s="13">
        <v>827.09</v>
      </c>
      <c r="V1818" s="14">
        <v>0.3</v>
      </c>
      <c r="W1818" s="15">
        <v>143.0</v>
      </c>
      <c r="X1818" s="4" t="s">
        <v>1959</v>
      </c>
      <c r="Y1818" s="16">
        <v>2315.852</v>
      </c>
      <c r="Z1818" s="4" t="str">
        <f t="array" ref="Z1818">XLOOKUP(M1818,Product_Dim!A:A,Product_Dim!B:B)</f>
        <v>Women's Formal Blazer</v>
      </c>
    </row>
    <row r="1819" ht="14.25" customHeight="1">
      <c r="A1819" s="4" t="s">
        <v>3778</v>
      </c>
      <c r="B1819" s="5">
        <v>45935.0</v>
      </c>
      <c r="C1819" s="12" t="s">
        <v>3979</v>
      </c>
      <c r="D1819" s="4">
        <f t="shared" si="1"/>
        <v>2025</v>
      </c>
      <c r="E1819" s="4" t="s">
        <v>704</v>
      </c>
      <c r="F1819" s="4">
        <v>48.0</v>
      </c>
      <c r="G1819" s="4" t="str">
        <f t="shared" si="2"/>
        <v>46-55</v>
      </c>
      <c r="H1819" s="4" t="str">
        <f t="array" ref="H1819">XLOOKUP(E1819,Customer_Dim!A:A,Customer_Dim!D:D)</f>
        <v>Male</v>
      </c>
      <c r="I1819" s="4" t="str">
        <f t="array" ref="I1819">XLOOKUP(E1819,Customer_Dim!A:A,Customer_Dim!H:H)</f>
        <v>Silver</v>
      </c>
      <c r="J1819" s="4" t="str">
        <f t="array" ref="J1819">XLOOKUP(E1819,Customer_Dim!A:A,Customer_Dim!E:E)</f>
        <v>Matthewborough</v>
      </c>
      <c r="K1819" s="4" t="str">
        <f t="array" ref="K1819">XLOOKUP(E1819,Customer_Dim!A:A,Customer_Dim!F:F)</f>
        <v>Georgia</v>
      </c>
      <c r="L1819" s="4" t="str">
        <f t="array" ref="L1819">XLOOKUP(Q1819,Store_Dim!A:A,Store_Dim!C:C)</f>
        <v>South</v>
      </c>
      <c r="M1819" s="4" t="s">
        <v>1664</v>
      </c>
      <c r="N1819" s="4" t="str">
        <f t="array" ref="N1819">XLOOKUP(M1819,Product_Dim!A:A,Product_Dim!C:C)</f>
        <v>Home</v>
      </c>
      <c r="O1819" s="4" t="str">
        <f t="array" ref="O1819">XLOOKUP(M1819,Product_Dim!A:A,Product_Dim!D:D)</f>
        <v>Decor</v>
      </c>
      <c r="P1819" s="4" t="s">
        <v>1666</v>
      </c>
      <c r="Q1819" s="4" t="s">
        <v>1904</v>
      </c>
      <c r="R1819" s="4" t="str">
        <f t="array" ref="R1819">XLOOKUP(Q1819,Store_Dim!A:A,Store_Dim!B:B)</f>
        <v>Alexander Group</v>
      </c>
      <c r="S1819" s="4" t="str">
        <f t="array" ref="S1819">XLOOKUP(Q1819,Store_Dim!A:A,Store_Dim!E:E)</f>
        <v>Online</v>
      </c>
      <c r="T1819" s="4">
        <v>2.0</v>
      </c>
      <c r="U1819" s="13">
        <v>823.36</v>
      </c>
      <c r="V1819" s="14">
        <v>0.23</v>
      </c>
      <c r="W1819" s="15">
        <v>276.0</v>
      </c>
      <c r="X1819" s="4" t="s">
        <v>1959</v>
      </c>
      <c r="Y1819" s="16">
        <v>1267.9744</v>
      </c>
      <c r="Z1819" s="4" t="str">
        <f t="array" ref="Z1819">XLOOKUP(M1819,Product_Dim!A:A,Product_Dim!B:B)</f>
        <v>Fabric Sofa Throw Blanket</v>
      </c>
    </row>
    <row r="1820" ht="14.25" customHeight="1">
      <c r="A1820" s="4" t="s">
        <v>3779</v>
      </c>
      <c r="B1820" s="5">
        <v>45814.0</v>
      </c>
      <c r="C1820" s="12" t="s">
        <v>3970</v>
      </c>
      <c r="D1820" s="4">
        <f t="shared" si="1"/>
        <v>2025</v>
      </c>
      <c r="E1820" s="4" t="s">
        <v>486</v>
      </c>
      <c r="F1820" s="4">
        <v>55.0</v>
      </c>
      <c r="G1820" s="4" t="str">
        <f t="shared" si="2"/>
        <v>46-55</v>
      </c>
      <c r="H1820" s="4" t="str">
        <f t="array" ref="H1820">XLOOKUP(E1820,Customer_Dim!A:A,Customer_Dim!D:D)</f>
        <v>Female</v>
      </c>
      <c r="I1820" s="4" t="str">
        <f t="array" ref="I1820">XLOOKUP(E1820,Customer_Dim!A:A,Customer_Dim!H:H)</f>
        <v>Platinum</v>
      </c>
      <c r="J1820" s="4" t="str">
        <f t="array" ref="J1820">XLOOKUP(E1820,Customer_Dim!A:A,Customer_Dim!E:E)</f>
        <v>North Johnbury</v>
      </c>
      <c r="K1820" s="4" t="str">
        <f t="array" ref="K1820">XLOOKUP(E1820,Customer_Dim!A:A,Customer_Dim!F:F)</f>
        <v>Ohio</v>
      </c>
      <c r="L1820" s="4" t="str">
        <f t="array" ref="L1820">XLOOKUP(Q1820,Store_Dim!A:A,Store_Dim!C:C)</f>
        <v>North</v>
      </c>
      <c r="M1820" s="4" t="s">
        <v>1655</v>
      </c>
      <c r="N1820" s="4" t="str">
        <f t="array" ref="N1820">XLOOKUP(M1820,Product_Dim!A:A,Product_Dim!C:C)</f>
        <v>Electronics</v>
      </c>
      <c r="O1820" s="4" t="str">
        <f t="array" ref="O1820">XLOOKUP(M1820,Product_Dim!A:A,Product_Dim!D:D)</f>
        <v>Audio</v>
      </c>
      <c r="P1820" s="4" t="s">
        <v>1657</v>
      </c>
      <c r="Q1820" s="4" t="s">
        <v>1908</v>
      </c>
      <c r="R1820" s="4" t="str">
        <f t="array" ref="R1820">XLOOKUP(Q1820,Store_Dim!A:A,Store_Dim!B:B)</f>
        <v>Gray Ltd</v>
      </c>
      <c r="S1820" s="4" t="str">
        <f t="array" ref="S1820">XLOOKUP(Q1820,Store_Dim!A:A,Store_Dim!E:E)</f>
        <v>Outlet</v>
      </c>
      <c r="T1820" s="4">
        <v>4.0</v>
      </c>
      <c r="U1820" s="13">
        <v>282.18</v>
      </c>
      <c r="V1820" s="14">
        <v>0.13</v>
      </c>
      <c r="W1820" s="15">
        <v>213.0</v>
      </c>
      <c r="X1820" s="4" t="s">
        <v>1964</v>
      </c>
      <c r="Y1820" s="16">
        <v>981.9864</v>
      </c>
      <c r="Z1820" s="4" t="str">
        <f t="array" ref="Z1820">XLOOKUP(M1820,Product_Dim!A:A,Product_Dim!B:B)</f>
        <v>Wireless Bluetooth Speaker</v>
      </c>
    </row>
    <row r="1821" ht="14.25" customHeight="1">
      <c r="A1821" s="4" t="s">
        <v>3780</v>
      </c>
      <c r="B1821" s="5">
        <v>45323.0</v>
      </c>
      <c r="C1821" s="12" t="s">
        <v>3974</v>
      </c>
      <c r="D1821" s="4">
        <f t="shared" si="1"/>
        <v>2024</v>
      </c>
      <c r="E1821" s="4" t="s">
        <v>590</v>
      </c>
      <c r="F1821" s="4">
        <v>41.0</v>
      </c>
      <c r="G1821" s="4" t="str">
        <f t="shared" si="2"/>
        <v>36-45</v>
      </c>
      <c r="H1821" s="4" t="str">
        <f t="array" ref="H1821">XLOOKUP(E1821,Customer_Dim!A:A,Customer_Dim!D:D)</f>
        <v>Female</v>
      </c>
      <c r="I1821" s="4" t="str">
        <f t="array" ref="I1821">XLOOKUP(E1821,Customer_Dim!A:A,Customer_Dim!H:H)</f>
        <v>Bronze</v>
      </c>
      <c r="J1821" s="4" t="str">
        <f t="array" ref="J1821">XLOOKUP(E1821,Customer_Dim!A:A,Customer_Dim!E:E)</f>
        <v>Port Richard</v>
      </c>
      <c r="K1821" s="4" t="str">
        <f t="array" ref="K1821">XLOOKUP(E1821,Customer_Dim!A:A,Customer_Dim!F:F)</f>
        <v>West Virginia</v>
      </c>
      <c r="L1821" s="4" t="str">
        <f t="array" ref="L1821">XLOOKUP(Q1821,Store_Dim!A:A,Store_Dim!C:C)</f>
        <v>North</v>
      </c>
      <c r="M1821" s="4" t="s">
        <v>1638</v>
      </c>
      <c r="N1821" s="4" t="str">
        <f t="array" ref="N1821">XLOOKUP(M1821,Product_Dim!A:A,Product_Dim!C:C)</f>
        <v>Home</v>
      </c>
      <c r="O1821" s="4" t="str">
        <f t="array" ref="O1821">XLOOKUP(M1821,Product_Dim!A:A,Product_Dim!D:D)</f>
        <v>Storage</v>
      </c>
      <c r="P1821" s="4" t="s">
        <v>1641</v>
      </c>
      <c r="Q1821" s="4" t="s">
        <v>1892</v>
      </c>
      <c r="R1821" s="4" t="str">
        <f t="array" ref="R1821">XLOOKUP(Q1821,Store_Dim!A:A,Store_Dim!B:B)</f>
        <v>Martinez, Adkins and Johnson</v>
      </c>
      <c r="S1821" s="4" t="str">
        <f t="array" ref="S1821">XLOOKUP(Q1821,Store_Dim!A:A,Store_Dim!E:E)</f>
        <v>Flagship</v>
      </c>
      <c r="T1821" s="4">
        <v>1.0</v>
      </c>
      <c r="U1821" s="13">
        <v>486.39</v>
      </c>
      <c r="V1821" s="14">
        <v>0.09</v>
      </c>
      <c r="W1821" s="15">
        <v>76.0</v>
      </c>
      <c r="X1821" s="4" t="s">
        <v>1964</v>
      </c>
      <c r="Y1821" s="16">
        <v>442.6149</v>
      </c>
      <c r="Z1821" s="4" t="str">
        <f t="array" ref="Z1821">XLOOKUP(M1821,Product_Dim!A:A,Product_Dim!B:B)</f>
        <v>Multi-Purpose Storage Box</v>
      </c>
    </row>
    <row r="1822" ht="14.25" customHeight="1">
      <c r="A1822" s="4" t="s">
        <v>3781</v>
      </c>
      <c r="B1822" s="5">
        <v>45312.0</v>
      </c>
      <c r="C1822" s="12" t="s">
        <v>3972</v>
      </c>
      <c r="D1822" s="4">
        <f t="shared" si="1"/>
        <v>2024</v>
      </c>
      <c r="E1822" s="4" t="s">
        <v>188</v>
      </c>
      <c r="F1822" s="4">
        <v>34.0</v>
      </c>
      <c r="G1822" s="4" t="str">
        <f t="shared" si="2"/>
        <v>26-35</v>
      </c>
      <c r="H1822" s="4" t="str">
        <f t="array" ref="H1822">XLOOKUP(E1822,Customer_Dim!A:A,Customer_Dim!D:D)</f>
        <v>Male</v>
      </c>
      <c r="I1822" s="4" t="str">
        <f t="array" ref="I1822">XLOOKUP(E1822,Customer_Dim!A:A,Customer_Dim!H:H)</f>
        <v>Bronze</v>
      </c>
      <c r="J1822" s="4" t="str">
        <f t="array" ref="J1822">XLOOKUP(E1822,Customer_Dim!A:A,Customer_Dim!E:E)</f>
        <v>Christianstad</v>
      </c>
      <c r="K1822" s="4" t="str">
        <f t="array" ref="K1822">XLOOKUP(E1822,Customer_Dim!A:A,Customer_Dim!F:F)</f>
        <v>Hawaii</v>
      </c>
      <c r="L1822" s="4" t="str">
        <f t="array" ref="L1822">XLOOKUP(Q1822,Store_Dim!A:A,Store_Dim!C:C)</f>
        <v>North</v>
      </c>
      <c r="M1822" s="4" t="s">
        <v>1628</v>
      </c>
      <c r="N1822" s="4" t="str">
        <f t="array" ref="N1822">XLOOKUP(M1822,Product_Dim!A:A,Product_Dim!C:C)</f>
        <v>Clothing</v>
      </c>
      <c r="O1822" s="4" t="str">
        <f t="array" ref="O1822">XLOOKUP(M1822,Product_Dim!A:A,Product_Dim!D:D)</f>
        <v>Bottoms</v>
      </c>
      <c r="P1822" s="4" t="s">
        <v>1630</v>
      </c>
      <c r="Q1822" s="4" t="s">
        <v>1901</v>
      </c>
      <c r="R1822" s="4" t="str">
        <f t="array" ref="R1822">XLOOKUP(Q1822,Store_Dim!A:A,Store_Dim!B:B)</f>
        <v>Johnson-Wright</v>
      </c>
      <c r="S1822" s="4" t="str">
        <f t="array" ref="S1822">XLOOKUP(Q1822,Store_Dim!A:A,Store_Dim!E:E)</f>
        <v>Outlet</v>
      </c>
      <c r="T1822" s="4">
        <v>2.0</v>
      </c>
      <c r="U1822" s="13">
        <v>603.62</v>
      </c>
      <c r="V1822" s="14">
        <v>0.18</v>
      </c>
      <c r="W1822" s="15">
        <v>343.0</v>
      </c>
      <c r="X1822" s="4" t="s">
        <v>1964</v>
      </c>
      <c r="Y1822" s="16">
        <v>989.9368000000001</v>
      </c>
      <c r="Z1822" s="4" t="str">
        <f t="array" ref="Z1822">XLOOKUP(M1822,Product_Dim!A:A,Product_Dim!B:B)</f>
        <v>Women's Denim Jeans</v>
      </c>
    </row>
    <row r="1823" ht="14.25" customHeight="1">
      <c r="A1823" s="4" t="s">
        <v>3782</v>
      </c>
      <c r="B1823" s="5">
        <v>45554.0</v>
      </c>
      <c r="C1823" s="12" t="s">
        <v>3976</v>
      </c>
      <c r="D1823" s="4">
        <f t="shared" si="1"/>
        <v>2024</v>
      </c>
      <c r="E1823" s="4" t="s">
        <v>515</v>
      </c>
      <c r="F1823" s="4">
        <v>49.0</v>
      </c>
      <c r="G1823" s="4" t="str">
        <f t="shared" si="2"/>
        <v>46-55</v>
      </c>
      <c r="H1823" s="4" t="str">
        <f t="array" ref="H1823">XLOOKUP(E1823,Customer_Dim!A:A,Customer_Dim!D:D)</f>
        <v>Female</v>
      </c>
      <c r="I1823" s="4" t="str">
        <f t="array" ref="I1823">XLOOKUP(E1823,Customer_Dim!A:A,Customer_Dim!H:H)</f>
        <v>Platinum</v>
      </c>
      <c r="J1823" s="4" t="str">
        <f t="array" ref="J1823">XLOOKUP(E1823,Customer_Dim!A:A,Customer_Dim!E:E)</f>
        <v>Lake Nathanfort</v>
      </c>
      <c r="K1823" s="4" t="str">
        <f t="array" ref="K1823">XLOOKUP(E1823,Customer_Dim!A:A,Customer_Dim!F:F)</f>
        <v>Alaska</v>
      </c>
      <c r="L1823" s="4" t="str">
        <f t="array" ref="L1823">XLOOKUP(Q1823,Store_Dim!A:A,Store_Dim!C:C)</f>
        <v>West</v>
      </c>
      <c r="M1823" s="4" t="s">
        <v>1689</v>
      </c>
      <c r="N1823" s="4" t="str">
        <f t="array" ref="N1823">XLOOKUP(M1823,Product_Dim!A:A,Product_Dim!C:C)</f>
        <v>Clothing</v>
      </c>
      <c r="O1823" s="4" t="str">
        <f t="array" ref="O1823">XLOOKUP(M1823,Product_Dim!A:A,Product_Dim!D:D)</f>
        <v>Footwear</v>
      </c>
      <c r="P1823" s="4" t="s">
        <v>1692</v>
      </c>
      <c r="Q1823" s="4" t="s">
        <v>1917</v>
      </c>
      <c r="R1823" s="4" t="str">
        <f t="array" ref="R1823">XLOOKUP(Q1823,Store_Dim!A:A,Store_Dim!B:B)</f>
        <v>Bean, Jones and Park</v>
      </c>
      <c r="S1823" s="4" t="str">
        <f t="array" ref="S1823">XLOOKUP(Q1823,Store_Dim!A:A,Store_Dim!E:E)</f>
        <v>Online</v>
      </c>
      <c r="T1823" s="4">
        <v>3.0</v>
      </c>
      <c r="U1823" s="13">
        <v>204.17</v>
      </c>
      <c r="V1823" s="14">
        <v>0.1</v>
      </c>
      <c r="W1823" s="15">
        <v>214.0</v>
      </c>
      <c r="X1823" s="4" t="s">
        <v>1961</v>
      </c>
      <c r="Y1823" s="16">
        <v>551.259</v>
      </c>
      <c r="Z1823" s="4" t="str">
        <f t="array" ref="Z1823">XLOOKUP(M1823,Product_Dim!A:A,Product_Dim!B:B)</f>
        <v>Men's Casual Sneakers</v>
      </c>
    </row>
    <row r="1824" ht="14.25" customHeight="1">
      <c r="A1824" s="4" t="s">
        <v>3783</v>
      </c>
      <c r="B1824" s="5">
        <v>45310.0</v>
      </c>
      <c r="C1824" s="12" t="s">
        <v>3972</v>
      </c>
      <c r="D1824" s="4">
        <f t="shared" si="1"/>
        <v>2024</v>
      </c>
      <c r="E1824" s="4" t="s">
        <v>486</v>
      </c>
      <c r="F1824" s="4">
        <v>55.0</v>
      </c>
      <c r="G1824" s="4" t="str">
        <f t="shared" si="2"/>
        <v>46-55</v>
      </c>
      <c r="H1824" s="4" t="str">
        <f t="array" ref="H1824">XLOOKUP(E1824,Customer_Dim!A:A,Customer_Dim!D:D)</f>
        <v>Female</v>
      </c>
      <c r="I1824" s="4" t="str">
        <f t="array" ref="I1824">XLOOKUP(E1824,Customer_Dim!A:A,Customer_Dim!H:H)</f>
        <v>Platinum</v>
      </c>
      <c r="J1824" s="4" t="str">
        <f t="array" ref="J1824">XLOOKUP(E1824,Customer_Dim!A:A,Customer_Dim!E:E)</f>
        <v>North Johnbury</v>
      </c>
      <c r="K1824" s="4" t="str">
        <f t="array" ref="K1824">XLOOKUP(E1824,Customer_Dim!A:A,Customer_Dim!F:F)</f>
        <v>Ohio</v>
      </c>
      <c r="L1824" s="4" t="str">
        <f t="array" ref="L1824">XLOOKUP(Q1824,Store_Dim!A:A,Store_Dim!C:C)</f>
        <v>North</v>
      </c>
      <c r="M1824" s="4" t="s">
        <v>1590</v>
      </c>
      <c r="N1824" s="4" t="str">
        <f t="array" ref="N1824">XLOOKUP(M1824,Product_Dim!A:A,Product_Dim!C:C)</f>
        <v>Electronics</v>
      </c>
      <c r="O1824" s="4" t="str">
        <f t="array" ref="O1824">XLOOKUP(M1824,Product_Dim!A:A,Product_Dim!D:D)</f>
        <v>Audio</v>
      </c>
      <c r="P1824" s="4" t="s">
        <v>1593</v>
      </c>
      <c r="Q1824" s="4" t="s">
        <v>1936</v>
      </c>
      <c r="R1824" s="4" t="str">
        <f t="array" ref="R1824">XLOOKUP(Q1824,Store_Dim!A:A,Store_Dim!B:B)</f>
        <v>Shelton PLC</v>
      </c>
      <c r="S1824" s="4" t="str">
        <f t="array" ref="S1824">XLOOKUP(Q1824,Store_Dim!A:A,Store_Dim!E:E)</f>
        <v>Flagship</v>
      </c>
      <c r="T1824" s="4">
        <v>1.0</v>
      </c>
      <c r="U1824" s="13">
        <v>43.58</v>
      </c>
      <c r="V1824" s="14">
        <v>0.01</v>
      </c>
      <c r="W1824" s="15">
        <v>142.0</v>
      </c>
      <c r="X1824" s="4" t="s">
        <v>1964</v>
      </c>
      <c r="Y1824" s="16">
        <v>43.1442</v>
      </c>
      <c r="Z1824" s="4" t="str">
        <f t="array" ref="Z1824">XLOOKUP(M1824,Product_Dim!A:A,Product_Dim!B:B)</f>
        <v>Wireless Bluetooth Earbuds</v>
      </c>
    </row>
    <row r="1825" ht="14.25" customHeight="1">
      <c r="A1825" s="4" t="s">
        <v>3784</v>
      </c>
      <c r="B1825" s="5">
        <v>45594.0</v>
      </c>
      <c r="C1825" s="12" t="s">
        <v>3979</v>
      </c>
      <c r="D1825" s="4">
        <f t="shared" si="1"/>
        <v>2024</v>
      </c>
      <c r="E1825" s="4" t="s">
        <v>1067</v>
      </c>
      <c r="F1825" s="4">
        <v>34.0</v>
      </c>
      <c r="G1825" s="4" t="str">
        <f t="shared" si="2"/>
        <v>26-35</v>
      </c>
      <c r="H1825" s="4" t="str">
        <f t="array" ref="H1825">XLOOKUP(E1825,Customer_Dim!A:A,Customer_Dim!D:D)</f>
        <v>Female</v>
      </c>
      <c r="I1825" s="4" t="str">
        <f t="array" ref="I1825">XLOOKUP(E1825,Customer_Dim!A:A,Customer_Dim!H:H)</f>
        <v>Bronze</v>
      </c>
      <c r="J1825" s="4" t="str">
        <f t="array" ref="J1825">XLOOKUP(E1825,Customer_Dim!A:A,Customer_Dim!E:E)</f>
        <v>New Paulstad</v>
      </c>
      <c r="K1825" s="4" t="str">
        <f t="array" ref="K1825">XLOOKUP(E1825,Customer_Dim!A:A,Customer_Dim!F:F)</f>
        <v>Hawaii</v>
      </c>
      <c r="L1825" s="4" t="str">
        <f t="array" ref="L1825">XLOOKUP(Q1825,Store_Dim!A:A,Store_Dim!C:C)</f>
        <v>South</v>
      </c>
      <c r="M1825" s="4" t="s">
        <v>1721</v>
      </c>
      <c r="N1825" s="4" t="str">
        <f t="array" ref="N1825">XLOOKUP(M1825,Product_Dim!A:A,Product_Dim!C:C)</f>
        <v>Beauty</v>
      </c>
      <c r="O1825" s="4" t="str">
        <f t="array" ref="O1825">XLOOKUP(M1825,Product_Dim!A:A,Product_Dim!D:D)</f>
        <v>Makeup</v>
      </c>
      <c r="P1825" s="4" t="s">
        <v>1724</v>
      </c>
      <c r="Q1825" s="4" t="s">
        <v>1896</v>
      </c>
      <c r="R1825" s="4" t="str">
        <f t="array" ref="R1825">XLOOKUP(Q1825,Store_Dim!A:A,Store_Dim!B:B)</f>
        <v>Black-Horn</v>
      </c>
      <c r="S1825" s="4" t="str">
        <f t="array" ref="S1825">XLOOKUP(Q1825,Store_Dim!A:A,Store_Dim!E:E)</f>
        <v>Outlet</v>
      </c>
      <c r="T1825" s="4">
        <v>3.0</v>
      </c>
      <c r="U1825" s="13">
        <v>469.33</v>
      </c>
      <c r="V1825" s="14">
        <v>0.14</v>
      </c>
      <c r="W1825" s="15">
        <v>431.0</v>
      </c>
      <c r="X1825" s="4" t="s">
        <v>1961</v>
      </c>
      <c r="Y1825" s="16">
        <v>1210.8714</v>
      </c>
      <c r="Z1825" s="4" t="str">
        <f t="array" ref="Z1825">XLOOKUP(M1825,Product_Dim!A:A,Product_Dim!B:B)</f>
        <v>Makeup Brush Set</v>
      </c>
    </row>
    <row r="1826" ht="14.25" customHeight="1">
      <c r="A1826" s="4" t="s">
        <v>3785</v>
      </c>
      <c r="B1826" s="5">
        <v>45840.0</v>
      </c>
      <c r="C1826" s="12" t="s">
        <v>3968</v>
      </c>
      <c r="D1826" s="4">
        <f t="shared" si="1"/>
        <v>2025</v>
      </c>
      <c r="E1826" s="4" t="s">
        <v>701</v>
      </c>
      <c r="F1826" s="4">
        <v>50.0</v>
      </c>
      <c r="G1826" s="4" t="str">
        <f t="shared" si="2"/>
        <v>46-55</v>
      </c>
      <c r="H1826" s="4" t="str">
        <f t="array" ref="H1826">XLOOKUP(E1826,Customer_Dim!A:A,Customer_Dim!D:D)</f>
        <v>Female</v>
      </c>
      <c r="I1826" s="4" t="str">
        <f t="array" ref="I1826">XLOOKUP(E1826,Customer_Dim!A:A,Customer_Dim!H:H)</f>
        <v>Platinum</v>
      </c>
      <c r="J1826" s="4" t="str">
        <f t="array" ref="J1826">XLOOKUP(E1826,Customer_Dim!A:A,Customer_Dim!E:E)</f>
        <v>Lake Josephport</v>
      </c>
      <c r="K1826" s="4" t="str">
        <f t="array" ref="K1826">XLOOKUP(E1826,Customer_Dim!A:A,Customer_Dim!F:F)</f>
        <v>Maine</v>
      </c>
      <c r="L1826" s="4" t="str">
        <f t="array" ref="L1826">XLOOKUP(Q1826,Store_Dim!A:A,Store_Dim!C:C)</f>
        <v>West</v>
      </c>
      <c r="M1826" s="4" t="s">
        <v>1590</v>
      </c>
      <c r="N1826" s="4" t="str">
        <f t="array" ref="N1826">XLOOKUP(M1826,Product_Dim!A:A,Product_Dim!C:C)</f>
        <v>Electronics</v>
      </c>
      <c r="O1826" s="4" t="str">
        <f t="array" ref="O1826">XLOOKUP(M1826,Product_Dim!A:A,Product_Dim!D:D)</f>
        <v>Audio</v>
      </c>
      <c r="P1826" s="4" t="s">
        <v>1593</v>
      </c>
      <c r="Q1826" s="4" t="s">
        <v>1917</v>
      </c>
      <c r="R1826" s="4" t="str">
        <f t="array" ref="R1826">XLOOKUP(Q1826,Store_Dim!A:A,Store_Dim!B:B)</f>
        <v>Bean, Jones and Park</v>
      </c>
      <c r="S1826" s="4" t="str">
        <f t="array" ref="S1826">XLOOKUP(Q1826,Store_Dim!A:A,Store_Dim!E:E)</f>
        <v>Online</v>
      </c>
      <c r="T1826" s="4">
        <v>4.0</v>
      </c>
      <c r="U1826" s="13">
        <v>836.23</v>
      </c>
      <c r="V1826" s="14">
        <v>0.12</v>
      </c>
      <c r="W1826" s="15">
        <v>142.0</v>
      </c>
      <c r="X1826" s="4" t="s">
        <v>1959</v>
      </c>
      <c r="Y1826" s="16">
        <v>2943.5296</v>
      </c>
      <c r="Z1826" s="4" t="str">
        <f t="array" ref="Z1826">XLOOKUP(M1826,Product_Dim!A:A,Product_Dim!B:B)</f>
        <v>Wireless Bluetooth Earbuds</v>
      </c>
    </row>
    <row r="1827" ht="14.25" customHeight="1">
      <c r="A1827" s="4" t="s">
        <v>3786</v>
      </c>
      <c r="B1827" s="5">
        <v>45549.0</v>
      </c>
      <c r="C1827" s="12" t="s">
        <v>3976</v>
      </c>
      <c r="D1827" s="4">
        <f t="shared" si="1"/>
        <v>2024</v>
      </c>
      <c r="E1827" s="4" t="s">
        <v>609</v>
      </c>
      <c r="F1827" s="4">
        <v>33.0</v>
      </c>
      <c r="G1827" s="4" t="str">
        <f t="shared" si="2"/>
        <v>26-35</v>
      </c>
      <c r="H1827" s="4" t="str">
        <f t="array" ref="H1827">XLOOKUP(E1827,Customer_Dim!A:A,Customer_Dim!D:D)</f>
        <v>Female</v>
      </c>
      <c r="I1827" s="4" t="str">
        <f t="array" ref="I1827">XLOOKUP(E1827,Customer_Dim!A:A,Customer_Dim!H:H)</f>
        <v>Bronze</v>
      </c>
      <c r="J1827" s="4" t="str">
        <f t="array" ref="J1827">XLOOKUP(E1827,Customer_Dim!A:A,Customer_Dim!E:E)</f>
        <v>West Daniel</v>
      </c>
      <c r="K1827" s="4" t="str">
        <f t="array" ref="K1827">XLOOKUP(E1827,Customer_Dim!A:A,Customer_Dim!F:F)</f>
        <v>South Carolina</v>
      </c>
      <c r="L1827" s="4" t="str">
        <f t="array" ref="L1827">XLOOKUP(Q1827,Store_Dim!A:A,Store_Dim!C:C)</f>
        <v>East</v>
      </c>
      <c r="M1827" s="4" t="s">
        <v>1783</v>
      </c>
      <c r="N1827" s="4" t="str">
        <f t="array" ref="N1827">XLOOKUP(M1827,Product_Dim!A:A,Product_Dim!C:C)</f>
        <v>Electronics</v>
      </c>
      <c r="O1827" s="4" t="str">
        <f t="array" ref="O1827">XLOOKUP(M1827,Product_Dim!A:A,Product_Dim!D:D)</f>
        <v>Accessories</v>
      </c>
      <c r="P1827" s="4" t="s">
        <v>1785</v>
      </c>
      <c r="Q1827" s="4" t="s">
        <v>1948</v>
      </c>
      <c r="R1827" s="4" t="str">
        <f t="array" ref="R1827">XLOOKUP(Q1827,Store_Dim!A:A,Store_Dim!B:B)</f>
        <v>Mann-Austin</v>
      </c>
      <c r="S1827" s="4" t="str">
        <f t="array" ref="S1827">XLOOKUP(Q1827,Store_Dim!A:A,Store_Dim!E:E)</f>
        <v>Online</v>
      </c>
      <c r="T1827" s="4">
        <v>2.0</v>
      </c>
      <c r="U1827" s="13">
        <v>661.53</v>
      </c>
      <c r="V1827" s="14">
        <v>0.2</v>
      </c>
      <c r="W1827" s="15">
        <v>476.0</v>
      </c>
      <c r="X1827" s="4" t="s">
        <v>1961</v>
      </c>
      <c r="Y1827" s="16">
        <v>1058.448</v>
      </c>
      <c r="Z1827" s="4" t="str">
        <f t="array" ref="Z1827">XLOOKUP(M1827,Product_Dim!A:A,Product_Dim!B:B)</f>
        <v>Smart LED Light Strip</v>
      </c>
    </row>
    <row r="1828" ht="14.25" customHeight="1">
      <c r="A1828" s="4" t="s">
        <v>3787</v>
      </c>
      <c r="B1828" s="5">
        <v>45903.0</v>
      </c>
      <c r="C1828" s="12" t="s">
        <v>3976</v>
      </c>
      <c r="D1828" s="4">
        <f t="shared" si="1"/>
        <v>2025</v>
      </c>
      <c r="E1828" s="4" t="s">
        <v>427</v>
      </c>
      <c r="F1828" s="4">
        <v>36.0</v>
      </c>
      <c r="G1828" s="4" t="str">
        <f t="shared" si="2"/>
        <v>36-45</v>
      </c>
      <c r="H1828" s="4" t="str">
        <f t="array" ref="H1828">XLOOKUP(E1828,Customer_Dim!A:A,Customer_Dim!D:D)</f>
        <v>Male</v>
      </c>
      <c r="I1828" s="4" t="str">
        <f t="array" ref="I1828">XLOOKUP(E1828,Customer_Dim!A:A,Customer_Dim!H:H)</f>
        <v>Platinum</v>
      </c>
      <c r="J1828" s="4" t="str">
        <f t="array" ref="J1828">XLOOKUP(E1828,Customer_Dim!A:A,Customer_Dim!E:E)</f>
        <v>New Jenniferburgh</v>
      </c>
      <c r="K1828" s="4" t="str">
        <f t="array" ref="K1828">XLOOKUP(E1828,Customer_Dim!A:A,Customer_Dim!F:F)</f>
        <v>Nebraska</v>
      </c>
      <c r="L1828" s="4" t="str">
        <f t="array" ref="L1828">XLOOKUP(Q1828,Store_Dim!A:A,Store_Dim!C:C)</f>
        <v>West</v>
      </c>
      <c r="M1828" s="4" t="s">
        <v>1750</v>
      </c>
      <c r="N1828" s="4" t="str">
        <f t="array" ref="N1828">XLOOKUP(M1828,Product_Dim!A:A,Product_Dim!C:C)</f>
        <v>Home</v>
      </c>
      <c r="O1828" s="4" t="str">
        <f t="array" ref="O1828">XLOOKUP(M1828,Product_Dim!A:A,Product_Dim!D:D)</f>
        <v>Decor</v>
      </c>
      <c r="P1828" s="4" t="s">
        <v>1752</v>
      </c>
      <c r="Q1828" s="4" t="s">
        <v>1939</v>
      </c>
      <c r="R1828" s="4" t="str">
        <f t="array" ref="R1828">XLOOKUP(Q1828,Store_Dim!A:A,Store_Dim!B:B)</f>
        <v>Frederick-Wright</v>
      </c>
      <c r="S1828" s="4" t="str">
        <f t="array" ref="S1828">XLOOKUP(Q1828,Store_Dim!A:A,Store_Dim!E:E)</f>
        <v>Flagship</v>
      </c>
      <c r="T1828" s="4">
        <v>3.0</v>
      </c>
      <c r="U1828" s="13">
        <v>753.47</v>
      </c>
      <c r="V1828" s="14">
        <v>0.25</v>
      </c>
      <c r="W1828" s="15">
        <v>190.0</v>
      </c>
      <c r="X1828" s="4" t="s">
        <v>1961</v>
      </c>
      <c r="Y1828" s="16">
        <v>1695.3075</v>
      </c>
      <c r="Z1828" s="4" t="str">
        <f t="array" ref="Z1828">XLOOKUP(M1828,Product_Dim!A:A,Product_Dim!B:B)</f>
        <v>Premium Blanket Throw</v>
      </c>
    </row>
    <row r="1829" ht="14.25" customHeight="1">
      <c r="A1829" s="4" t="s">
        <v>3788</v>
      </c>
      <c r="B1829" s="5">
        <v>45673.0</v>
      </c>
      <c r="C1829" s="12" t="s">
        <v>3972</v>
      </c>
      <c r="D1829" s="4">
        <f t="shared" si="1"/>
        <v>2025</v>
      </c>
      <c r="E1829" s="4" t="s">
        <v>542</v>
      </c>
      <c r="F1829" s="4">
        <v>46.0</v>
      </c>
      <c r="G1829" s="4" t="str">
        <f t="shared" si="2"/>
        <v>46-55</v>
      </c>
      <c r="H1829" s="4" t="str">
        <f t="array" ref="H1829">XLOOKUP(E1829,Customer_Dim!A:A,Customer_Dim!D:D)</f>
        <v>Male</v>
      </c>
      <c r="I1829" s="4" t="str">
        <f t="array" ref="I1829">XLOOKUP(E1829,Customer_Dim!A:A,Customer_Dim!H:H)</f>
        <v>Bronze</v>
      </c>
      <c r="J1829" s="4" t="str">
        <f t="array" ref="J1829">XLOOKUP(E1829,Customer_Dim!A:A,Customer_Dim!E:E)</f>
        <v>East Peterbury</v>
      </c>
      <c r="K1829" s="4" t="str">
        <f t="array" ref="K1829">XLOOKUP(E1829,Customer_Dim!A:A,Customer_Dim!F:F)</f>
        <v>North Dakota</v>
      </c>
      <c r="L1829" s="4" t="str">
        <f t="array" ref="L1829">XLOOKUP(Q1829,Store_Dim!A:A,Store_Dim!C:C)</f>
        <v>East</v>
      </c>
      <c r="M1829" s="4" t="s">
        <v>1774</v>
      </c>
      <c r="N1829" s="4" t="str">
        <f t="array" ref="N1829">XLOOKUP(M1829,Product_Dim!A:A,Product_Dim!C:C)</f>
        <v>Beauty</v>
      </c>
      <c r="O1829" s="4" t="str">
        <f t="array" ref="O1829">XLOOKUP(M1829,Product_Dim!A:A,Product_Dim!D:D)</f>
        <v>Makeup</v>
      </c>
      <c r="P1829" s="4" t="s">
        <v>1776</v>
      </c>
      <c r="Q1829" s="4" t="s">
        <v>1887</v>
      </c>
      <c r="R1829" s="4" t="str">
        <f t="array" ref="R1829">XLOOKUP(Q1829,Store_Dim!A:A,Store_Dim!B:B)</f>
        <v>Rivera-Warner</v>
      </c>
      <c r="S1829" s="4" t="str">
        <f t="array" ref="S1829">XLOOKUP(Q1829,Store_Dim!A:A,Store_Dim!E:E)</f>
        <v>Flagship</v>
      </c>
      <c r="T1829" s="4">
        <v>3.0</v>
      </c>
      <c r="U1829" s="13">
        <v>713.95</v>
      </c>
      <c r="V1829" s="14">
        <v>0.0</v>
      </c>
      <c r="W1829" s="15">
        <v>118.0</v>
      </c>
      <c r="X1829" s="4" t="s">
        <v>1959</v>
      </c>
      <c r="Y1829" s="16">
        <v>2141.85</v>
      </c>
      <c r="Z1829" s="4" t="str">
        <f t="array" ref="Z1829">XLOOKUP(M1829,Product_Dim!A:A,Product_Dim!B:B)</f>
        <v>Matte Lipstick Set</v>
      </c>
    </row>
    <row r="1830" ht="14.25" customHeight="1">
      <c r="A1830" s="4" t="s">
        <v>3789</v>
      </c>
      <c r="B1830" s="5">
        <v>45395.0</v>
      </c>
      <c r="C1830" s="12" t="s">
        <v>3978</v>
      </c>
      <c r="D1830" s="4">
        <f t="shared" si="1"/>
        <v>2024</v>
      </c>
      <c r="E1830" s="4" t="s">
        <v>369</v>
      </c>
      <c r="F1830" s="4">
        <v>35.0</v>
      </c>
      <c r="G1830" s="4" t="str">
        <f t="shared" si="2"/>
        <v>26-35</v>
      </c>
      <c r="H1830" s="4" t="str">
        <f t="array" ref="H1830">XLOOKUP(E1830,Customer_Dim!A:A,Customer_Dim!D:D)</f>
        <v>Male</v>
      </c>
      <c r="I1830" s="4" t="str">
        <f t="array" ref="I1830">XLOOKUP(E1830,Customer_Dim!A:A,Customer_Dim!H:H)</f>
        <v>Silver</v>
      </c>
      <c r="J1830" s="4" t="str">
        <f t="array" ref="J1830">XLOOKUP(E1830,Customer_Dim!A:A,Customer_Dim!E:E)</f>
        <v>South Dustin</v>
      </c>
      <c r="K1830" s="4" t="str">
        <f t="array" ref="K1830">XLOOKUP(E1830,Customer_Dim!A:A,Customer_Dim!F:F)</f>
        <v>Tennessee</v>
      </c>
      <c r="L1830" s="4" t="str">
        <f t="array" ref="L1830">XLOOKUP(Q1830,Store_Dim!A:A,Store_Dim!C:C)</f>
        <v>North</v>
      </c>
      <c r="M1830" s="4" t="s">
        <v>1603</v>
      </c>
      <c r="N1830" s="4" t="str">
        <f t="array" ref="N1830">XLOOKUP(M1830,Product_Dim!A:A,Product_Dim!C:C)</f>
        <v>Electronics</v>
      </c>
      <c r="O1830" s="4" t="str">
        <f t="array" ref="O1830">XLOOKUP(M1830,Product_Dim!A:A,Product_Dim!D:D)</f>
        <v>Accessories</v>
      </c>
      <c r="P1830" s="4" t="s">
        <v>1605</v>
      </c>
      <c r="Q1830" s="4" t="s">
        <v>1908</v>
      </c>
      <c r="R1830" s="4" t="str">
        <f t="array" ref="R1830">XLOOKUP(Q1830,Store_Dim!A:A,Store_Dim!B:B)</f>
        <v>Gray Ltd</v>
      </c>
      <c r="S1830" s="4" t="str">
        <f t="array" ref="S1830">XLOOKUP(Q1830,Store_Dim!A:A,Store_Dim!E:E)</f>
        <v>Outlet</v>
      </c>
      <c r="T1830" s="4">
        <v>3.0</v>
      </c>
      <c r="U1830" s="13">
        <v>596.0</v>
      </c>
      <c r="V1830" s="14">
        <v>0.28</v>
      </c>
      <c r="W1830" s="15">
        <v>273.86258363355637</v>
      </c>
      <c r="X1830" s="4" t="s">
        <v>1964</v>
      </c>
      <c r="Y1830" s="16">
        <v>1287.36</v>
      </c>
      <c r="Z1830" s="4" t="str">
        <f t="array" ref="Z1830">XLOOKUP(M1830,Product_Dim!A:A,Product_Dim!B:B)</f>
        <v>HD Smart TV Stick</v>
      </c>
    </row>
    <row r="1831" ht="14.25" customHeight="1">
      <c r="A1831" s="4" t="s">
        <v>3790</v>
      </c>
      <c r="B1831" s="5">
        <v>45379.0</v>
      </c>
      <c r="C1831" s="12" t="s">
        <v>3977</v>
      </c>
      <c r="D1831" s="4">
        <f t="shared" si="1"/>
        <v>2024</v>
      </c>
      <c r="E1831" s="4" t="s">
        <v>1073</v>
      </c>
      <c r="F1831" s="4">
        <v>50.0</v>
      </c>
      <c r="G1831" s="4" t="str">
        <f t="shared" si="2"/>
        <v>46-55</v>
      </c>
      <c r="H1831" s="4" t="str">
        <f t="array" ref="H1831">XLOOKUP(E1831,Customer_Dim!A:A,Customer_Dim!D:D)</f>
        <v>Female</v>
      </c>
      <c r="I1831" s="4" t="str">
        <f t="array" ref="I1831">XLOOKUP(E1831,Customer_Dim!A:A,Customer_Dim!H:H)</f>
        <v>Silver</v>
      </c>
      <c r="J1831" s="4" t="str">
        <f t="array" ref="J1831">XLOOKUP(E1831,Customer_Dim!A:A,Customer_Dim!E:E)</f>
        <v>Donaldsontown</v>
      </c>
      <c r="K1831" s="4" t="str">
        <f t="array" ref="K1831">XLOOKUP(E1831,Customer_Dim!A:A,Customer_Dim!F:F)</f>
        <v>Connecticut</v>
      </c>
      <c r="L1831" s="4" t="str">
        <f t="array" ref="L1831">XLOOKUP(Q1831,Store_Dim!A:A,Store_Dim!C:C)</f>
        <v>South</v>
      </c>
      <c r="M1831" s="4" t="s">
        <v>1594</v>
      </c>
      <c r="N1831" s="4" t="str">
        <f t="array" ref="N1831">XLOOKUP(M1831,Product_Dim!A:A,Product_Dim!C:C)</f>
        <v>Sports</v>
      </c>
      <c r="O1831" s="4" t="str">
        <f t="array" ref="O1831">XLOOKUP(M1831,Product_Dim!A:A,Product_Dim!D:D)</f>
        <v>Fitness</v>
      </c>
      <c r="P1831" s="4" t="s">
        <v>1598</v>
      </c>
      <c r="Q1831" s="4" t="s">
        <v>1921</v>
      </c>
      <c r="R1831" s="4" t="str">
        <f t="array" ref="R1831">XLOOKUP(Q1831,Store_Dim!A:A,Store_Dim!B:B)</f>
        <v>Moore, Padilla and Butler</v>
      </c>
      <c r="S1831" s="4" t="str">
        <f t="array" ref="S1831">XLOOKUP(Q1831,Store_Dim!A:A,Store_Dim!E:E)</f>
        <v>Flagship</v>
      </c>
      <c r="T1831" s="4">
        <v>2.0</v>
      </c>
      <c r="U1831" s="13">
        <v>169.46</v>
      </c>
      <c r="V1831" s="14">
        <v>0.03</v>
      </c>
      <c r="W1831" s="15">
        <v>323.0</v>
      </c>
      <c r="X1831" s="4" t="s">
        <v>1961</v>
      </c>
      <c r="Y1831" s="16">
        <v>328.7524</v>
      </c>
      <c r="Z1831" s="4" t="str">
        <f t="array" ref="Z1831">XLOOKUP(M1831,Product_Dim!A:A,Product_Dim!B:B)</f>
        <v>Adjustable Dumbbell Set</v>
      </c>
    </row>
    <row r="1832" ht="14.25" customHeight="1">
      <c r="A1832" s="4" t="s">
        <v>3791</v>
      </c>
      <c r="B1832" s="5">
        <v>45860.0</v>
      </c>
      <c r="C1832" s="12" t="s">
        <v>3968</v>
      </c>
      <c r="D1832" s="4">
        <f t="shared" si="1"/>
        <v>2025</v>
      </c>
      <c r="E1832" s="4" t="s">
        <v>971</v>
      </c>
      <c r="F1832" s="4">
        <v>29.0</v>
      </c>
      <c r="G1832" s="4" t="str">
        <f t="shared" si="2"/>
        <v>26-35</v>
      </c>
      <c r="H1832" s="4" t="str">
        <f t="array" ref="H1832">XLOOKUP(E1832,Customer_Dim!A:A,Customer_Dim!D:D)</f>
        <v>Male</v>
      </c>
      <c r="I1832" s="4" t="str">
        <f t="array" ref="I1832">XLOOKUP(E1832,Customer_Dim!A:A,Customer_Dim!H:H)</f>
        <v>Silver</v>
      </c>
      <c r="J1832" s="4" t="str">
        <f t="array" ref="J1832">XLOOKUP(E1832,Customer_Dim!A:A,Customer_Dim!E:E)</f>
        <v>Lake Melissashire</v>
      </c>
      <c r="K1832" s="4" t="str">
        <f t="array" ref="K1832">XLOOKUP(E1832,Customer_Dim!A:A,Customer_Dim!F:F)</f>
        <v>Oregon</v>
      </c>
      <c r="L1832" s="4" t="str">
        <f t="array" ref="L1832">XLOOKUP(Q1832,Store_Dim!A:A,Store_Dim!C:C)</f>
        <v>South</v>
      </c>
      <c r="M1832" s="4" t="s">
        <v>1777</v>
      </c>
      <c r="N1832" s="4" t="str">
        <f t="array" ref="N1832">XLOOKUP(M1832,Product_Dim!A:A,Product_Dim!C:C)</f>
        <v>Sports</v>
      </c>
      <c r="O1832" s="4" t="str">
        <f t="array" ref="O1832">XLOOKUP(M1832,Product_Dim!A:A,Product_Dim!D:D)</f>
        <v>Fitness</v>
      </c>
      <c r="P1832" s="4" t="s">
        <v>1779</v>
      </c>
      <c r="Q1832" s="4" t="s">
        <v>1934</v>
      </c>
      <c r="R1832" s="4" t="str">
        <f t="array" ref="R1832">XLOOKUP(Q1832,Store_Dim!A:A,Store_Dim!B:B)</f>
        <v>Mcdonald Inc</v>
      </c>
      <c r="S1832" s="4" t="str">
        <f t="array" ref="S1832">XLOOKUP(Q1832,Store_Dim!A:A,Store_Dim!E:E)</f>
        <v>Outlet</v>
      </c>
      <c r="T1832" s="4">
        <v>4.0</v>
      </c>
      <c r="U1832" s="13">
        <v>611.92</v>
      </c>
      <c r="V1832" s="14">
        <v>0.2</v>
      </c>
      <c r="W1832" s="15">
        <v>423.0</v>
      </c>
      <c r="X1832" s="4" t="s">
        <v>1961</v>
      </c>
      <c r="Y1832" s="16">
        <v>1958.144</v>
      </c>
      <c r="Z1832" s="4" t="str">
        <f t="array" ref="Z1832">XLOOKUP(M1832,Product_Dim!A:A,Product_Dim!B:B)</f>
        <v>Adjustable Dumbbells 20kg</v>
      </c>
    </row>
    <row r="1833" ht="14.25" customHeight="1">
      <c r="A1833" s="4" t="s">
        <v>3792</v>
      </c>
      <c r="B1833" s="5">
        <v>45704.0</v>
      </c>
      <c r="C1833" s="12" t="s">
        <v>3974</v>
      </c>
      <c r="D1833" s="4">
        <f t="shared" si="1"/>
        <v>2025</v>
      </c>
      <c r="E1833" s="4" t="s">
        <v>42</v>
      </c>
      <c r="F1833" s="4">
        <v>59.0</v>
      </c>
      <c r="G1833" s="4" t="str">
        <f t="shared" si="2"/>
        <v>56-65</v>
      </c>
      <c r="H1833" s="4" t="str">
        <f t="array" ref="H1833">XLOOKUP(E1833,Customer_Dim!A:A,Customer_Dim!D:D)</f>
        <v>Female</v>
      </c>
      <c r="I1833" s="4" t="str">
        <f t="array" ref="I1833">XLOOKUP(E1833,Customer_Dim!A:A,Customer_Dim!H:H)</f>
        <v>Bronze</v>
      </c>
      <c r="J1833" s="4" t="str">
        <f t="array" ref="J1833">XLOOKUP(E1833,Customer_Dim!A:A,Customer_Dim!E:E)</f>
        <v>Thomastown</v>
      </c>
      <c r="K1833" s="4" t="str">
        <f t="array" ref="K1833">XLOOKUP(E1833,Customer_Dim!A:A,Customer_Dim!F:F)</f>
        <v>Ohio</v>
      </c>
      <c r="L1833" s="4" t="str">
        <f t="array" ref="L1833">XLOOKUP(Q1833,Store_Dim!A:A,Store_Dim!C:C)</f>
        <v>North</v>
      </c>
      <c r="M1833" s="4" t="s">
        <v>1805</v>
      </c>
      <c r="N1833" s="4" t="str">
        <f t="array" ref="N1833">XLOOKUP(M1833,Product_Dim!A:A,Product_Dim!C:C)</f>
        <v>Electronics</v>
      </c>
      <c r="O1833" s="4" t="str">
        <f t="array" ref="O1833">XLOOKUP(M1833,Product_Dim!A:A,Product_Dim!D:D)</f>
        <v>Audio</v>
      </c>
      <c r="P1833" s="4" t="s">
        <v>1807</v>
      </c>
      <c r="Q1833" s="4" t="s">
        <v>1936</v>
      </c>
      <c r="R1833" s="4" t="str">
        <f t="array" ref="R1833">XLOOKUP(Q1833,Store_Dim!A:A,Store_Dim!B:B)</f>
        <v>Shelton PLC</v>
      </c>
      <c r="S1833" s="4" t="str">
        <f t="array" ref="S1833">XLOOKUP(Q1833,Store_Dim!A:A,Store_Dim!E:E)</f>
        <v>Flagship</v>
      </c>
      <c r="T1833" s="4">
        <v>2.0</v>
      </c>
      <c r="U1833" s="13">
        <v>25.3</v>
      </c>
      <c r="V1833" s="14">
        <v>0.21</v>
      </c>
      <c r="W1833" s="15">
        <v>159.0</v>
      </c>
      <c r="X1833" s="4" t="s">
        <v>1959</v>
      </c>
      <c r="Y1833" s="16">
        <v>39.974</v>
      </c>
      <c r="Z1833" s="4" t="str">
        <f t="array" ref="Z1833">XLOOKUP(M1833,Product_Dim!A:A,Product_Dim!B:B)</f>
        <v>Bluetooth Car Audio System</v>
      </c>
    </row>
    <row r="1834" ht="14.25" customHeight="1">
      <c r="A1834" s="4" t="s">
        <v>3793</v>
      </c>
      <c r="B1834" s="5">
        <v>45327.0</v>
      </c>
      <c r="C1834" s="12" t="s">
        <v>3974</v>
      </c>
      <c r="D1834" s="4">
        <f t="shared" si="1"/>
        <v>2024</v>
      </c>
      <c r="E1834" s="4" t="s">
        <v>1367</v>
      </c>
      <c r="F1834" s="4">
        <v>51.0</v>
      </c>
      <c r="G1834" s="4" t="str">
        <f t="shared" si="2"/>
        <v>46-55</v>
      </c>
      <c r="H1834" s="4" t="str">
        <f t="array" ref="H1834">XLOOKUP(E1834,Customer_Dim!A:A,Customer_Dim!D:D)</f>
        <v>Female</v>
      </c>
      <c r="I1834" s="4" t="str">
        <f t="array" ref="I1834">XLOOKUP(E1834,Customer_Dim!A:A,Customer_Dim!H:H)</f>
        <v>Silver</v>
      </c>
      <c r="J1834" s="4" t="str">
        <f t="array" ref="J1834">XLOOKUP(E1834,Customer_Dim!A:A,Customer_Dim!E:E)</f>
        <v>Williamsberg</v>
      </c>
      <c r="K1834" s="4" t="str">
        <f t="array" ref="K1834">XLOOKUP(E1834,Customer_Dim!A:A,Customer_Dim!F:F)</f>
        <v>New York</v>
      </c>
      <c r="L1834" s="4" t="str">
        <f t="array" ref="L1834">XLOOKUP(Q1834,Store_Dim!A:A,Store_Dim!C:C)</f>
        <v>East</v>
      </c>
      <c r="M1834" s="4" t="s">
        <v>1802</v>
      </c>
      <c r="N1834" s="4" t="str">
        <f t="array" ref="N1834">XLOOKUP(M1834,Product_Dim!A:A,Product_Dim!C:C)</f>
        <v>Sports</v>
      </c>
      <c r="O1834" s="4" t="str">
        <f t="array" ref="O1834">XLOOKUP(M1834,Product_Dim!A:A,Product_Dim!D:D)</f>
        <v>Team Sports</v>
      </c>
      <c r="P1834" s="4" t="s">
        <v>1804</v>
      </c>
      <c r="Q1834" s="4" t="s">
        <v>1924</v>
      </c>
      <c r="R1834" s="4" t="str">
        <f t="array" ref="R1834">XLOOKUP(Q1834,Store_Dim!A:A,Store_Dim!B:B)</f>
        <v>Hill, Wagner and Ballard</v>
      </c>
      <c r="S1834" s="4" t="str">
        <f t="array" ref="S1834">XLOOKUP(Q1834,Store_Dim!A:A,Store_Dim!E:E)</f>
        <v>Online</v>
      </c>
      <c r="T1834" s="4">
        <v>4.0</v>
      </c>
      <c r="U1834" s="13">
        <v>166.93</v>
      </c>
      <c r="V1834" s="14">
        <v>0.02</v>
      </c>
      <c r="W1834" s="15">
        <v>359.0</v>
      </c>
      <c r="X1834" s="4" t="s">
        <v>1961</v>
      </c>
      <c r="Y1834" s="16">
        <v>654.3656</v>
      </c>
      <c r="Z1834" s="4" t="str">
        <f t="array" ref="Z1834">XLOOKUP(M1834,Product_Dim!A:A,Product_Dim!B:B)</f>
        <v>Shin Guards – Adult</v>
      </c>
    </row>
    <row r="1835" ht="14.25" customHeight="1">
      <c r="A1835" s="4" t="s">
        <v>3794</v>
      </c>
      <c r="B1835" s="5">
        <v>45721.0</v>
      </c>
      <c r="C1835" s="12" t="s">
        <v>3977</v>
      </c>
      <c r="D1835" s="4">
        <f t="shared" si="1"/>
        <v>2025</v>
      </c>
      <c r="E1835" s="4" t="s">
        <v>913</v>
      </c>
      <c r="F1835" s="4">
        <v>48.0</v>
      </c>
      <c r="G1835" s="4" t="str">
        <f t="shared" si="2"/>
        <v>46-55</v>
      </c>
      <c r="H1835" s="4" t="str">
        <f t="array" ref="H1835">XLOOKUP(E1835,Customer_Dim!A:A,Customer_Dim!D:D)</f>
        <v>Male</v>
      </c>
      <c r="I1835" s="4" t="str">
        <f t="array" ref="I1835">XLOOKUP(E1835,Customer_Dim!A:A,Customer_Dim!H:H)</f>
        <v>Bronze</v>
      </c>
      <c r="J1835" s="4" t="str">
        <f t="array" ref="J1835">XLOOKUP(E1835,Customer_Dim!A:A,Customer_Dim!E:E)</f>
        <v>Morrisville</v>
      </c>
      <c r="K1835" s="4" t="str">
        <f t="array" ref="K1835">XLOOKUP(E1835,Customer_Dim!A:A,Customer_Dim!F:F)</f>
        <v>Hawaii</v>
      </c>
      <c r="L1835" s="4" t="str">
        <f t="array" ref="L1835">XLOOKUP(Q1835,Store_Dim!A:A,Store_Dim!C:C)</f>
        <v>South</v>
      </c>
      <c r="M1835" s="4" t="s">
        <v>1762</v>
      </c>
      <c r="N1835" s="4" t="str">
        <f t="array" ref="N1835">XLOOKUP(M1835,Product_Dim!A:A,Product_Dim!C:C)</f>
        <v>Beauty</v>
      </c>
      <c r="O1835" s="4" t="str">
        <f t="array" ref="O1835">XLOOKUP(M1835,Product_Dim!A:A,Product_Dim!D:D)</f>
        <v>Fragrance</v>
      </c>
      <c r="P1835" s="4" t="s">
        <v>1764</v>
      </c>
      <c r="Q1835" s="4" t="s">
        <v>1927</v>
      </c>
      <c r="R1835" s="4" t="str">
        <f t="array" ref="R1835">XLOOKUP(Q1835,Store_Dim!A:A,Store_Dim!B:B)</f>
        <v>Aguirre-Keller</v>
      </c>
      <c r="S1835" s="4" t="str">
        <f t="array" ref="S1835">XLOOKUP(Q1835,Store_Dim!A:A,Store_Dim!E:E)</f>
        <v>Online</v>
      </c>
      <c r="T1835" s="4">
        <v>4.0</v>
      </c>
      <c r="U1835" s="13">
        <v>861.55</v>
      </c>
      <c r="V1835" s="14">
        <v>0.12</v>
      </c>
      <c r="W1835" s="15">
        <v>444.0</v>
      </c>
      <c r="X1835" s="4" t="s">
        <v>1959</v>
      </c>
      <c r="Y1835" s="16">
        <v>3032.656</v>
      </c>
      <c r="Z1835" s="4" t="str">
        <f t="array" ref="Z1835">XLOOKUP(M1835,Product_Dim!A:A,Product_Dim!B:B)</f>
        <v>Luxury Perfume Spray</v>
      </c>
    </row>
    <row r="1836" ht="14.25" customHeight="1">
      <c r="A1836" s="4" t="s">
        <v>3795</v>
      </c>
      <c r="B1836" s="5">
        <v>45842.0</v>
      </c>
      <c r="C1836" s="12" t="s">
        <v>3968</v>
      </c>
      <c r="D1836" s="4">
        <f t="shared" si="1"/>
        <v>2025</v>
      </c>
      <c r="E1836" s="4" t="s">
        <v>1151</v>
      </c>
      <c r="F1836" s="4">
        <v>34.0</v>
      </c>
      <c r="G1836" s="4" t="str">
        <f t="shared" si="2"/>
        <v>26-35</v>
      </c>
      <c r="H1836" s="4" t="str">
        <f t="array" ref="H1836">XLOOKUP(E1836,Customer_Dim!A:A,Customer_Dim!D:D)</f>
        <v>Male</v>
      </c>
      <c r="I1836" s="4" t="str">
        <f t="array" ref="I1836">XLOOKUP(E1836,Customer_Dim!A:A,Customer_Dim!H:H)</f>
        <v>Platinum</v>
      </c>
      <c r="J1836" s="4" t="str">
        <f t="array" ref="J1836">XLOOKUP(E1836,Customer_Dim!A:A,Customer_Dim!E:E)</f>
        <v>Andersonside</v>
      </c>
      <c r="K1836" s="4" t="str">
        <f t="array" ref="K1836">XLOOKUP(E1836,Customer_Dim!A:A,Customer_Dim!F:F)</f>
        <v>Arkansas</v>
      </c>
      <c r="L1836" s="4" t="str">
        <f t="array" ref="L1836">XLOOKUP(Q1836,Store_Dim!A:A,Store_Dim!C:C)</f>
        <v>North</v>
      </c>
      <c r="M1836" s="4" t="s">
        <v>1709</v>
      </c>
      <c r="N1836" s="4" t="str">
        <f t="array" ref="N1836">XLOOKUP(M1836,Product_Dim!A:A,Product_Dim!C:C)</f>
        <v>Electronics</v>
      </c>
      <c r="O1836" s="4" t="str">
        <f t="array" ref="O1836">XLOOKUP(M1836,Product_Dim!A:A,Product_Dim!D:D)</f>
        <v>Computer</v>
      </c>
      <c r="P1836" s="4" t="s">
        <v>1711</v>
      </c>
      <c r="Q1836" s="4" t="s">
        <v>1908</v>
      </c>
      <c r="R1836" s="4" t="str">
        <f t="array" ref="R1836">XLOOKUP(Q1836,Store_Dim!A:A,Store_Dim!B:B)</f>
        <v>Gray Ltd</v>
      </c>
      <c r="S1836" s="4" t="str">
        <f t="array" ref="S1836">XLOOKUP(Q1836,Store_Dim!A:A,Store_Dim!E:E)</f>
        <v>Outlet</v>
      </c>
      <c r="T1836" s="4">
        <v>3.0</v>
      </c>
      <c r="U1836" s="13">
        <v>56.17</v>
      </c>
      <c r="V1836" s="14">
        <v>0.01</v>
      </c>
      <c r="W1836" s="15">
        <v>266.0</v>
      </c>
      <c r="X1836" s="4" t="s">
        <v>1964</v>
      </c>
      <c r="Y1836" s="16">
        <v>166.8249</v>
      </c>
      <c r="Z1836" s="4" t="str">
        <f t="array" ref="Z1836">XLOOKUP(M1836,Product_Dim!A:A,Product_Dim!B:B)</f>
        <v>USB External Hard Drive</v>
      </c>
    </row>
    <row r="1837" ht="14.25" customHeight="1">
      <c r="A1837" s="4" t="s">
        <v>3796</v>
      </c>
      <c r="B1837" s="5">
        <v>45862.0</v>
      </c>
      <c r="C1837" s="12" t="s">
        <v>3968</v>
      </c>
      <c r="D1837" s="4">
        <f t="shared" si="1"/>
        <v>2025</v>
      </c>
      <c r="E1837" s="4" t="s">
        <v>872</v>
      </c>
      <c r="F1837" s="4">
        <v>32.0</v>
      </c>
      <c r="G1837" s="4" t="str">
        <f t="shared" si="2"/>
        <v>26-35</v>
      </c>
      <c r="H1837" s="4" t="str">
        <f t="array" ref="H1837">XLOOKUP(E1837,Customer_Dim!A:A,Customer_Dim!D:D)</f>
        <v>Female</v>
      </c>
      <c r="I1837" s="4" t="str">
        <f t="array" ref="I1837">XLOOKUP(E1837,Customer_Dim!A:A,Customer_Dim!H:H)</f>
        <v>Bronze</v>
      </c>
      <c r="J1837" s="4" t="str">
        <f t="array" ref="J1837">XLOOKUP(E1837,Customer_Dim!A:A,Customer_Dim!E:E)</f>
        <v>South Gina</v>
      </c>
      <c r="K1837" s="4" t="str">
        <f t="array" ref="K1837">XLOOKUP(E1837,Customer_Dim!A:A,Customer_Dim!F:F)</f>
        <v>Kentucky</v>
      </c>
      <c r="L1837" s="4" t="str">
        <f t="array" ref="L1837">XLOOKUP(Q1837,Store_Dim!A:A,Store_Dim!C:C)</f>
        <v>East</v>
      </c>
      <c r="M1837" s="4" t="s">
        <v>1617</v>
      </c>
      <c r="N1837" s="4" t="str">
        <f t="array" ref="N1837">XLOOKUP(M1837,Product_Dim!A:A,Product_Dim!C:C)</f>
        <v>Electronics</v>
      </c>
      <c r="O1837" s="4" t="str">
        <f t="array" ref="O1837">XLOOKUP(M1837,Product_Dim!A:A,Product_Dim!D:D)</f>
        <v>Appliances</v>
      </c>
      <c r="P1837" s="4" t="s">
        <v>1620</v>
      </c>
      <c r="Q1837" s="4" t="s">
        <v>1948</v>
      </c>
      <c r="R1837" s="4" t="str">
        <f t="array" ref="R1837">XLOOKUP(Q1837,Store_Dim!A:A,Store_Dim!B:B)</f>
        <v>Mann-Austin</v>
      </c>
      <c r="S1837" s="4" t="str">
        <f t="array" ref="S1837">XLOOKUP(Q1837,Store_Dim!A:A,Store_Dim!E:E)</f>
        <v>Online</v>
      </c>
      <c r="T1837" s="4">
        <v>1.0</v>
      </c>
      <c r="U1837" s="13">
        <v>582.29</v>
      </c>
      <c r="V1837" s="14">
        <v>0.2</v>
      </c>
      <c r="W1837" s="15">
        <v>301.0</v>
      </c>
      <c r="X1837" s="4" t="s">
        <v>1959</v>
      </c>
      <c r="Y1837" s="16">
        <v>465.832</v>
      </c>
      <c r="Z1837" s="4" t="str">
        <f t="array" ref="Z1837">XLOOKUP(M1837,Product_Dim!A:A,Product_Dim!B:B)</f>
        <v>4K Home Projector</v>
      </c>
    </row>
    <row r="1838" ht="14.25" customHeight="1">
      <c r="A1838" s="4" t="s">
        <v>3797</v>
      </c>
      <c r="B1838" s="5">
        <v>45681.0</v>
      </c>
      <c r="C1838" s="12" t="s">
        <v>3972</v>
      </c>
      <c r="D1838" s="4">
        <f t="shared" si="1"/>
        <v>2025</v>
      </c>
      <c r="E1838" s="4" t="s">
        <v>856</v>
      </c>
      <c r="F1838" s="4">
        <v>27.0</v>
      </c>
      <c r="G1838" s="4" t="str">
        <f t="shared" si="2"/>
        <v>26-35</v>
      </c>
      <c r="H1838" s="4" t="str">
        <f t="array" ref="H1838">XLOOKUP(E1838,Customer_Dim!A:A,Customer_Dim!D:D)</f>
        <v>Female</v>
      </c>
      <c r="I1838" s="4" t="str">
        <f t="array" ref="I1838">XLOOKUP(E1838,Customer_Dim!A:A,Customer_Dim!H:H)</f>
        <v>Silver</v>
      </c>
      <c r="J1838" s="4" t="str">
        <f t="array" ref="J1838">XLOOKUP(E1838,Customer_Dim!A:A,Customer_Dim!E:E)</f>
        <v>Lake Saramouth</v>
      </c>
      <c r="K1838" s="4" t="str">
        <f t="array" ref="K1838">XLOOKUP(E1838,Customer_Dim!A:A,Customer_Dim!F:F)</f>
        <v>Oregon</v>
      </c>
      <c r="L1838" s="4" t="str">
        <f t="array" ref="L1838">XLOOKUP(Q1838,Store_Dim!A:A,Store_Dim!C:C)</f>
        <v>East</v>
      </c>
      <c r="M1838" s="4" t="s">
        <v>1832</v>
      </c>
      <c r="N1838" s="4" t="str">
        <f t="array" ref="N1838">XLOOKUP(M1838,Product_Dim!A:A,Product_Dim!C:C)</f>
        <v>Beauty</v>
      </c>
      <c r="O1838" s="4" t="str">
        <f t="array" ref="O1838">XLOOKUP(M1838,Product_Dim!A:A,Product_Dim!D:D)</f>
        <v>Skincare</v>
      </c>
      <c r="P1838" s="4" t="s">
        <v>1834</v>
      </c>
      <c r="Q1838" s="4" t="s">
        <v>1887</v>
      </c>
      <c r="R1838" s="4" t="str">
        <f t="array" ref="R1838">XLOOKUP(Q1838,Store_Dim!A:A,Store_Dim!B:B)</f>
        <v>Rivera-Warner</v>
      </c>
      <c r="S1838" s="4" t="str">
        <f t="array" ref="S1838">XLOOKUP(Q1838,Store_Dim!A:A,Store_Dim!E:E)</f>
        <v>Flagship</v>
      </c>
      <c r="T1838" s="4">
        <v>3.0</v>
      </c>
      <c r="U1838" s="13">
        <v>63.96</v>
      </c>
      <c r="V1838" s="14">
        <v>0.02</v>
      </c>
      <c r="W1838" s="15">
        <v>159.0</v>
      </c>
      <c r="X1838" s="4" t="s">
        <v>1959</v>
      </c>
      <c r="Y1838" s="16">
        <v>188.0424</v>
      </c>
      <c r="Z1838" s="4" t="str">
        <f t="array" ref="Z1838">XLOOKUP(M1838,Product_Dim!A:A,Product_Dim!B:B)</f>
        <v>Hydrating Face Cleanser</v>
      </c>
    </row>
    <row r="1839" ht="14.25" customHeight="1">
      <c r="A1839" s="4" t="s">
        <v>3798</v>
      </c>
      <c r="B1839" s="5">
        <v>45392.0</v>
      </c>
      <c r="C1839" s="12" t="s">
        <v>3978</v>
      </c>
      <c r="D1839" s="4">
        <f t="shared" si="1"/>
        <v>2024</v>
      </c>
      <c r="E1839" s="4" t="s">
        <v>257</v>
      </c>
      <c r="F1839" s="4">
        <v>21.0</v>
      </c>
      <c r="G1839" s="4" t="str">
        <f t="shared" si="2"/>
        <v>18-25</v>
      </c>
      <c r="H1839" s="4" t="str">
        <f t="array" ref="H1839">XLOOKUP(E1839,Customer_Dim!A:A,Customer_Dim!D:D)</f>
        <v>Female</v>
      </c>
      <c r="I1839" s="4" t="str">
        <f t="array" ref="I1839">XLOOKUP(E1839,Customer_Dim!A:A,Customer_Dim!H:H)</f>
        <v>Silver</v>
      </c>
      <c r="J1839" s="4" t="str">
        <f t="array" ref="J1839">XLOOKUP(E1839,Customer_Dim!A:A,Customer_Dim!E:E)</f>
        <v>Woodmouth</v>
      </c>
      <c r="K1839" s="4" t="str">
        <f t="array" ref="K1839">XLOOKUP(E1839,Customer_Dim!A:A,Customer_Dim!F:F)</f>
        <v>Nevada</v>
      </c>
      <c r="L1839" s="4" t="str">
        <f t="array" ref="L1839">XLOOKUP(Q1839,Store_Dim!A:A,Store_Dim!C:C)</f>
        <v>North</v>
      </c>
      <c r="M1839" s="4" t="s">
        <v>1594</v>
      </c>
      <c r="N1839" s="4" t="str">
        <f t="array" ref="N1839">XLOOKUP(M1839,Product_Dim!A:A,Product_Dim!C:C)</f>
        <v>Sports</v>
      </c>
      <c r="O1839" s="4" t="str">
        <f t="array" ref="O1839">XLOOKUP(M1839,Product_Dim!A:A,Product_Dim!D:D)</f>
        <v>Fitness</v>
      </c>
      <c r="P1839" s="4" t="s">
        <v>1598</v>
      </c>
      <c r="Q1839" s="4" t="s">
        <v>1929</v>
      </c>
      <c r="R1839" s="4" t="str">
        <f t="array" ref="R1839">XLOOKUP(Q1839,Store_Dim!A:A,Store_Dim!B:B)</f>
        <v>Thomas, Bridges and Harris</v>
      </c>
      <c r="S1839" s="4" t="str">
        <f t="array" ref="S1839">XLOOKUP(Q1839,Store_Dim!A:A,Store_Dim!E:E)</f>
        <v>Online</v>
      </c>
      <c r="T1839" s="4">
        <v>1.0</v>
      </c>
      <c r="U1839" s="13">
        <v>829.83</v>
      </c>
      <c r="V1839" s="14">
        <v>0.26</v>
      </c>
      <c r="W1839" s="15">
        <v>323.0</v>
      </c>
      <c r="X1839" s="4" t="s">
        <v>1964</v>
      </c>
      <c r="Y1839" s="16">
        <v>614.0742</v>
      </c>
      <c r="Z1839" s="4" t="str">
        <f t="array" ref="Z1839">XLOOKUP(M1839,Product_Dim!A:A,Product_Dim!B:B)</f>
        <v>Adjustable Dumbbell Set</v>
      </c>
    </row>
    <row r="1840" ht="14.25" customHeight="1">
      <c r="A1840" s="4" t="s">
        <v>3799</v>
      </c>
      <c r="B1840" s="5">
        <v>45586.0</v>
      </c>
      <c r="C1840" s="12" t="s">
        <v>3979</v>
      </c>
      <c r="D1840" s="4">
        <f t="shared" si="1"/>
        <v>2024</v>
      </c>
      <c r="E1840" s="4" t="s">
        <v>1181</v>
      </c>
      <c r="F1840" s="4">
        <v>45.0</v>
      </c>
      <c r="G1840" s="4" t="str">
        <f t="shared" si="2"/>
        <v>36-45</v>
      </c>
      <c r="H1840" s="4" t="str">
        <f t="array" ref="H1840">XLOOKUP(E1840,Customer_Dim!A:A,Customer_Dim!D:D)</f>
        <v>Male</v>
      </c>
      <c r="I1840" s="4" t="str">
        <f t="array" ref="I1840">XLOOKUP(E1840,Customer_Dim!A:A,Customer_Dim!H:H)</f>
        <v>Silver</v>
      </c>
      <c r="J1840" s="4" t="str">
        <f t="array" ref="J1840">XLOOKUP(E1840,Customer_Dim!A:A,Customer_Dim!E:E)</f>
        <v>Millston</v>
      </c>
      <c r="K1840" s="4" t="str">
        <f t="array" ref="K1840">XLOOKUP(E1840,Customer_Dim!A:A,Customer_Dim!F:F)</f>
        <v>Indiana</v>
      </c>
      <c r="L1840" s="4" t="str">
        <f t="array" ref="L1840">XLOOKUP(Q1840,Store_Dim!A:A,Store_Dim!C:C)</f>
        <v>West</v>
      </c>
      <c r="M1840" s="4" t="s">
        <v>1680</v>
      </c>
      <c r="N1840" s="4" t="str">
        <f t="array" ref="N1840">XLOOKUP(M1840,Product_Dim!A:A,Product_Dim!C:C)</f>
        <v>Electronics</v>
      </c>
      <c r="O1840" s="4" t="str">
        <f t="array" ref="O1840">XLOOKUP(M1840,Product_Dim!A:A,Product_Dim!D:D)</f>
        <v>Computer</v>
      </c>
      <c r="P1840" s="4" t="s">
        <v>1682</v>
      </c>
      <c r="Q1840" s="4" t="s">
        <v>1939</v>
      </c>
      <c r="R1840" s="4" t="str">
        <f t="array" ref="R1840">XLOOKUP(Q1840,Store_Dim!A:A,Store_Dim!B:B)</f>
        <v>Frederick-Wright</v>
      </c>
      <c r="S1840" s="4" t="str">
        <f t="array" ref="S1840">XLOOKUP(Q1840,Store_Dim!A:A,Store_Dim!E:E)</f>
        <v>Flagship</v>
      </c>
      <c r="T1840" s="4">
        <v>2.0</v>
      </c>
      <c r="U1840" s="13">
        <v>858.15</v>
      </c>
      <c r="V1840" s="14">
        <v>0.03</v>
      </c>
      <c r="W1840" s="15">
        <v>86.0</v>
      </c>
      <c r="X1840" s="4" t="s">
        <v>1959</v>
      </c>
      <c r="Y1840" s="16">
        <v>1664.811</v>
      </c>
      <c r="Z1840" s="4" t="str">
        <f t="array" ref="Z1840">XLOOKUP(M1840,Product_Dim!A:A,Product_Dim!B:B)</f>
        <v>Gaming Mechanical Keyboard</v>
      </c>
    </row>
    <row r="1841" ht="14.25" customHeight="1">
      <c r="A1841" s="4" t="s">
        <v>3800</v>
      </c>
      <c r="B1841" s="5">
        <v>45340.0</v>
      </c>
      <c r="C1841" s="12" t="s">
        <v>3974</v>
      </c>
      <c r="D1841" s="4">
        <f t="shared" si="1"/>
        <v>2024</v>
      </c>
      <c r="E1841" s="4" t="s">
        <v>1148</v>
      </c>
      <c r="F1841" s="4">
        <v>32.0</v>
      </c>
      <c r="G1841" s="4" t="str">
        <f t="shared" si="2"/>
        <v>26-35</v>
      </c>
      <c r="H1841" s="4" t="str">
        <f t="array" ref="H1841">XLOOKUP(E1841,Customer_Dim!A:A,Customer_Dim!D:D)</f>
        <v>Male</v>
      </c>
      <c r="I1841" s="4" t="str">
        <f t="array" ref="I1841">XLOOKUP(E1841,Customer_Dim!A:A,Customer_Dim!H:H)</f>
        <v>Silver</v>
      </c>
      <c r="J1841" s="4" t="str">
        <f t="array" ref="J1841">XLOOKUP(E1841,Customer_Dim!A:A,Customer_Dim!E:E)</f>
        <v>East Michaelton</v>
      </c>
      <c r="K1841" s="4" t="str">
        <f t="array" ref="K1841">XLOOKUP(E1841,Customer_Dim!A:A,Customer_Dim!F:F)</f>
        <v>Kansas</v>
      </c>
      <c r="L1841" s="4" t="str">
        <f t="array" ref="L1841">XLOOKUP(Q1841,Store_Dim!A:A,Store_Dim!C:C)</f>
        <v>East</v>
      </c>
      <c r="M1841" s="4" t="s">
        <v>1802</v>
      </c>
      <c r="N1841" s="4" t="str">
        <f t="array" ref="N1841">XLOOKUP(M1841,Product_Dim!A:A,Product_Dim!C:C)</f>
        <v>Sports</v>
      </c>
      <c r="O1841" s="4" t="str">
        <f t="array" ref="O1841">XLOOKUP(M1841,Product_Dim!A:A,Product_Dim!D:D)</f>
        <v>Team Sports</v>
      </c>
      <c r="P1841" s="4" t="s">
        <v>1804</v>
      </c>
      <c r="Q1841" s="4" t="s">
        <v>1932</v>
      </c>
      <c r="R1841" s="4" t="str">
        <f t="array" ref="R1841">XLOOKUP(Q1841,Store_Dim!A:A,Store_Dim!B:B)</f>
        <v>Gardner, Humphrey and Contreras</v>
      </c>
      <c r="S1841" s="4" t="str">
        <f t="array" ref="S1841">XLOOKUP(Q1841,Store_Dim!A:A,Store_Dim!E:E)</f>
        <v>Flagship</v>
      </c>
      <c r="T1841" s="4">
        <v>3.0</v>
      </c>
      <c r="U1841" s="13">
        <v>717.32</v>
      </c>
      <c r="V1841" s="14">
        <v>0.23</v>
      </c>
      <c r="W1841" s="15">
        <v>359.0</v>
      </c>
      <c r="X1841" s="4" t="s">
        <v>1964</v>
      </c>
      <c r="Y1841" s="16">
        <v>1657.0092</v>
      </c>
      <c r="Z1841" s="4" t="str">
        <f t="array" ref="Z1841">XLOOKUP(M1841,Product_Dim!A:A,Product_Dim!B:B)</f>
        <v>Shin Guards – Adult</v>
      </c>
    </row>
    <row r="1842" ht="14.25" customHeight="1">
      <c r="A1842" s="4" t="s">
        <v>3801</v>
      </c>
      <c r="B1842" s="5">
        <v>45853.0</v>
      </c>
      <c r="C1842" s="12" t="s">
        <v>3968</v>
      </c>
      <c r="D1842" s="4">
        <f t="shared" si="1"/>
        <v>2025</v>
      </c>
      <c r="E1842" s="4" t="s">
        <v>1352</v>
      </c>
      <c r="F1842" s="4">
        <v>27.0</v>
      </c>
      <c r="G1842" s="4" t="str">
        <f t="shared" si="2"/>
        <v>26-35</v>
      </c>
      <c r="H1842" s="4" t="str">
        <f t="array" ref="H1842">XLOOKUP(E1842,Customer_Dim!A:A,Customer_Dim!D:D)</f>
        <v>Female</v>
      </c>
      <c r="I1842" s="4" t="str">
        <f t="array" ref="I1842">XLOOKUP(E1842,Customer_Dim!A:A,Customer_Dim!H:H)</f>
        <v>Bronze</v>
      </c>
      <c r="J1842" s="4" t="str">
        <f t="array" ref="J1842">XLOOKUP(E1842,Customer_Dim!A:A,Customer_Dim!E:E)</f>
        <v>Hartmouth</v>
      </c>
      <c r="K1842" s="4" t="str">
        <f t="array" ref="K1842">XLOOKUP(E1842,Customer_Dim!A:A,Customer_Dim!F:F)</f>
        <v>Louisiana</v>
      </c>
      <c r="L1842" s="4" t="str">
        <f t="array" ref="L1842">XLOOKUP(Q1842,Store_Dim!A:A,Store_Dim!C:C)</f>
        <v>North</v>
      </c>
      <c r="M1842" s="4" t="s">
        <v>1832</v>
      </c>
      <c r="N1842" s="4" t="str">
        <f t="array" ref="N1842">XLOOKUP(M1842,Product_Dim!A:A,Product_Dim!C:C)</f>
        <v>Beauty</v>
      </c>
      <c r="O1842" s="4" t="str">
        <f t="array" ref="O1842">XLOOKUP(M1842,Product_Dim!A:A,Product_Dim!D:D)</f>
        <v>Skincare</v>
      </c>
      <c r="P1842" s="4" t="s">
        <v>1834</v>
      </c>
      <c r="Q1842" s="4" t="s">
        <v>1929</v>
      </c>
      <c r="R1842" s="4" t="str">
        <f t="array" ref="R1842">XLOOKUP(Q1842,Store_Dim!A:A,Store_Dim!B:B)</f>
        <v>Thomas, Bridges and Harris</v>
      </c>
      <c r="S1842" s="4" t="str">
        <f t="array" ref="S1842">XLOOKUP(Q1842,Store_Dim!A:A,Store_Dim!E:E)</f>
        <v>Online</v>
      </c>
      <c r="T1842" s="4">
        <v>1.0</v>
      </c>
      <c r="U1842" s="13">
        <v>163.2</v>
      </c>
      <c r="V1842" s="14">
        <v>0.22</v>
      </c>
      <c r="W1842" s="15">
        <v>159.0</v>
      </c>
      <c r="X1842" s="4" t="s">
        <v>1961</v>
      </c>
      <c r="Y1842" s="16">
        <v>127.296</v>
      </c>
      <c r="Z1842" s="4" t="str">
        <f t="array" ref="Z1842">XLOOKUP(M1842,Product_Dim!A:A,Product_Dim!B:B)</f>
        <v>Hydrating Face Cleanser</v>
      </c>
    </row>
    <row r="1843" ht="14.25" customHeight="1">
      <c r="A1843" s="4" t="s">
        <v>3802</v>
      </c>
      <c r="B1843" s="5">
        <v>45489.0</v>
      </c>
      <c r="C1843" s="12" t="s">
        <v>3968</v>
      </c>
      <c r="D1843" s="4">
        <f t="shared" si="1"/>
        <v>2024</v>
      </c>
      <c r="E1843" s="4" t="s">
        <v>452</v>
      </c>
      <c r="F1843" s="4">
        <v>62.0</v>
      </c>
      <c r="G1843" s="4" t="str">
        <f t="shared" si="2"/>
        <v>56-65</v>
      </c>
      <c r="H1843" s="4" t="str">
        <f t="array" ref="H1843">XLOOKUP(E1843,Customer_Dim!A:A,Customer_Dim!D:D)</f>
        <v>Female</v>
      </c>
      <c r="I1843" s="4" t="str">
        <f t="array" ref="I1843">XLOOKUP(E1843,Customer_Dim!A:A,Customer_Dim!H:H)</f>
        <v>Gold</v>
      </c>
      <c r="J1843" s="4" t="str">
        <f t="array" ref="J1843">XLOOKUP(E1843,Customer_Dim!A:A,Customer_Dim!E:E)</f>
        <v>Benjaminton</v>
      </c>
      <c r="K1843" s="4" t="str">
        <f t="array" ref="K1843">XLOOKUP(E1843,Customer_Dim!A:A,Customer_Dim!F:F)</f>
        <v>Arizona</v>
      </c>
      <c r="L1843" s="4" t="str">
        <f t="array" ref="L1843">XLOOKUP(Q1843,Store_Dim!A:A,Store_Dim!C:C)</f>
        <v>North</v>
      </c>
      <c r="M1843" s="4" t="s">
        <v>1826</v>
      </c>
      <c r="N1843" s="4" t="str">
        <f t="array" ref="N1843">XLOOKUP(M1843,Product_Dim!A:A,Product_Dim!C:C)</f>
        <v>Sports</v>
      </c>
      <c r="O1843" s="4" t="str">
        <f t="array" ref="O1843">XLOOKUP(M1843,Product_Dim!A:A,Product_Dim!D:D)</f>
        <v>Equipment</v>
      </c>
      <c r="P1843" s="4" t="s">
        <v>1828</v>
      </c>
      <c r="Q1843" s="4" t="s">
        <v>1929</v>
      </c>
      <c r="R1843" s="4" t="str">
        <f t="array" ref="R1843">XLOOKUP(Q1843,Store_Dim!A:A,Store_Dim!B:B)</f>
        <v>Thomas, Bridges and Harris</v>
      </c>
      <c r="S1843" s="4" t="str">
        <f t="array" ref="S1843">XLOOKUP(Q1843,Store_Dim!A:A,Store_Dim!E:E)</f>
        <v>Online</v>
      </c>
      <c r="T1843" s="4">
        <v>2.0</v>
      </c>
      <c r="U1843" s="13">
        <v>966.71</v>
      </c>
      <c r="V1843" s="14">
        <v>0.11</v>
      </c>
      <c r="W1843" s="15">
        <v>358.0</v>
      </c>
      <c r="X1843" s="4" t="s">
        <v>1959</v>
      </c>
      <c r="Y1843" s="16">
        <v>1720.7438</v>
      </c>
      <c r="Z1843" s="4" t="str">
        <f t="array" ref="Z1843">XLOOKUP(M1843,Product_Dim!A:A,Product_Dim!B:B)</f>
        <v>Badminton Racket Set</v>
      </c>
    </row>
    <row r="1844" ht="14.25" customHeight="1">
      <c r="A1844" s="4" t="s">
        <v>3803</v>
      </c>
      <c r="B1844" s="5">
        <v>45761.0</v>
      </c>
      <c r="C1844" s="12" t="s">
        <v>3978</v>
      </c>
      <c r="D1844" s="4">
        <f t="shared" si="1"/>
        <v>2025</v>
      </c>
      <c r="E1844" s="4" t="s">
        <v>1115</v>
      </c>
      <c r="F1844" s="4">
        <v>55.0</v>
      </c>
      <c r="G1844" s="4" t="str">
        <f t="shared" si="2"/>
        <v>46-55</v>
      </c>
      <c r="H1844" s="4" t="str">
        <f t="array" ref="H1844">XLOOKUP(E1844,Customer_Dim!A:A,Customer_Dim!D:D)</f>
        <v>Male</v>
      </c>
      <c r="I1844" s="4" t="str">
        <f t="array" ref="I1844">XLOOKUP(E1844,Customer_Dim!A:A,Customer_Dim!H:H)</f>
        <v>Silver</v>
      </c>
      <c r="J1844" s="4" t="str">
        <f t="array" ref="J1844">XLOOKUP(E1844,Customer_Dim!A:A,Customer_Dim!E:E)</f>
        <v>Shannonview</v>
      </c>
      <c r="K1844" s="4" t="str">
        <f t="array" ref="K1844">XLOOKUP(E1844,Customer_Dim!A:A,Customer_Dim!F:F)</f>
        <v>Pennsylvania</v>
      </c>
      <c r="L1844" s="4" t="str">
        <f t="array" ref="L1844">XLOOKUP(Q1844,Store_Dim!A:A,Store_Dim!C:C)</f>
        <v>East</v>
      </c>
      <c r="M1844" s="4" t="s">
        <v>1683</v>
      </c>
      <c r="N1844" s="4" t="str">
        <f t="array" ref="N1844">XLOOKUP(M1844,Product_Dim!A:A,Product_Dim!C:C)</f>
        <v>Home</v>
      </c>
      <c r="O1844" s="4" t="str">
        <f t="array" ref="O1844">XLOOKUP(M1844,Product_Dim!A:A,Product_Dim!D:D)</f>
        <v>Lighting</v>
      </c>
      <c r="P1844" s="4" t="s">
        <v>1685</v>
      </c>
      <c r="Q1844" s="4" t="s">
        <v>1932</v>
      </c>
      <c r="R1844" s="4" t="str">
        <f t="array" ref="R1844">XLOOKUP(Q1844,Store_Dim!A:A,Store_Dim!B:B)</f>
        <v>Gardner, Humphrey and Contreras</v>
      </c>
      <c r="S1844" s="4" t="str">
        <f t="array" ref="S1844">XLOOKUP(Q1844,Store_Dim!A:A,Store_Dim!E:E)</f>
        <v>Flagship</v>
      </c>
      <c r="T1844" s="4">
        <v>2.0</v>
      </c>
      <c r="U1844" s="13">
        <v>873.94</v>
      </c>
      <c r="V1844" s="14">
        <v>0.14</v>
      </c>
      <c r="W1844" s="15">
        <v>329.0</v>
      </c>
      <c r="X1844" s="4" t="s">
        <v>1964</v>
      </c>
      <c r="Y1844" s="16">
        <v>1503.1768</v>
      </c>
      <c r="Z1844" s="4" t="str">
        <f t="array" ref="Z1844">XLOOKUP(M1844,Product_Dim!A:A,Product_Dim!B:B)</f>
        <v>Bedroom Table Lamp</v>
      </c>
    </row>
    <row r="1845" ht="14.25" customHeight="1">
      <c r="A1845" s="4" t="s">
        <v>3804</v>
      </c>
      <c r="B1845" s="5">
        <v>45379.0</v>
      </c>
      <c r="C1845" s="12" t="s">
        <v>3977</v>
      </c>
      <c r="D1845" s="4">
        <f t="shared" si="1"/>
        <v>2024</v>
      </c>
      <c r="E1845" s="4" t="s">
        <v>521</v>
      </c>
      <c r="F1845" s="4">
        <v>33.0</v>
      </c>
      <c r="G1845" s="4" t="str">
        <f t="shared" si="2"/>
        <v>26-35</v>
      </c>
      <c r="H1845" s="4" t="str">
        <f t="array" ref="H1845">XLOOKUP(E1845,Customer_Dim!A:A,Customer_Dim!D:D)</f>
        <v>Male</v>
      </c>
      <c r="I1845" s="4" t="str">
        <f t="array" ref="I1845">XLOOKUP(E1845,Customer_Dim!A:A,Customer_Dim!H:H)</f>
        <v>Platinum</v>
      </c>
      <c r="J1845" s="4" t="str">
        <f t="array" ref="J1845">XLOOKUP(E1845,Customer_Dim!A:A,Customer_Dim!E:E)</f>
        <v>West Markhaven</v>
      </c>
      <c r="K1845" s="4" t="str">
        <f t="array" ref="K1845">XLOOKUP(E1845,Customer_Dim!A:A,Customer_Dim!F:F)</f>
        <v>Florida</v>
      </c>
      <c r="L1845" s="4" t="str">
        <f t="array" ref="L1845">XLOOKUP(Q1845,Store_Dim!A:A,Store_Dim!C:C)</f>
        <v>North</v>
      </c>
      <c r="M1845" s="4" t="s">
        <v>1555</v>
      </c>
      <c r="N1845" s="4" t="str">
        <f t="array" ref="N1845">XLOOKUP(M1845,Product_Dim!A:A,Product_Dim!C:C)</f>
        <v>Electronics</v>
      </c>
      <c r="O1845" s="4" t="str">
        <f t="array" ref="O1845">XLOOKUP(M1845,Product_Dim!A:A,Product_Dim!D:D)</f>
        <v>Computer</v>
      </c>
      <c r="P1845" s="4" t="s">
        <v>1559</v>
      </c>
      <c r="Q1845" s="4" t="s">
        <v>1901</v>
      </c>
      <c r="R1845" s="4" t="str">
        <f t="array" ref="R1845">XLOOKUP(Q1845,Store_Dim!A:A,Store_Dim!B:B)</f>
        <v>Johnson-Wright</v>
      </c>
      <c r="S1845" s="4" t="str">
        <f t="array" ref="S1845">XLOOKUP(Q1845,Store_Dim!A:A,Store_Dim!E:E)</f>
        <v>Outlet</v>
      </c>
      <c r="T1845" s="4">
        <v>1.0</v>
      </c>
      <c r="U1845" s="13">
        <v>140.24</v>
      </c>
      <c r="V1845" s="14">
        <v>0.27</v>
      </c>
      <c r="W1845" s="15">
        <v>416.0</v>
      </c>
      <c r="X1845" s="4" t="s">
        <v>1959</v>
      </c>
      <c r="Y1845" s="16">
        <v>102.3752</v>
      </c>
      <c r="Z1845" s="4" t="str">
        <f t="array" ref="Z1845">XLOOKUP(M1845,Product_Dim!A:A,Product_Dim!B:B)</f>
        <v>Brother Laser Printer</v>
      </c>
    </row>
    <row r="1846" ht="14.25" customHeight="1">
      <c r="A1846" s="4" t="s">
        <v>3805</v>
      </c>
      <c r="B1846" s="5">
        <v>45716.0</v>
      </c>
      <c r="C1846" s="12" t="s">
        <v>3974</v>
      </c>
      <c r="D1846" s="4">
        <f t="shared" si="1"/>
        <v>2025</v>
      </c>
      <c r="E1846" s="4" t="s">
        <v>677</v>
      </c>
      <c r="F1846" s="4">
        <v>25.0</v>
      </c>
      <c r="G1846" s="4" t="str">
        <f t="shared" si="2"/>
        <v>18-25</v>
      </c>
      <c r="H1846" s="4" t="str">
        <f t="array" ref="H1846">XLOOKUP(E1846,Customer_Dim!A:A,Customer_Dim!D:D)</f>
        <v>Female</v>
      </c>
      <c r="I1846" s="4" t="str">
        <f t="array" ref="I1846">XLOOKUP(E1846,Customer_Dim!A:A,Customer_Dim!H:H)</f>
        <v>Bronze</v>
      </c>
      <c r="J1846" s="4" t="str">
        <f t="array" ref="J1846">XLOOKUP(E1846,Customer_Dim!A:A,Customer_Dim!E:E)</f>
        <v>New Logan</v>
      </c>
      <c r="K1846" s="4" t="str">
        <f t="array" ref="K1846">XLOOKUP(E1846,Customer_Dim!A:A,Customer_Dim!F:F)</f>
        <v>Michigan</v>
      </c>
      <c r="L1846" s="4" t="str">
        <f t="array" ref="L1846">XLOOKUP(Q1846,Store_Dim!A:A,Store_Dim!C:C)</f>
        <v>North</v>
      </c>
      <c r="M1846" s="4" t="s">
        <v>1709</v>
      </c>
      <c r="N1846" s="4" t="str">
        <f t="array" ref="N1846">XLOOKUP(M1846,Product_Dim!A:A,Product_Dim!C:C)</f>
        <v>Electronics</v>
      </c>
      <c r="O1846" s="4" t="str">
        <f t="array" ref="O1846">XLOOKUP(M1846,Product_Dim!A:A,Product_Dim!D:D)</f>
        <v>Computer</v>
      </c>
      <c r="P1846" s="4" t="s">
        <v>1711</v>
      </c>
      <c r="Q1846" s="4" t="s">
        <v>1908</v>
      </c>
      <c r="R1846" s="4" t="str">
        <f t="array" ref="R1846">XLOOKUP(Q1846,Store_Dim!A:A,Store_Dim!B:B)</f>
        <v>Gray Ltd</v>
      </c>
      <c r="S1846" s="4" t="str">
        <f t="array" ref="S1846">XLOOKUP(Q1846,Store_Dim!A:A,Store_Dim!E:E)</f>
        <v>Outlet</v>
      </c>
      <c r="T1846" s="4">
        <v>2.0</v>
      </c>
      <c r="U1846" s="13">
        <v>549.92</v>
      </c>
      <c r="V1846" s="14">
        <v>0.28</v>
      </c>
      <c r="W1846" s="15">
        <v>266.0</v>
      </c>
      <c r="X1846" s="4" t="s">
        <v>1959</v>
      </c>
      <c r="Y1846" s="16">
        <v>791.8847999999999</v>
      </c>
      <c r="Z1846" s="4" t="str">
        <f t="array" ref="Z1846">XLOOKUP(M1846,Product_Dim!A:A,Product_Dim!B:B)</f>
        <v>USB External Hard Drive</v>
      </c>
    </row>
    <row r="1847" ht="14.25" customHeight="1">
      <c r="A1847" s="4" t="s">
        <v>3806</v>
      </c>
      <c r="B1847" s="5">
        <v>45364.0</v>
      </c>
      <c r="C1847" s="12" t="s">
        <v>3977</v>
      </c>
      <c r="D1847" s="4">
        <f t="shared" si="1"/>
        <v>2024</v>
      </c>
      <c r="E1847" s="4" t="s">
        <v>406</v>
      </c>
      <c r="F1847" s="4">
        <v>18.0</v>
      </c>
      <c r="G1847" s="4" t="str">
        <f t="shared" si="2"/>
        <v>18-25</v>
      </c>
      <c r="H1847" s="4" t="str">
        <f t="array" ref="H1847">XLOOKUP(E1847,Customer_Dim!A:A,Customer_Dim!D:D)</f>
        <v>Female</v>
      </c>
      <c r="I1847" s="4" t="str">
        <f t="array" ref="I1847">XLOOKUP(E1847,Customer_Dim!A:A,Customer_Dim!H:H)</f>
        <v>Platinum</v>
      </c>
      <c r="J1847" s="4" t="str">
        <f t="array" ref="J1847">XLOOKUP(E1847,Customer_Dim!A:A,Customer_Dim!E:E)</f>
        <v>Rodriguezmouth</v>
      </c>
      <c r="K1847" s="4" t="str">
        <f t="array" ref="K1847">XLOOKUP(E1847,Customer_Dim!A:A,Customer_Dim!F:F)</f>
        <v>Arizona</v>
      </c>
      <c r="L1847" s="4" t="str">
        <f t="array" ref="L1847">XLOOKUP(Q1847,Store_Dim!A:A,Store_Dim!C:C)</f>
        <v>North</v>
      </c>
      <c r="M1847" s="4" t="s">
        <v>1625</v>
      </c>
      <c r="N1847" s="4" t="str">
        <f t="array" ref="N1847">XLOOKUP(M1847,Product_Dim!A:A,Product_Dim!C:C)</f>
        <v>Sports</v>
      </c>
      <c r="O1847" s="4" t="str">
        <f t="array" ref="O1847">XLOOKUP(M1847,Product_Dim!A:A,Product_Dim!D:D)</f>
        <v>Accessories</v>
      </c>
      <c r="P1847" s="4" t="s">
        <v>1627</v>
      </c>
      <c r="Q1847" s="4" t="s">
        <v>1908</v>
      </c>
      <c r="R1847" s="4" t="str">
        <f t="array" ref="R1847">XLOOKUP(Q1847,Store_Dim!A:A,Store_Dim!B:B)</f>
        <v>Gray Ltd</v>
      </c>
      <c r="S1847" s="4" t="str">
        <f t="array" ref="S1847">XLOOKUP(Q1847,Store_Dim!A:A,Store_Dim!E:E)</f>
        <v>Outlet</v>
      </c>
      <c r="T1847" s="4">
        <v>4.0</v>
      </c>
      <c r="U1847" s="13">
        <v>715.88</v>
      </c>
      <c r="V1847" s="14">
        <v>0.19</v>
      </c>
      <c r="W1847" s="15">
        <v>367.0</v>
      </c>
      <c r="X1847" s="4" t="s">
        <v>1961</v>
      </c>
      <c r="Y1847" s="16">
        <v>2319.4512</v>
      </c>
      <c r="Z1847" s="4" t="str">
        <f t="array" ref="Z1847">XLOOKUP(M1847,Product_Dim!A:A,Product_Dim!B:B)</f>
        <v>Soccer Training Cone Set</v>
      </c>
    </row>
    <row r="1848" ht="14.25" customHeight="1">
      <c r="A1848" s="4" t="s">
        <v>3807</v>
      </c>
      <c r="B1848" s="5">
        <v>45752.0</v>
      </c>
      <c r="C1848" s="12" t="s">
        <v>3978</v>
      </c>
      <c r="D1848" s="4">
        <f t="shared" si="1"/>
        <v>2025</v>
      </c>
      <c r="E1848" s="4" t="s">
        <v>1184</v>
      </c>
      <c r="F1848" s="4">
        <v>21.0</v>
      </c>
      <c r="G1848" s="4" t="str">
        <f t="shared" si="2"/>
        <v>18-25</v>
      </c>
      <c r="H1848" s="4" t="str">
        <f t="array" ref="H1848">XLOOKUP(E1848,Customer_Dim!A:A,Customer_Dim!D:D)</f>
        <v>Female</v>
      </c>
      <c r="I1848" s="4" t="str">
        <f t="array" ref="I1848">XLOOKUP(E1848,Customer_Dim!A:A,Customer_Dim!H:H)</f>
        <v>Platinum</v>
      </c>
      <c r="J1848" s="4" t="str">
        <f t="array" ref="J1848">XLOOKUP(E1848,Customer_Dim!A:A,Customer_Dim!E:E)</f>
        <v>Port Crystal</v>
      </c>
      <c r="K1848" s="4" t="str">
        <f t="array" ref="K1848">XLOOKUP(E1848,Customer_Dim!A:A,Customer_Dim!F:F)</f>
        <v>New Hampshire</v>
      </c>
      <c r="L1848" s="4" t="str">
        <f t="array" ref="L1848">XLOOKUP(Q1848,Store_Dim!A:A,Store_Dim!C:C)</f>
        <v>West</v>
      </c>
      <c r="M1848" s="4" t="s">
        <v>1565</v>
      </c>
      <c r="N1848" s="4" t="str">
        <f t="array" ref="N1848">XLOOKUP(M1848,Product_Dim!A:A,Product_Dim!C:C)</f>
        <v>Clothing</v>
      </c>
      <c r="O1848" s="4" t="str">
        <f t="array" ref="O1848">XLOOKUP(M1848,Product_Dim!A:A,Product_Dim!D:D)</f>
        <v>Outerwear</v>
      </c>
      <c r="P1848" s="4" t="s">
        <v>1568</v>
      </c>
      <c r="Q1848" s="4" t="s">
        <v>1917</v>
      </c>
      <c r="R1848" s="4" t="str">
        <f t="array" ref="R1848">XLOOKUP(Q1848,Store_Dim!A:A,Store_Dim!B:B)</f>
        <v>Bean, Jones and Park</v>
      </c>
      <c r="S1848" s="4" t="str">
        <f t="array" ref="S1848">XLOOKUP(Q1848,Store_Dim!A:A,Store_Dim!E:E)</f>
        <v>Online</v>
      </c>
      <c r="T1848" s="4">
        <v>3.0</v>
      </c>
      <c r="U1848" s="13">
        <v>591.9</v>
      </c>
      <c r="V1848" s="14">
        <v>0.27</v>
      </c>
      <c r="W1848" s="15">
        <v>352.0</v>
      </c>
      <c r="X1848" s="4" t="s">
        <v>1959</v>
      </c>
      <c r="Y1848" s="16">
        <v>1296.261</v>
      </c>
      <c r="Z1848" s="4" t="str">
        <f t="array" ref="Z1848">XLOOKUP(M1848,Product_Dim!A:A,Product_Dim!B:B)</f>
        <v>Women's Casual Hoodie</v>
      </c>
    </row>
    <row r="1849" ht="14.25" customHeight="1">
      <c r="A1849" s="4" t="s">
        <v>3808</v>
      </c>
      <c r="B1849" s="5">
        <v>45883.0</v>
      </c>
      <c r="C1849" s="12" t="s">
        <v>3975</v>
      </c>
      <c r="D1849" s="4">
        <f t="shared" si="1"/>
        <v>2025</v>
      </c>
      <c r="E1849" s="4" t="s">
        <v>1196</v>
      </c>
      <c r="F1849" s="4">
        <v>26.0</v>
      </c>
      <c r="G1849" s="4" t="str">
        <f t="shared" si="2"/>
        <v>26-35</v>
      </c>
      <c r="H1849" s="4" t="str">
        <f t="array" ref="H1849">XLOOKUP(E1849,Customer_Dim!A:A,Customer_Dim!D:D)</f>
        <v>Male</v>
      </c>
      <c r="I1849" s="4" t="str">
        <f t="array" ref="I1849">XLOOKUP(E1849,Customer_Dim!A:A,Customer_Dim!H:H)</f>
        <v>Platinum</v>
      </c>
      <c r="J1849" s="4" t="str">
        <f t="array" ref="J1849">XLOOKUP(E1849,Customer_Dim!A:A,Customer_Dim!E:E)</f>
        <v>Port Richardshire</v>
      </c>
      <c r="K1849" s="4" t="str">
        <f t="array" ref="K1849">XLOOKUP(E1849,Customer_Dim!A:A,Customer_Dim!F:F)</f>
        <v>Minnesota</v>
      </c>
      <c r="L1849" s="4" t="str">
        <f t="array" ref="L1849">XLOOKUP(Q1849,Store_Dim!A:A,Store_Dim!C:C)</f>
        <v>East</v>
      </c>
      <c r="M1849" s="4" t="s">
        <v>1642</v>
      </c>
      <c r="N1849" s="4" t="str">
        <f t="array" ref="N1849">XLOOKUP(M1849,Product_Dim!A:A,Product_Dim!C:C)</f>
        <v>Sports</v>
      </c>
      <c r="O1849" s="4" t="str">
        <f t="array" ref="O1849">XLOOKUP(M1849,Product_Dim!A:A,Product_Dim!D:D)</f>
        <v>Equipment</v>
      </c>
      <c r="P1849" s="4" t="s">
        <v>1644</v>
      </c>
      <c r="Q1849" s="4" t="s">
        <v>1924</v>
      </c>
      <c r="R1849" s="4" t="str">
        <f t="array" ref="R1849">XLOOKUP(Q1849,Store_Dim!A:A,Store_Dim!B:B)</f>
        <v>Hill, Wagner and Ballard</v>
      </c>
      <c r="S1849" s="4" t="str">
        <f t="array" ref="S1849">XLOOKUP(Q1849,Store_Dim!A:A,Store_Dim!E:E)</f>
        <v>Online</v>
      </c>
      <c r="T1849" s="4">
        <v>2.0</v>
      </c>
      <c r="U1849" s="13">
        <v>523.14</v>
      </c>
      <c r="V1849" s="14">
        <v>0.13</v>
      </c>
      <c r="W1849" s="15">
        <v>432.0</v>
      </c>
      <c r="X1849" s="4" t="s">
        <v>1961</v>
      </c>
      <c r="Y1849" s="16">
        <v>910.2636</v>
      </c>
      <c r="Z1849" s="4" t="str">
        <f t="array" ref="Z1849">XLOOKUP(M1849,Product_Dim!A:A,Product_Dim!B:B)</f>
        <v>Carbon Fiber Tennis Racket</v>
      </c>
    </row>
    <row r="1850" ht="14.25" customHeight="1">
      <c r="A1850" s="4" t="s">
        <v>3809</v>
      </c>
      <c r="B1850" s="5">
        <v>45477.0</v>
      </c>
      <c r="C1850" s="12" t="s">
        <v>3968</v>
      </c>
      <c r="D1850" s="4">
        <f t="shared" si="1"/>
        <v>2024</v>
      </c>
      <c r="E1850" s="4" t="s">
        <v>753</v>
      </c>
      <c r="F1850" s="4">
        <v>54.0</v>
      </c>
      <c r="G1850" s="4" t="str">
        <f t="shared" si="2"/>
        <v>46-55</v>
      </c>
      <c r="H1850" s="4" t="str">
        <f t="array" ref="H1850">XLOOKUP(E1850,Customer_Dim!A:A,Customer_Dim!D:D)</f>
        <v>Male</v>
      </c>
      <c r="I1850" s="4" t="str">
        <f t="array" ref="I1850">XLOOKUP(E1850,Customer_Dim!A:A,Customer_Dim!H:H)</f>
        <v>Gold</v>
      </c>
      <c r="J1850" s="4" t="str">
        <f t="array" ref="J1850">XLOOKUP(E1850,Customer_Dim!A:A,Customer_Dim!E:E)</f>
        <v>Morrisbury</v>
      </c>
      <c r="K1850" s="4" t="str">
        <f t="array" ref="K1850">XLOOKUP(E1850,Customer_Dim!A:A,Customer_Dim!F:F)</f>
        <v>Alaska</v>
      </c>
      <c r="L1850" s="4" t="str">
        <f t="array" ref="L1850">XLOOKUP(Q1850,Store_Dim!A:A,Store_Dim!C:C)</f>
        <v>South</v>
      </c>
      <c r="M1850" s="4" t="s">
        <v>1790</v>
      </c>
      <c r="N1850" s="4" t="str">
        <f t="array" ref="N1850">XLOOKUP(M1850,Product_Dim!A:A,Product_Dim!C:C)</f>
        <v>Clothing</v>
      </c>
      <c r="O1850" s="4" t="str">
        <f t="array" ref="O1850">XLOOKUP(M1850,Product_Dim!A:A,Product_Dim!D:D)</f>
        <v>Bottoms</v>
      </c>
      <c r="P1850" s="4" t="s">
        <v>1792</v>
      </c>
      <c r="Q1850" s="4" t="s">
        <v>1934</v>
      </c>
      <c r="R1850" s="4" t="str">
        <f t="array" ref="R1850">XLOOKUP(Q1850,Store_Dim!A:A,Store_Dim!B:B)</f>
        <v>Mcdonald Inc</v>
      </c>
      <c r="S1850" s="4" t="str">
        <f t="array" ref="S1850">XLOOKUP(Q1850,Store_Dim!A:A,Store_Dim!E:E)</f>
        <v>Outlet</v>
      </c>
      <c r="T1850" s="4">
        <v>2.0</v>
      </c>
      <c r="U1850" s="13">
        <v>478.62</v>
      </c>
      <c r="V1850" s="14">
        <v>0.17</v>
      </c>
      <c r="W1850" s="15">
        <v>224.0</v>
      </c>
      <c r="X1850" s="4" t="s">
        <v>1964</v>
      </c>
      <c r="Y1850" s="16">
        <v>794.5092</v>
      </c>
      <c r="Z1850" s="4" t="str">
        <f t="array" ref="Z1850">XLOOKUP(M1850,Product_Dim!A:A,Product_Dim!B:B)</f>
        <v>Men's Sports Shorts</v>
      </c>
    </row>
    <row r="1851" ht="14.25" customHeight="1">
      <c r="A1851" s="4" t="s">
        <v>3810</v>
      </c>
      <c r="B1851" s="5">
        <v>45556.0</v>
      </c>
      <c r="C1851" s="12" t="s">
        <v>3976</v>
      </c>
      <c r="D1851" s="4">
        <f t="shared" si="1"/>
        <v>2024</v>
      </c>
      <c r="E1851" s="4" t="s">
        <v>968</v>
      </c>
      <c r="F1851" s="4">
        <v>48.0</v>
      </c>
      <c r="G1851" s="4" t="str">
        <f t="shared" si="2"/>
        <v>46-55</v>
      </c>
      <c r="H1851" s="4" t="str">
        <f t="array" ref="H1851">XLOOKUP(E1851,Customer_Dim!A:A,Customer_Dim!D:D)</f>
        <v>Female</v>
      </c>
      <c r="I1851" s="4" t="str">
        <f t="array" ref="I1851">XLOOKUP(E1851,Customer_Dim!A:A,Customer_Dim!H:H)</f>
        <v>Platinum</v>
      </c>
      <c r="J1851" s="4" t="str">
        <f t="array" ref="J1851">XLOOKUP(E1851,Customer_Dim!A:A,Customer_Dim!E:E)</f>
        <v>West Robinmouth</v>
      </c>
      <c r="K1851" s="4" t="str">
        <f t="array" ref="K1851">XLOOKUP(E1851,Customer_Dim!A:A,Customer_Dim!F:F)</f>
        <v>Louisiana</v>
      </c>
      <c r="L1851" s="4" t="str">
        <f t="array" ref="L1851">XLOOKUP(Q1851,Store_Dim!A:A,Store_Dim!C:C)</f>
        <v>North</v>
      </c>
      <c r="M1851" s="4" t="s">
        <v>1829</v>
      </c>
      <c r="N1851" s="4" t="str">
        <f t="array" ref="N1851">XLOOKUP(M1851,Product_Dim!A:A,Product_Dim!C:C)</f>
        <v>Sports</v>
      </c>
      <c r="O1851" s="4" t="str">
        <f t="array" ref="O1851">XLOOKUP(M1851,Product_Dim!A:A,Product_Dim!D:D)</f>
        <v>Fitness</v>
      </c>
      <c r="P1851" s="4" t="s">
        <v>1831</v>
      </c>
      <c r="Q1851" s="4" t="s">
        <v>1892</v>
      </c>
      <c r="R1851" s="4" t="str">
        <f t="array" ref="R1851">XLOOKUP(Q1851,Store_Dim!A:A,Store_Dim!B:B)</f>
        <v>Martinez, Adkins and Johnson</v>
      </c>
      <c r="S1851" s="4" t="str">
        <f t="array" ref="S1851">XLOOKUP(Q1851,Store_Dim!A:A,Store_Dim!E:E)</f>
        <v>Flagship</v>
      </c>
      <c r="T1851" s="4">
        <v>4.0</v>
      </c>
      <c r="U1851" s="13">
        <v>740.5</v>
      </c>
      <c r="V1851" s="14">
        <v>0.17</v>
      </c>
      <c r="W1851" s="15">
        <v>281.0</v>
      </c>
      <c r="X1851" s="4" t="s">
        <v>1961</v>
      </c>
      <c r="Y1851" s="16">
        <v>2458.46</v>
      </c>
      <c r="Z1851" s="4" t="str">
        <f t="array" ref="Z1851">XLOOKUP(M1851,Product_Dim!A:A,Product_Dim!B:B)</f>
        <v>Fitness Resistance Bands</v>
      </c>
    </row>
    <row r="1852" ht="14.25" customHeight="1">
      <c r="A1852" s="4" t="s">
        <v>3811</v>
      </c>
      <c r="B1852" s="5">
        <v>45465.0</v>
      </c>
      <c r="C1852" s="12" t="s">
        <v>3970</v>
      </c>
      <c r="D1852" s="4">
        <f t="shared" si="1"/>
        <v>2024</v>
      </c>
      <c r="E1852" s="4" t="s">
        <v>409</v>
      </c>
      <c r="F1852" s="4">
        <v>27.0</v>
      </c>
      <c r="G1852" s="4" t="str">
        <f t="shared" si="2"/>
        <v>26-35</v>
      </c>
      <c r="H1852" s="4" t="str">
        <f t="array" ref="H1852">XLOOKUP(E1852,Customer_Dim!A:A,Customer_Dim!D:D)</f>
        <v>Female</v>
      </c>
      <c r="I1852" s="4" t="str">
        <f t="array" ref="I1852">XLOOKUP(E1852,Customer_Dim!A:A,Customer_Dim!H:H)</f>
        <v>Silver</v>
      </c>
      <c r="J1852" s="4" t="str">
        <f t="array" ref="J1852">XLOOKUP(E1852,Customer_Dim!A:A,Customer_Dim!E:E)</f>
        <v>Lake Michael</v>
      </c>
      <c r="K1852" s="4" t="str">
        <f t="array" ref="K1852">XLOOKUP(E1852,Customer_Dim!A:A,Customer_Dim!F:F)</f>
        <v>Michigan</v>
      </c>
      <c r="L1852" s="4" t="str">
        <f t="array" ref="L1852">XLOOKUP(Q1852,Store_Dim!A:A,Store_Dim!C:C)</f>
        <v>South</v>
      </c>
      <c r="M1852" s="4" t="s">
        <v>1718</v>
      </c>
      <c r="N1852" s="4" t="str">
        <f t="array" ref="N1852">XLOOKUP(M1852,Product_Dim!A:A,Product_Dim!C:C)</f>
        <v>Clothing</v>
      </c>
      <c r="O1852" s="4" t="str">
        <f t="array" ref="O1852">XLOOKUP(M1852,Product_Dim!A:A,Product_Dim!D:D)</f>
        <v>Outerwear</v>
      </c>
      <c r="P1852" s="4" t="s">
        <v>1720</v>
      </c>
      <c r="Q1852" s="4" t="s">
        <v>1896</v>
      </c>
      <c r="R1852" s="4" t="str">
        <f t="array" ref="R1852">XLOOKUP(Q1852,Store_Dim!A:A,Store_Dim!B:B)</f>
        <v>Black-Horn</v>
      </c>
      <c r="S1852" s="4" t="str">
        <f t="array" ref="S1852">XLOOKUP(Q1852,Store_Dim!A:A,Store_Dim!E:E)</f>
        <v>Outlet</v>
      </c>
      <c r="T1852" s="4">
        <v>1.0</v>
      </c>
      <c r="U1852" s="13">
        <v>780.24</v>
      </c>
      <c r="V1852" s="14">
        <v>0.04</v>
      </c>
      <c r="W1852" s="15">
        <v>296.0</v>
      </c>
      <c r="X1852" s="4" t="s">
        <v>1964</v>
      </c>
      <c r="Y1852" s="16">
        <v>749.0304</v>
      </c>
      <c r="Z1852" s="4" t="str">
        <f t="array" ref="Z1852">XLOOKUP(M1852,Product_Dim!A:A,Product_Dim!B:B)</f>
        <v>Men's Winter Jacket</v>
      </c>
    </row>
    <row r="1853" ht="14.25" customHeight="1">
      <c r="A1853" s="4" t="s">
        <v>3812</v>
      </c>
      <c r="B1853" s="5">
        <v>45552.0</v>
      </c>
      <c r="C1853" s="12" t="s">
        <v>3976</v>
      </c>
      <c r="D1853" s="4">
        <f t="shared" si="1"/>
        <v>2024</v>
      </c>
      <c r="E1853" s="4" t="s">
        <v>394</v>
      </c>
      <c r="F1853" s="4">
        <v>62.0</v>
      </c>
      <c r="G1853" s="4" t="str">
        <f t="shared" si="2"/>
        <v>56-65</v>
      </c>
      <c r="H1853" s="4" t="str">
        <f t="array" ref="H1853">XLOOKUP(E1853,Customer_Dim!A:A,Customer_Dim!D:D)</f>
        <v>Female</v>
      </c>
      <c r="I1853" s="4" t="str">
        <f t="array" ref="I1853">XLOOKUP(E1853,Customer_Dim!A:A,Customer_Dim!H:H)</f>
        <v>Platinum</v>
      </c>
      <c r="J1853" s="4" t="str">
        <f t="array" ref="J1853">XLOOKUP(E1853,Customer_Dim!A:A,Customer_Dim!E:E)</f>
        <v>North Justin</v>
      </c>
      <c r="K1853" s="4" t="str">
        <f t="array" ref="K1853">XLOOKUP(E1853,Customer_Dim!A:A,Customer_Dim!F:F)</f>
        <v>North Dakota</v>
      </c>
      <c r="L1853" s="4" t="str">
        <f t="array" ref="L1853">XLOOKUP(Q1853,Store_Dim!A:A,Store_Dim!C:C)</f>
        <v>West</v>
      </c>
      <c r="M1853" s="4" t="s">
        <v>1793</v>
      </c>
      <c r="N1853" s="4" t="str">
        <f t="array" ref="N1853">XLOOKUP(M1853,Product_Dim!A:A,Product_Dim!C:C)</f>
        <v>Home</v>
      </c>
      <c r="O1853" s="4" t="str">
        <f t="array" ref="O1853">XLOOKUP(M1853,Product_Dim!A:A,Product_Dim!D:D)</f>
        <v>Storage</v>
      </c>
      <c r="P1853" s="4" t="s">
        <v>1795</v>
      </c>
      <c r="Q1853" s="4" t="s">
        <v>1939</v>
      </c>
      <c r="R1853" s="4" t="str">
        <f t="array" ref="R1853">XLOOKUP(Q1853,Store_Dim!A:A,Store_Dim!B:B)</f>
        <v>Frederick-Wright</v>
      </c>
      <c r="S1853" s="4" t="str">
        <f t="array" ref="S1853">XLOOKUP(Q1853,Store_Dim!A:A,Store_Dim!E:E)</f>
        <v>Flagship</v>
      </c>
      <c r="T1853" s="4">
        <v>4.0</v>
      </c>
      <c r="U1853" s="13">
        <v>579.24</v>
      </c>
      <c r="V1853" s="14">
        <v>0.04</v>
      </c>
      <c r="W1853" s="15">
        <v>89.0</v>
      </c>
      <c r="X1853" s="4" t="s">
        <v>1964</v>
      </c>
      <c r="Y1853" s="16">
        <v>2224.2816</v>
      </c>
      <c r="Z1853" s="4" t="str">
        <f t="array" ref="Z1853">XLOOKUP(M1853,Product_Dim!A:A,Product_Dim!B:B)</f>
        <v>Kitchen Storage Rack</v>
      </c>
    </row>
    <row r="1854" ht="14.25" customHeight="1">
      <c r="A1854" s="4" t="s">
        <v>3813</v>
      </c>
      <c r="B1854" s="5">
        <v>45635.0</v>
      </c>
      <c r="C1854" s="12" t="s">
        <v>3969</v>
      </c>
      <c r="D1854" s="4">
        <f t="shared" si="1"/>
        <v>2024</v>
      </c>
      <c r="E1854" s="4" t="s">
        <v>1184</v>
      </c>
      <c r="F1854" s="4">
        <v>21.0</v>
      </c>
      <c r="G1854" s="4" t="str">
        <f t="shared" si="2"/>
        <v>18-25</v>
      </c>
      <c r="H1854" s="4" t="str">
        <f t="array" ref="H1854">XLOOKUP(E1854,Customer_Dim!A:A,Customer_Dim!D:D)</f>
        <v>Female</v>
      </c>
      <c r="I1854" s="4" t="str">
        <f t="array" ref="I1854">XLOOKUP(E1854,Customer_Dim!A:A,Customer_Dim!H:H)</f>
        <v>Platinum</v>
      </c>
      <c r="J1854" s="4" t="str">
        <f t="array" ref="J1854">XLOOKUP(E1854,Customer_Dim!A:A,Customer_Dim!E:E)</f>
        <v>Port Crystal</v>
      </c>
      <c r="K1854" s="4" t="str">
        <f t="array" ref="K1854">XLOOKUP(E1854,Customer_Dim!A:A,Customer_Dim!F:F)</f>
        <v>New Hampshire</v>
      </c>
      <c r="L1854" s="4" t="str">
        <f t="array" ref="L1854">XLOOKUP(Q1854,Store_Dim!A:A,Store_Dim!C:C)</f>
        <v>South</v>
      </c>
      <c r="M1854" s="4" t="s">
        <v>1560</v>
      </c>
      <c r="N1854" s="4" t="str">
        <f t="array" ref="N1854">XLOOKUP(M1854,Product_Dim!A:A,Product_Dim!C:C)</f>
        <v>Clothing</v>
      </c>
      <c r="O1854" s="4" t="str">
        <f t="array" ref="O1854">XLOOKUP(M1854,Product_Dim!A:A,Product_Dim!D:D)</f>
        <v>Tops</v>
      </c>
      <c r="P1854" s="4" t="s">
        <v>1564</v>
      </c>
      <c r="Q1854" s="4" t="s">
        <v>1896</v>
      </c>
      <c r="R1854" s="4" t="str">
        <f t="array" ref="R1854">XLOOKUP(Q1854,Store_Dim!A:A,Store_Dim!B:B)</f>
        <v>Black-Horn</v>
      </c>
      <c r="S1854" s="4" t="str">
        <f t="array" ref="S1854">XLOOKUP(Q1854,Store_Dim!A:A,Store_Dim!E:E)</f>
        <v>Outlet</v>
      </c>
      <c r="T1854" s="4">
        <v>3.0</v>
      </c>
      <c r="U1854" s="13">
        <v>268.95</v>
      </c>
      <c r="V1854" s="14">
        <v>0.04</v>
      </c>
      <c r="W1854" s="15">
        <v>181.0</v>
      </c>
      <c r="X1854" s="4" t="s">
        <v>1961</v>
      </c>
      <c r="Y1854" s="16">
        <v>774.5759999999999</v>
      </c>
      <c r="Z1854" s="4" t="str">
        <f t="array" ref="Z1854">XLOOKUP(M1854,Product_Dim!A:A,Product_Dim!B:B)</f>
        <v>Men's Graphic T-Shirt</v>
      </c>
    </row>
    <row r="1855" ht="14.25" customHeight="1">
      <c r="A1855" s="4" t="s">
        <v>3814</v>
      </c>
      <c r="B1855" s="5">
        <v>45740.0</v>
      </c>
      <c r="C1855" s="12" t="s">
        <v>3977</v>
      </c>
      <c r="D1855" s="4">
        <f t="shared" si="1"/>
        <v>2025</v>
      </c>
      <c r="E1855" s="4" t="s">
        <v>986</v>
      </c>
      <c r="F1855" s="4">
        <v>64.0</v>
      </c>
      <c r="G1855" s="4" t="str">
        <f t="shared" si="2"/>
        <v>56-65</v>
      </c>
      <c r="H1855" s="4" t="str">
        <f t="array" ref="H1855">XLOOKUP(E1855,Customer_Dim!A:A,Customer_Dim!D:D)</f>
        <v>Male</v>
      </c>
      <c r="I1855" s="4" t="str">
        <f t="array" ref="I1855">XLOOKUP(E1855,Customer_Dim!A:A,Customer_Dim!H:H)</f>
        <v>Platinum</v>
      </c>
      <c r="J1855" s="4" t="str">
        <f t="array" ref="J1855">XLOOKUP(E1855,Customer_Dim!A:A,Customer_Dim!E:E)</f>
        <v>West Joseph</v>
      </c>
      <c r="K1855" s="4" t="str">
        <f t="array" ref="K1855">XLOOKUP(E1855,Customer_Dim!A:A,Customer_Dim!F:F)</f>
        <v>Washington</v>
      </c>
      <c r="L1855" s="4" t="str">
        <f t="array" ref="L1855">XLOOKUP(Q1855,Store_Dim!A:A,Store_Dim!C:C)</f>
        <v>South</v>
      </c>
      <c r="M1855" s="4" t="s">
        <v>1576</v>
      </c>
      <c r="N1855" s="4" t="str">
        <f t="array" ref="N1855">XLOOKUP(M1855,Product_Dim!A:A,Product_Dim!C:C)</f>
        <v>Clothing</v>
      </c>
      <c r="O1855" s="4" t="str">
        <f t="array" ref="O1855">XLOOKUP(M1855,Product_Dim!A:A,Product_Dim!D:D)</f>
        <v>Accessories</v>
      </c>
      <c r="P1855" s="4" t="s">
        <v>1579</v>
      </c>
      <c r="Q1855" s="4" t="s">
        <v>1904</v>
      </c>
      <c r="R1855" s="4" t="str">
        <f t="array" ref="R1855">XLOOKUP(Q1855,Store_Dim!A:A,Store_Dim!B:B)</f>
        <v>Alexander Group</v>
      </c>
      <c r="S1855" s="4" t="str">
        <f t="array" ref="S1855">XLOOKUP(Q1855,Store_Dim!A:A,Store_Dim!E:E)</f>
        <v>Online</v>
      </c>
      <c r="T1855" s="4">
        <v>1.0</v>
      </c>
      <c r="U1855" s="13">
        <v>47.47</v>
      </c>
      <c r="V1855" s="14">
        <v>0.28</v>
      </c>
      <c r="W1855" s="15">
        <v>59.0</v>
      </c>
      <c r="X1855" s="4" t="s">
        <v>1959</v>
      </c>
      <c r="Y1855" s="16">
        <v>34.1784</v>
      </c>
      <c r="Z1855" s="4" t="str">
        <f t="array" ref="Z1855">XLOOKUP(M1855,Product_Dim!A:A,Product_Dim!B:B)</f>
        <v>Men's Leather Belt</v>
      </c>
    </row>
    <row r="1856" ht="14.25" customHeight="1">
      <c r="A1856" s="4" t="s">
        <v>3815</v>
      </c>
      <c r="B1856" s="5">
        <v>45796.0</v>
      </c>
      <c r="C1856" s="12" t="s">
        <v>3973</v>
      </c>
      <c r="D1856" s="4">
        <f t="shared" si="1"/>
        <v>2025</v>
      </c>
      <c r="E1856" s="4" t="s">
        <v>844</v>
      </c>
      <c r="F1856" s="4">
        <v>42.0</v>
      </c>
      <c r="G1856" s="4" t="str">
        <f t="shared" si="2"/>
        <v>36-45</v>
      </c>
      <c r="H1856" s="4" t="str">
        <f t="array" ref="H1856">XLOOKUP(E1856,Customer_Dim!A:A,Customer_Dim!D:D)</f>
        <v>Male</v>
      </c>
      <c r="I1856" s="4" t="str">
        <f t="array" ref="I1856">XLOOKUP(E1856,Customer_Dim!A:A,Customer_Dim!H:H)</f>
        <v>Silver</v>
      </c>
      <c r="J1856" s="4" t="str">
        <f t="array" ref="J1856">XLOOKUP(E1856,Customer_Dim!A:A,Customer_Dim!E:E)</f>
        <v>Karenmouth</v>
      </c>
      <c r="K1856" s="4" t="str">
        <f t="array" ref="K1856">XLOOKUP(E1856,Customer_Dim!A:A,Customer_Dim!F:F)</f>
        <v>Massachusetts</v>
      </c>
      <c r="L1856" s="4" t="str">
        <f t="array" ref="L1856">XLOOKUP(Q1856,Store_Dim!A:A,Store_Dim!C:C)</f>
        <v>North</v>
      </c>
      <c r="M1856" s="4" t="s">
        <v>1677</v>
      </c>
      <c r="N1856" s="4" t="str">
        <f t="array" ref="N1856">XLOOKUP(M1856,Product_Dim!A:A,Product_Dim!C:C)</f>
        <v>Home</v>
      </c>
      <c r="O1856" s="4" t="str">
        <f t="array" ref="O1856">XLOOKUP(M1856,Product_Dim!A:A,Product_Dim!D:D)</f>
        <v>Decor</v>
      </c>
      <c r="P1856" s="4" t="s">
        <v>1679</v>
      </c>
      <c r="Q1856" s="4" t="s">
        <v>1942</v>
      </c>
      <c r="R1856" s="4" t="str">
        <f t="array" ref="R1856">XLOOKUP(Q1856,Store_Dim!A:A,Store_Dim!B:B)</f>
        <v>Holloway Ltd</v>
      </c>
      <c r="S1856" s="4" t="str">
        <f t="array" ref="S1856">XLOOKUP(Q1856,Store_Dim!A:A,Store_Dim!E:E)</f>
        <v>Flagship</v>
      </c>
      <c r="T1856" s="4">
        <v>3.0</v>
      </c>
      <c r="U1856" s="13">
        <v>858.81</v>
      </c>
      <c r="V1856" s="14">
        <v>0.07</v>
      </c>
      <c r="W1856" s="15">
        <v>305.0</v>
      </c>
      <c r="X1856" s="4" t="s">
        <v>1959</v>
      </c>
      <c r="Y1856" s="16">
        <v>2396.0799</v>
      </c>
      <c r="Z1856" s="4" t="str">
        <f t="array" ref="Z1856">XLOOKUP(M1856,Product_Dim!A:A,Product_Dim!B:B)</f>
        <v>Modern Wall Clock</v>
      </c>
    </row>
    <row r="1857" ht="14.25" customHeight="1">
      <c r="A1857" s="4" t="s">
        <v>3816</v>
      </c>
      <c r="B1857" s="5">
        <v>45710.0</v>
      </c>
      <c r="C1857" s="12" t="s">
        <v>3974</v>
      </c>
      <c r="D1857" s="4">
        <f t="shared" si="1"/>
        <v>2025</v>
      </c>
      <c r="E1857" s="4" t="s">
        <v>1001</v>
      </c>
      <c r="F1857" s="4">
        <v>20.0</v>
      </c>
      <c r="G1857" s="4" t="str">
        <f t="shared" si="2"/>
        <v>18-25</v>
      </c>
      <c r="H1857" s="4" t="str">
        <f t="array" ref="H1857">XLOOKUP(E1857,Customer_Dim!A:A,Customer_Dim!D:D)</f>
        <v>Male</v>
      </c>
      <c r="I1857" s="4" t="str">
        <f t="array" ref="I1857">XLOOKUP(E1857,Customer_Dim!A:A,Customer_Dim!H:H)</f>
        <v>Silver</v>
      </c>
      <c r="J1857" s="4" t="str">
        <f t="array" ref="J1857">XLOOKUP(E1857,Customer_Dim!A:A,Customer_Dim!E:E)</f>
        <v>Joelside</v>
      </c>
      <c r="K1857" s="4" t="str">
        <f t="array" ref="K1857">XLOOKUP(E1857,Customer_Dim!A:A,Customer_Dim!F:F)</f>
        <v>Vermont</v>
      </c>
      <c r="L1857" s="4" t="str">
        <f t="array" ref="L1857">XLOOKUP(Q1857,Store_Dim!A:A,Store_Dim!C:C)</f>
        <v>East</v>
      </c>
      <c r="M1857" s="4" t="s">
        <v>1631</v>
      </c>
      <c r="N1857" s="4" t="str">
        <f t="array" ref="N1857">XLOOKUP(M1857,Product_Dim!A:A,Product_Dim!C:C)</f>
        <v>Sports</v>
      </c>
      <c r="O1857" s="4" t="str">
        <f t="array" ref="O1857">XLOOKUP(M1857,Product_Dim!A:A,Product_Dim!D:D)</f>
        <v>Equipment</v>
      </c>
      <c r="P1857" s="4" t="s">
        <v>1634</v>
      </c>
      <c r="Q1857" s="4" t="s">
        <v>1924</v>
      </c>
      <c r="R1857" s="4" t="str">
        <f t="array" ref="R1857">XLOOKUP(Q1857,Store_Dim!A:A,Store_Dim!B:B)</f>
        <v>Hill, Wagner and Ballard</v>
      </c>
      <c r="S1857" s="4" t="str">
        <f t="array" ref="S1857">XLOOKUP(Q1857,Store_Dim!A:A,Store_Dim!E:E)</f>
        <v>Online</v>
      </c>
      <c r="T1857" s="4">
        <v>3.0</v>
      </c>
      <c r="U1857" s="13">
        <v>569.98</v>
      </c>
      <c r="V1857" s="14">
        <v>0.05</v>
      </c>
      <c r="W1857" s="15">
        <v>65.0</v>
      </c>
      <c r="X1857" s="4" t="s">
        <v>1959</v>
      </c>
      <c r="Y1857" s="16">
        <v>1624.443</v>
      </c>
      <c r="Z1857" s="4" t="str">
        <f t="array" ref="Z1857">XLOOKUP(M1857,Product_Dim!A:A,Product_Dim!B:B)</f>
        <v>Knee Support Brace</v>
      </c>
    </row>
    <row r="1858" ht="14.25" customHeight="1">
      <c r="A1858" s="4" t="s">
        <v>3817</v>
      </c>
      <c r="B1858" s="5">
        <v>45596.0</v>
      </c>
      <c r="C1858" s="12" t="s">
        <v>3979</v>
      </c>
      <c r="D1858" s="4">
        <f t="shared" si="1"/>
        <v>2024</v>
      </c>
      <c r="E1858" s="4" t="s">
        <v>1052</v>
      </c>
      <c r="F1858" s="4">
        <v>62.0</v>
      </c>
      <c r="G1858" s="4" t="str">
        <f t="shared" si="2"/>
        <v>56-65</v>
      </c>
      <c r="H1858" s="4" t="str">
        <f t="array" ref="H1858">XLOOKUP(E1858,Customer_Dim!A:A,Customer_Dim!D:D)</f>
        <v>Female</v>
      </c>
      <c r="I1858" s="4" t="str">
        <f t="array" ref="I1858">XLOOKUP(E1858,Customer_Dim!A:A,Customer_Dim!H:H)</f>
        <v>Bronze</v>
      </c>
      <c r="J1858" s="4" t="str">
        <f t="array" ref="J1858">XLOOKUP(E1858,Customer_Dim!A:A,Customer_Dim!E:E)</f>
        <v>Kellybury</v>
      </c>
      <c r="K1858" s="4" t="str">
        <f t="array" ref="K1858">XLOOKUP(E1858,Customer_Dim!A:A,Customer_Dim!F:F)</f>
        <v>New York</v>
      </c>
      <c r="L1858" s="4" t="str">
        <f t="array" ref="L1858">XLOOKUP(Q1858,Store_Dim!A:A,Store_Dim!C:C)</f>
        <v>North</v>
      </c>
      <c r="M1858" s="4" t="s">
        <v>1805</v>
      </c>
      <c r="N1858" s="4" t="str">
        <f t="array" ref="N1858">XLOOKUP(M1858,Product_Dim!A:A,Product_Dim!C:C)</f>
        <v>Electronics</v>
      </c>
      <c r="O1858" s="4" t="str">
        <f t="array" ref="O1858">XLOOKUP(M1858,Product_Dim!A:A,Product_Dim!D:D)</f>
        <v>Audio</v>
      </c>
      <c r="P1858" s="4" t="s">
        <v>1807</v>
      </c>
      <c r="Q1858" s="4" t="s">
        <v>1929</v>
      </c>
      <c r="R1858" s="4" t="str">
        <f t="array" ref="R1858">XLOOKUP(Q1858,Store_Dim!A:A,Store_Dim!B:B)</f>
        <v>Thomas, Bridges and Harris</v>
      </c>
      <c r="S1858" s="4" t="str">
        <f t="array" ref="S1858">XLOOKUP(Q1858,Store_Dim!A:A,Store_Dim!E:E)</f>
        <v>Online</v>
      </c>
      <c r="T1858" s="4">
        <v>3.0</v>
      </c>
      <c r="U1858" s="13">
        <v>306.52</v>
      </c>
      <c r="V1858" s="14">
        <v>0.01</v>
      </c>
      <c r="W1858" s="15">
        <v>159.0</v>
      </c>
      <c r="X1858" s="4" t="s">
        <v>1964</v>
      </c>
      <c r="Y1858" s="16">
        <v>910.3643999999999</v>
      </c>
      <c r="Z1858" s="4" t="str">
        <f t="array" ref="Z1858">XLOOKUP(M1858,Product_Dim!A:A,Product_Dim!B:B)</f>
        <v>Bluetooth Car Audio System</v>
      </c>
    </row>
    <row r="1859" ht="14.25" customHeight="1">
      <c r="A1859" s="4" t="s">
        <v>3818</v>
      </c>
      <c r="B1859" s="5">
        <v>45354.0</v>
      </c>
      <c r="C1859" s="12" t="s">
        <v>3977</v>
      </c>
      <c r="D1859" s="4">
        <f t="shared" si="1"/>
        <v>2024</v>
      </c>
      <c r="E1859" s="4" t="s">
        <v>254</v>
      </c>
      <c r="F1859" s="4">
        <v>33.0</v>
      </c>
      <c r="G1859" s="4" t="str">
        <f t="shared" si="2"/>
        <v>26-35</v>
      </c>
      <c r="H1859" s="4" t="str">
        <f t="array" ref="H1859">XLOOKUP(E1859,Customer_Dim!A:A,Customer_Dim!D:D)</f>
        <v>Male</v>
      </c>
      <c r="I1859" s="4" t="str">
        <f t="array" ref="I1859">XLOOKUP(E1859,Customer_Dim!A:A,Customer_Dim!H:H)</f>
        <v>Gold</v>
      </c>
      <c r="J1859" s="4" t="str">
        <f t="array" ref="J1859">XLOOKUP(E1859,Customer_Dim!A:A,Customer_Dim!E:E)</f>
        <v>Port Kathrynhaven</v>
      </c>
      <c r="K1859" s="4" t="str">
        <f t="array" ref="K1859">XLOOKUP(E1859,Customer_Dim!A:A,Customer_Dim!F:F)</f>
        <v>Arizona</v>
      </c>
      <c r="L1859" s="4" t="str">
        <f t="array" ref="L1859">XLOOKUP(Q1859,Store_Dim!A:A,Store_Dim!C:C)</f>
        <v>East</v>
      </c>
      <c r="M1859" s="4" t="s">
        <v>1750</v>
      </c>
      <c r="N1859" s="4" t="str">
        <f t="array" ref="N1859">XLOOKUP(M1859,Product_Dim!A:A,Product_Dim!C:C)</f>
        <v>Home</v>
      </c>
      <c r="O1859" s="4" t="str">
        <f t="array" ref="O1859">XLOOKUP(M1859,Product_Dim!A:A,Product_Dim!D:D)</f>
        <v>Decor</v>
      </c>
      <c r="P1859" s="4" t="s">
        <v>1752</v>
      </c>
      <c r="Q1859" s="4" t="s">
        <v>1932</v>
      </c>
      <c r="R1859" s="4" t="str">
        <f t="array" ref="R1859">XLOOKUP(Q1859,Store_Dim!A:A,Store_Dim!B:B)</f>
        <v>Gardner, Humphrey and Contreras</v>
      </c>
      <c r="S1859" s="4" t="str">
        <f t="array" ref="S1859">XLOOKUP(Q1859,Store_Dim!A:A,Store_Dim!E:E)</f>
        <v>Flagship</v>
      </c>
      <c r="T1859" s="4">
        <v>3.0</v>
      </c>
      <c r="U1859" s="13">
        <v>184.67</v>
      </c>
      <c r="V1859" s="14">
        <v>0.03</v>
      </c>
      <c r="W1859" s="15">
        <v>190.0</v>
      </c>
      <c r="X1859" s="4" t="s">
        <v>1964</v>
      </c>
      <c r="Y1859" s="16">
        <v>537.3897</v>
      </c>
      <c r="Z1859" s="4" t="str">
        <f t="array" ref="Z1859">XLOOKUP(M1859,Product_Dim!A:A,Product_Dim!B:B)</f>
        <v>Premium Blanket Throw</v>
      </c>
    </row>
    <row r="1860" ht="14.25" customHeight="1">
      <c r="A1860" s="4" t="s">
        <v>3819</v>
      </c>
      <c r="B1860" s="5">
        <v>45428.0</v>
      </c>
      <c r="C1860" s="12" t="s">
        <v>3973</v>
      </c>
      <c r="D1860" s="4">
        <f t="shared" si="1"/>
        <v>2024</v>
      </c>
      <c r="E1860" s="4" t="s">
        <v>1505</v>
      </c>
      <c r="F1860" s="4">
        <v>26.0</v>
      </c>
      <c r="G1860" s="4" t="str">
        <f t="shared" si="2"/>
        <v>26-35</v>
      </c>
      <c r="H1860" s="4" t="str">
        <f t="array" ref="H1860">XLOOKUP(E1860,Customer_Dim!A:A,Customer_Dim!D:D)</f>
        <v>Male</v>
      </c>
      <c r="I1860" s="4" t="str">
        <f t="array" ref="I1860">XLOOKUP(E1860,Customer_Dim!A:A,Customer_Dim!H:H)</f>
        <v>Platinum</v>
      </c>
      <c r="J1860" s="4" t="str">
        <f t="array" ref="J1860">XLOOKUP(E1860,Customer_Dim!A:A,Customer_Dim!E:E)</f>
        <v>West Tylerfort</v>
      </c>
      <c r="K1860" s="4" t="str">
        <f t="array" ref="K1860">XLOOKUP(E1860,Customer_Dim!A:A,Customer_Dim!F:F)</f>
        <v>Kentucky</v>
      </c>
      <c r="L1860" s="4" t="str">
        <f t="array" ref="L1860">XLOOKUP(Q1860,Store_Dim!A:A,Store_Dim!C:C)</f>
        <v>North</v>
      </c>
      <c r="M1860" s="4" t="s">
        <v>1655</v>
      </c>
      <c r="N1860" s="4" t="str">
        <f t="array" ref="N1860">XLOOKUP(M1860,Product_Dim!A:A,Product_Dim!C:C)</f>
        <v>Electronics</v>
      </c>
      <c r="O1860" s="4" t="str">
        <f t="array" ref="O1860">XLOOKUP(M1860,Product_Dim!A:A,Product_Dim!D:D)</f>
        <v>Audio</v>
      </c>
      <c r="P1860" s="4" t="s">
        <v>1657</v>
      </c>
      <c r="Q1860" s="4" t="s">
        <v>1908</v>
      </c>
      <c r="R1860" s="4" t="str">
        <f t="array" ref="R1860">XLOOKUP(Q1860,Store_Dim!A:A,Store_Dim!B:B)</f>
        <v>Gray Ltd</v>
      </c>
      <c r="S1860" s="4" t="str">
        <f t="array" ref="S1860">XLOOKUP(Q1860,Store_Dim!A:A,Store_Dim!E:E)</f>
        <v>Outlet</v>
      </c>
      <c r="T1860" s="4">
        <v>4.0</v>
      </c>
      <c r="U1860" s="13">
        <v>189.56</v>
      </c>
      <c r="V1860" s="14">
        <v>0.0</v>
      </c>
      <c r="W1860" s="15">
        <v>213.0</v>
      </c>
      <c r="X1860" s="4" t="s">
        <v>1964</v>
      </c>
      <c r="Y1860" s="16">
        <v>758.24</v>
      </c>
      <c r="Z1860" s="4" t="str">
        <f t="array" ref="Z1860">XLOOKUP(M1860,Product_Dim!A:A,Product_Dim!B:B)</f>
        <v>Wireless Bluetooth Speaker</v>
      </c>
    </row>
    <row r="1861" ht="14.25" customHeight="1">
      <c r="A1861" s="4" t="s">
        <v>3820</v>
      </c>
      <c r="B1861" s="5">
        <v>45511.0</v>
      </c>
      <c r="C1861" s="12" t="s">
        <v>3975</v>
      </c>
      <c r="D1861" s="4">
        <f t="shared" si="1"/>
        <v>2024</v>
      </c>
      <c r="E1861" s="4" t="s">
        <v>698</v>
      </c>
      <c r="F1861" s="4">
        <v>54.0</v>
      </c>
      <c r="G1861" s="4" t="str">
        <f t="shared" si="2"/>
        <v>46-55</v>
      </c>
      <c r="H1861" s="4" t="str">
        <f t="array" ref="H1861">XLOOKUP(E1861,Customer_Dim!A:A,Customer_Dim!D:D)</f>
        <v>Male</v>
      </c>
      <c r="I1861" s="4" t="str">
        <f t="array" ref="I1861">XLOOKUP(E1861,Customer_Dim!A:A,Customer_Dim!H:H)</f>
        <v>Platinum</v>
      </c>
      <c r="J1861" s="4" t="str">
        <f t="array" ref="J1861">XLOOKUP(E1861,Customer_Dim!A:A,Customer_Dim!E:E)</f>
        <v>Kathrynview</v>
      </c>
      <c r="K1861" s="4" t="str">
        <f t="array" ref="K1861">XLOOKUP(E1861,Customer_Dim!A:A,Customer_Dim!F:F)</f>
        <v>Louisiana</v>
      </c>
      <c r="L1861" s="4" t="str">
        <f t="array" ref="L1861">XLOOKUP(Q1861,Store_Dim!A:A,Store_Dim!C:C)</f>
        <v>North</v>
      </c>
      <c r="M1861" s="4" t="s">
        <v>1808</v>
      </c>
      <c r="N1861" s="4" t="str">
        <f t="array" ref="N1861">XLOOKUP(M1861,Product_Dim!A:A,Product_Dim!C:C)</f>
        <v>Clothing</v>
      </c>
      <c r="O1861" s="4" t="str">
        <f t="array" ref="O1861">XLOOKUP(M1861,Product_Dim!A:A,Product_Dim!D:D)</f>
        <v>Footwear</v>
      </c>
      <c r="P1861" s="4" t="s">
        <v>1810</v>
      </c>
      <c r="Q1861" s="4" t="s">
        <v>1908</v>
      </c>
      <c r="R1861" s="4" t="str">
        <f t="array" ref="R1861">XLOOKUP(Q1861,Store_Dim!A:A,Store_Dim!B:B)</f>
        <v>Gray Ltd</v>
      </c>
      <c r="S1861" s="4" t="str">
        <f t="array" ref="S1861">XLOOKUP(Q1861,Store_Dim!A:A,Store_Dim!E:E)</f>
        <v>Outlet</v>
      </c>
      <c r="T1861" s="4">
        <v>1.0</v>
      </c>
      <c r="U1861" s="13">
        <v>805.24</v>
      </c>
      <c r="V1861" s="14">
        <v>0.04</v>
      </c>
      <c r="W1861" s="15">
        <v>82.0</v>
      </c>
      <c r="X1861" s="4" t="s">
        <v>1961</v>
      </c>
      <c r="Y1861" s="16">
        <v>773.0304</v>
      </c>
      <c r="Z1861" s="4" t="str">
        <f t="array" ref="Z1861">XLOOKUP(M1861,Product_Dim!A:A,Product_Dim!B:B)</f>
        <v>Women's Ankle Boots</v>
      </c>
    </row>
    <row r="1862" ht="14.25" customHeight="1">
      <c r="A1862" s="4" t="s">
        <v>3821</v>
      </c>
      <c r="B1862" s="5">
        <v>45549.0</v>
      </c>
      <c r="C1862" s="12" t="s">
        <v>3976</v>
      </c>
      <c r="D1862" s="4">
        <f t="shared" si="1"/>
        <v>2024</v>
      </c>
      <c r="E1862" s="4" t="s">
        <v>639</v>
      </c>
      <c r="F1862" s="4">
        <v>42.0</v>
      </c>
      <c r="G1862" s="4" t="str">
        <f t="shared" si="2"/>
        <v>36-45</v>
      </c>
      <c r="H1862" s="4" t="str">
        <f t="array" ref="H1862">XLOOKUP(E1862,Customer_Dim!A:A,Customer_Dim!D:D)</f>
        <v>Male</v>
      </c>
      <c r="I1862" s="4" t="str">
        <f t="array" ref="I1862">XLOOKUP(E1862,Customer_Dim!A:A,Customer_Dim!H:H)</f>
        <v>Silver</v>
      </c>
      <c r="J1862" s="4" t="str">
        <f t="array" ref="J1862">XLOOKUP(E1862,Customer_Dim!A:A,Customer_Dim!E:E)</f>
        <v>Kingfort</v>
      </c>
      <c r="K1862" s="4" t="str">
        <f t="array" ref="K1862">XLOOKUP(E1862,Customer_Dim!A:A,Customer_Dim!F:F)</f>
        <v>New Mexico</v>
      </c>
      <c r="L1862" s="4" t="str">
        <f t="array" ref="L1862">XLOOKUP(Q1862,Store_Dim!A:A,Store_Dim!C:C)</f>
        <v>North</v>
      </c>
      <c r="M1862" s="4" t="s">
        <v>1744</v>
      </c>
      <c r="N1862" s="4" t="str">
        <f t="array" ref="N1862">XLOOKUP(M1862,Product_Dim!A:A,Product_Dim!C:C)</f>
        <v>Sports</v>
      </c>
      <c r="O1862" s="4" t="str">
        <f t="array" ref="O1862">XLOOKUP(M1862,Product_Dim!A:A,Product_Dim!D:D)</f>
        <v>Accessories</v>
      </c>
      <c r="P1862" s="4" t="s">
        <v>1746</v>
      </c>
      <c r="Q1862" s="4" t="s">
        <v>1942</v>
      </c>
      <c r="R1862" s="4" t="str">
        <f t="array" ref="R1862">XLOOKUP(Q1862,Store_Dim!A:A,Store_Dim!B:B)</f>
        <v>Holloway Ltd</v>
      </c>
      <c r="S1862" s="4" t="str">
        <f t="array" ref="S1862">XLOOKUP(Q1862,Store_Dim!A:A,Store_Dim!E:E)</f>
        <v>Flagship</v>
      </c>
      <c r="T1862" s="4">
        <v>3.0</v>
      </c>
      <c r="U1862" s="13">
        <v>683.74</v>
      </c>
      <c r="V1862" s="14">
        <v>0.24</v>
      </c>
      <c r="W1862" s="15">
        <v>185.0</v>
      </c>
      <c r="X1862" s="4" t="s">
        <v>1959</v>
      </c>
      <c r="Y1862" s="16">
        <v>1558.9272</v>
      </c>
      <c r="Z1862" s="4" t="str">
        <f t="array" ref="Z1862">XLOOKUP(M1862,Product_Dim!A:A,Product_Dim!B:B)</f>
        <v>Sports Stopwatch Pro</v>
      </c>
    </row>
    <row r="1863" ht="14.25" customHeight="1">
      <c r="A1863" s="4" t="s">
        <v>3822</v>
      </c>
      <c r="B1863" s="5">
        <v>45573.0</v>
      </c>
      <c r="C1863" s="12" t="s">
        <v>3979</v>
      </c>
      <c r="D1863" s="4">
        <f t="shared" si="1"/>
        <v>2024</v>
      </c>
      <c r="E1863" s="4" t="s">
        <v>704</v>
      </c>
      <c r="F1863" s="4">
        <v>48.0</v>
      </c>
      <c r="G1863" s="4" t="str">
        <f t="shared" si="2"/>
        <v>46-55</v>
      </c>
      <c r="H1863" s="4" t="str">
        <f t="array" ref="H1863">XLOOKUP(E1863,Customer_Dim!A:A,Customer_Dim!D:D)</f>
        <v>Male</v>
      </c>
      <c r="I1863" s="4" t="str">
        <f t="array" ref="I1863">XLOOKUP(E1863,Customer_Dim!A:A,Customer_Dim!H:H)</f>
        <v>Silver</v>
      </c>
      <c r="J1863" s="4" t="str">
        <f t="array" ref="J1863">XLOOKUP(E1863,Customer_Dim!A:A,Customer_Dim!E:E)</f>
        <v>Matthewborough</v>
      </c>
      <c r="K1863" s="4" t="str">
        <f t="array" ref="K1863">XLOOKUP(E1863,Customer_Dim!A:A,Customer_Dim!F:F)</f>
        <v>Georgia</v>
      </c>
      <c r="L1863" s="4" t="str">
        <f t="array" ref="L1863">XLOOKUP(Q1863,Store_Dim!A:A,Store_Dim!C:C)</f>
        <v>East</v>
      </c>
      <c r="M1863" s="4" t="s">
        <v>1750</v>
      </c>
      <c r="N1863" s="4" t="str">
        <f t="array" ref="N1863">XLOOKUP(M1863,Product_Dim!A:A,Product_Dim!C:C)</f>
        <v>Home</v>
      </c>
      <c r="O1863" s="4" t="str">
        <f t="array" ref="O1863">XLOOKUP(M1863,Product_Dim!A:A,Product_Dim!D:D)</f>
        <v>Decor</v>
      </c>
      <c r="P1863" s="4" t="s">
        <v>1752</v>
      </c>
      <c r="Q1863" s="4" t="s">
        <v>1945</v>
      </c>
      <c r="R1863" s="4" t="str">
        <f t="array" ref="R1863">XLOOKUP(Q1863,Store_Dim!A:A,Store_Dim!B:B)</f>
        <v>Guerrero-Schmitt</v>
      </c>
      <c r="S1863" s="4" t="str">
        <f t="array" ref="S1863">XLOOKUP(Q1863,Store_Dim!A:A,Store_Dim!E:E)</f>
        <v>Flagship</v>
      </c>
      <c r="T1863" s="4">
        <v>3.0</v>
      </c>
      <c r="U1863" s="13">
        <v>439.21</v>
      </c>
      <c r="V1863" s="14">
        <v>0.28</v>
      </c>
      <c r="W1863" s="15">
        <v>190.0</v>
      </c>
      <c r="X1863" s="4" t="s">
        <v>1964</v>
      </c>
      <c r="Y1863" s="16">
        <v>948.6935999999998</v>
      </c>
      <c r="Z1863" s="4" t="str">
        <f t="array" ref="Z1863">XLOOKUP(M1863,Product_Dim!A:A,Product_Dim!B:B)</f>
        <v>Premium Blanket Throw</v>
      </c>
    </row>
    <row r="1864" ht="14.25" customHeight="1">
      <c r="A1864" s="4" t="s">
        <v>3823</v>
      </c>
      <c r="B1864" s="5">
        <v>45904.0</v>
      </c>
      <c r="C1864" s="12" t="s">
        <v>3976</v>
      </c>
      <c r="D1864" s="4">
        <f t="shared" si="1"/>
        <v>2025</v>
      </c>
      <c r="E1864" s="4" t="s">
        <v>430</v>
      </c>
      <c r="F1864" s="4">
        <v>40.0</v>
      </c>
      <c r="G1864" s="4" t="str">
        <f t="shared" si="2"/>
        <v>36-45</v>
      </c>
      <c r="H1864" s="4" t="str">
        <f t="array" ref="H1864">XLOOKUP(E1864,Customer_Dim!A:A,Customer_Dim!D:D)</f>
        <v>Male</v>
      </c>
      <c r="I1864" s="4" t="str">
        <f t="array" ref="I1864">XLOOKUP(E1864,Customer_Dim!A:A,Customer_Dim!H:H)</f>
        <v>Bronze</v>
      </c>
      <c r="J1864" s="4" t="str">
        <f t="array" ref="J1864">XLOOKUP(E1864,Customer_Dim!A:A,Customer_Dim!E:E)</f>
        <v>North Edwardton</v>
      </c>
      <c r="K1864" s="4" t="str">
        <f t="array" ref="K1864">XLOOKUP(E1864,Customer_Dim!A:A,Customer_Dim!F:F)</f>
        <v>Tennessee</v>
      </c>
      <c r="L1864" s="4" t="str">
        <f t="array" ref="L1864">XLOOKUP(Q1864,Store_Dim!A:A,Store_Dim!C:C)</f>
        <v>East</v>
      </c>
      <c r="M1864" s="4" t="s">
        <v>1780</v>
      </c>
      <c r="N1864" s="4" t="str">
        <f t="array" ref="N1864">XLOOKUP(M1864,Product_Dim!A:A,Product_Dim!C:C)</f>
        <v>Beauty</v>
      </c>
      <c r="O1864" s="4" t="str">
        <f t="array" ref="O1864">XLOOKUP(M1864,Product_Dim!A:A,Product_Dim!D:D)</f>
        <v>Haircare</v>
      </c>
      <c r="P1864" s="4" t="s">
        <v>1782</v>
      </c>
      <c r="Q1864" s="4" t="s">
        <v>1911</v>
      </c>
      <c r="R1864" s="4" t="str">
        <f t="array" ref="R1864">XLOOKUP(Q1864,Store_Dim!A:A,Store_Dim!B:B)</f>
        <v>Benson-Elliott</v>
      </c>
      <c r="S1864" s="4" t="str">
        <f t="array" ref="S1864">XLOOKUP(Q1864,Store_Dim!A:A,Store_Dim!E:E)</f>
        <v>Online</v>
      </c>
      <c r="T1864" s="4">
        <v>1.0</v>
      </c>
      <c r="U1864" s="13">
        <v>126.92</v>
      </c>
      <c r="V1864" s="14">
        <v>0.24</v>
      </c>
      <c r="W1864" s="15">
        <v>177.0</v>
      </c>
      <c r="X1864" s="4" t="s">
        <v>1964</v>
      </c>
      <c r="Y1864" s="16">
        <v>96.4592</v>
      </c>
      <c r="Z1864" s="4" t="str">
        <f t="array" ref="Z1864">XLOOKUP(M1864,Product_Dim!A:A,Product_Dim!B:B)</f>
        <v>Women's Hair Dryer Brush</v>
      </c>
    </row>
    <row r="1865" ht="14.25" customHeight="1">
      <c r="A1865" s="4" t="s">
        <v>3824</v>
      </c>
      <c r="B1865" s="5">
        <v>45489.0</v>
      </c>
      <c r="C1865" s="12" t="s">
        <v>3968</v>
      </c>
      <c r="D1865" s="4">
        <f t="shared" si="1"/>
        <v>2024</v>
      </c>
      <c r="E1865" s="4" t="s">
        <v>46</v>
      </c>
      <c r="F1865" s="4">
        <v>64.0</v>
      </c>
      <c r="G1865" s="4" t="str">
        <f t="shared" si="2"/>
        <v>56-65</v>
      </c>
      <c r="H1865" s="4" t="str">
        <f t="array" ref="H1865">XLOOKUP(E1865,Customer_Dim!A:A,Customer_Dim!D:D)</f>
        <v>Female</v>
      </c>
      <c r="I1865" s="4" t="str">
        <f t="array" ref="I1865">XLOOKUP(E1865,Customer_Dim!A:A,Customer_Dim!H:H)</f>
        <v>Silver</v>
      </c>
      <c r="J1865" s="4" t="str">
        <f t="array" ref="J1865">XLOOKUP(E1865,Customer_Dim!A:A,Customer_Dim!E:E)</f>
        <v>Nicholasshire</v>
      </c>
      <c r="K1865" s="4" t="str">
        <f t="array" ref="K1865">XLOOKUP(E1865,Customer_Dim!A:A,Customer_Dim!F:F)</f>
        <v>California</v>
      </c>
      <c r="L1865" s="4" t="str">
        <f t="array" ref="L1865">XLOOKUP(Q1865,Store_Dim!A:A,Store_Dim!C:C)</f>
        <v>South</v>
      </c>
      <c r="M1865" s="4" t="s">
        <v>1802</v>
      </c>
      <c r="N1865" s="4" t="str">
        <f t="array" ref="N1865">XLOOKUP(M1865,Product_Dim!A:A,Product_Dim!C:C)</f>
        <v>Sports</v>
      </c>
      <c r="O1865" s="4" t="str">
        <f t="array" ref="O1865">XLOOKUP(M1865,Product_Dim!A:A,Product_Dim!D:D)</f>
        <v>Team Sports</v>
      </c>
      <c r="P1865" s="4" t="s">
        <v>1804</v>
      </c>
      <c r="Q1865" s="4" t="s">
        <v>1904</v>
      </c>
      <c r="R1865" s="4" t="str">
        <f t="array" ref="R1865">XLOOKUP(Q1865,Store_Dim!A:A,Store_Dim!B:B)</f>
        <v>Alexander Group</v>
      </c>
      <c r="S1865" s="4" t="str">
        <f t="array" ref="S1865">XLOOKUP(Q1865,Store_Dim!A:A,Store_Dim!E:E)</f>
        <v>Online</v>
      </c>
      <c r="T1865" s="4">
        <v>4.0</v>
      </c>
      <c r="U1865" s="13">
        <v>834.7</v>
      </c>
      <c r="V1865" s="14">
        <v>0.14</v>
      </c>
      <c r="W1865" s="15">
        <v>359.0</v>
      </c>
      <c r="X1865" s="4" t="s">
        <v>1959</v>
      </c>
      <c r="Y1865" s="16">
        <v>2871.368</v>
      </c>
      <c r="Z1865" s="4" t="str">
        <f t="array" ref="Z1865">XLOOKUP(M1865,Product_Dim!A:A,Product_Dim!B:B)</f>
        <v>Shin Guards – Adult</v>
      </c>
    </row>
    <row r="1866" ht="14.25" customHeight="1">
      <c r="A1866" s="4" t="s">
        <v>3825</v>
      </c>
      <c r="B1866" s="5">
        <v>45909.0</v>
      </c>
      <c r="C1866" s="12" t="s">
        <v>3976</v>
      </c>
      <c r="D1866" s="4">
        <f t="shared" si="1"/>
        <v>2025</v>
      </c>
      <c r="E1866" s="4" t="s">
        <v>1094</v>
      </c>
      <c r="F1866" s="4">
        <v>56.0</v>
      </c>
      <c r="G1866" s="4" t="str">
        <f t="shared" si="2"/>
        <v>56-65</v>
      </c>
      <c r="H1866" s="4" t="str">
        <f t="array" ref="H1866">XLOOKUP(E1866,Customer_Dim!A:A,Customer_Dim!D:D)</f>
        <v>Female</v>
      </c>
      <c r="I1866" s="4" t="str">
        <f t="array" ref="I1866">XLOOKUP(E1866,Customer_Dim!A:A,Customer_Dim!H:H)</f>
        <v>Bronze</v>
      </c>
      <c r="J1866" s="4" t="str">
        <f t="array" ref="J1866">XLOOKUP(E1866,Customer_Dim!A:A,Customer_Dim!E:E)</f>
        <v>Lake Alyssaburgh</v>
      </c>
      <c r="K1866" s="4" t="str">
        <f t="array" ref="K1866">XLOOKUP(E1866,Customer_Dim!A:A,Customer_Dim!F:F)</f>
        <v>Illinois</v>
      </c>
      <c r="L1866" s="4" t="str">
        <f t="array" ref="L1866">XLOOKUP(Q1866,Store_Dim!A:A,Store_Dim!C:C)</f>
        <v>South</v>
      </c>
      <c r="M1866" s="4" t="s">
        <v>1706</v>
      </c>
      <c r="N1866" s="4" t="str">
        <f t="array" ref="N1866">XLOOKUP(M1866,Product_Dim!A:A,Product_Dim!C:C)</f>
        <v>Electronics</v>
      </c>
      <c r="O1866" s="4" t="str">
        <f t="array" ref="O1866">XLOOKUP(M1866,Product_Dim!A:A,Product_Dim!D:D)</f>
        <v>Accessories</v>
      </c>
      <c r="P1866" s="4" t="s">
        <v>1708</v>
      </c>
      <c r="Q1866" s="4" t="s">
        <v>1927</v>
      </c>
      <c r="R1866" s="4" t="str">
        <f t="array" ref="R1866">XLOOKUP(Q1866,Store_Dim!A:A,Store_Dim!B:B)</f>
        <v>Aguirre-Keller</v>
      </c>
      <c r="S1866" s="4" t="str">
        <f t="array" ref="S1866">XLOOKUP(Q1866,Store_Dim!A:A,Store_Dim!E:E)</f>
        <v>Online</v>
      </c>
      <c r="T1866" s="4">
        <v>2.0</v>
      </c>
      <c r="U1866" s="13">
        <v>271.88</v>
      </c>
      <c r="V1866" s="14">
        <v>0.11</v>
      </c>
      <c r="W1866" s="15">
        <v>389.0</v>
      </c>
      <c r="X1866" s="4" t="s">
        <v>1964</v>
      </c>
      <c r="Y1866" s="16">
        <v>483.9464</v>
      </c>
      <c r="Z1866" s="4" t="str">
        <f t="array" ref="Z1866">XLOOKUP(M1866,Product_Dim!A:A,Product_Dim!B:B)</f>
        <v>Smart Home WiFi Camera</v>
      </c>
    </row>
    <row r="1867" ht="14.25" customHeight="1">
      <c r="A1867" s="4" t="s">
        <v>3826</v>
      </c>
      <c r="B1867" s="5">
        <v>45720.0</v>
      </c>
      <c r="C1867" s="12" t="s">
        <v>3977</v>
      </c>
      <c r="D1867" s="4">
        <f t="shared" si="1"/>
        <v>2025</v>
      </c>
      <c r="E1867" s="4" t="s">
        <v>1499</v>
      </c>
      <c r="F1867" s="4">
        <v>33.0</v>
      </c>
      <c r="G1867" s="4" t="str">
        <f t="shared" si="2"/>
        <v>26-35</v>
      </c>
      <c r="H1867" s="4" t="str">
        <f t="array" ref="H1867">XLOOKUP(E1867,Customer_Dim!A:A,Customer_Dim!D:D)</f>
        <v>Male</v>
      </c>
      <c r="I1867" s="4" t="str">
        <f t="array" ref="I1867">XLOOKUP(E1867,Customer_Dim!A:A,Customer_Dim!H:H)</f>
        <v>Bronze</v>
      </c>
      <c r="J1867" s="4" t="str">
        <f t="array" ref="J1867">XLOOKUP(E1867,Customer_Dim!A:A,Customer_Dim!E:E)</f>
        <v>Robinchester</v>
      </c>
      <c r="K1867" s="4" t="str">
        <f t="array" ref="K1867">XLOOKUP(E1867,Customer_Dim!A:A,Customer_Dim!F:F)</f>
        <v>Florida</v>
      </c>
      <c r="L1867" s="4" t="str">
        <f t="array" ref="L1867">XLOOKUP(Q1867,Store_Dim!A:A,Store_Dim!C:C)</f>
        <v>North</v>
      </c>
      <c r="M1867" s="4" t="s">
        <v>1603</v>
      </c>
      <c r="N1867" s="4" t="str">
        <f t="array" ref="N1867">XLOOKUP(M1867,Product_Dim!A:A,Product_Dim!C:C)</f>
        <v>Electronics</v>
      </c>
      <c r="O1867" s="4" t="str">
        <f t="array" ref="O1867">XLOOKUP(M1867,Product_Dim!A:A,Product_Dim!D:D)</f>
        <v>Accessories</v>
      </c>
      <c r="P1867" s="4" t="s">
        <v>1605</v>
      </c>
      <c r="Q1867" s="4" t="s">
        <v>1892</v>
      </c>
      <c r="R1867" s="4" t="str">
        <f t="array" ref="R1867">XLOOKUP(Q1867,Store_Dim!A:A,Store_Dim!B:B)</f>
        <v>Martinez, Adkins and Johnson</v>
      </c>
      <c r="S1867" s="4" t="str">
        <f t="array" ref="S1867">XLOOKUP(Q1867,Store_Dim!A:A,Store_Dim!E:E)</f>
        <v>Flagship</v>
      </c>
      <c r="T1867" s="4">
        <v>4.0</v>
      </c>
      <c r="U1867" s="13">
        <v>972.14</v>
      </c>
      <c r="V1867" s="14">
        <v>0.25</v>
      </c>
      <c r="W1867" s="15">
        <v>273.86258363355637</v>
      </c>
      <c r="X1867" s="4" t="s">
        <v>1959</v>
      </c>
      <c r="Y1867" s="16">
        <v>2916.42</v>
      </c>
      <c r="Z1867" s="4" t="str">
        <f t="array" ref="Z1867">XLOOKUP(M1867,Product_Dim!A:A,Product_Dim!B:B)</f>
        <v>HD Smart TV Stick</v>
      </c>
    </row>
    <row r="1868" ht="14.25" customHeight="1">
      <c r="A1868" s="4" t="s">
        <v>3827</v>
      </c>
      <c r="B1868" s="5">
        <v>45831.0</v>
      </c>
      <c r="C1868" s="12" t="s">
        <v>3970</v>
      </c>
      <c r="D1868" s="4">
        <f t="shared" si="1"/>
        <v>2025</v>
      </c>
      <c r="E1868" s="4" t="s">
        <v>351</v>
      </c>
      <c r="F1868" s="4">
        <v>28.0</v>
      </c>
      <c r="G1868" s="4" t="str">
        <f t="shared" si="2"/>
        <v>26-35</v>
      </c>
      <c r="H1868" s="4" t="str">
        <f t="array" ref="H1868">XLOOKUP(E1868,Customer_Dim!A:A,Customer_Dim!D:D)</f>
        <v>Female</v>
      </c>
      <c r="I1868" s="4" t="str">
        <f t="array" ref="I1868">XLOOKUP(E1868,Customer_Dim!A:A,Customer_Dim!H:H)</f>
        <v>Gold</v>
      </c>
      <c r="J1868" s="4" t="str">
        <f t="array" ref="J1868">XLOOKUP(E1868,Customer_Dim!A:A,Customer_Dim!E:E)</f>
        <v>Port Travisstad</v>
      </c>
      <c r="K1868" s="4" t="str">
        <f t="array" ref="K1868">XLOOKUP(E1868,Customer_Dim!A:A,Customer_Dim!F:F)</f>
        <v>South Carolina</v>
      </c>
      <c r="L1868" s="4" t="str">
        <f t="array" ref="L1868">XLOOKUP(Q1868,Store_Dim!A:A,Store_Dim!C:C)</f>
        <v>South</v>
      </c>
      <c r="M1868" s="4" t="s">
        <v>1709</v>
      </c>
      <c r="N1868" s="4" t="str">
        <f t="array" ref="N1868">XLOOKUP(M1868,Product_Dim!A:A,Product_Dim!C:C)</f>
        <v>Electronics</v>
      </c>
      <c r="O1868" s="4" t="str">
        <f t="array" ref="O1868">XLOOKUP(M1868,Product_Dim!A:A,Product_Dim!D:D)</f>
        <v>Computer</v>
      </c>
      <c r="P1868" s="4" t="s">
        <v>1711</v>
      </c>
      <c r="Q1868" s="4" t="s">
        <v>1904</v>
      </c>
      <c r="R1868" s="4" t="str">
        <f t="array" ref="R1868">XLOOKUP(Q1868,Store_Dim!A:A,Store_Dim!B:B)</f>
        <v>Alexander Group</v>
      </c>
      <c r="S1868" s="4" t="str">
        <f t="array" ref="S1868">XLOOKUP(Q1868,Store_Dim!A:A,Store_Dim!E:E)</f>
        <v>Online</v>
      </c>
      <c r="T1868" s="4">
        <v>3.0</v>
      </c>
      <c r="U1868" s="13">
        <v>523.66</v>
      </c>
      <c r="V1868" s="14">
        <v>0.27</v>
      </c>
      <c r="W1868" s="15">
        <v>266.0</v>
      </c>
      <c r="X1868" s="4" t="s">
        <v>1961</v>
      </c>
      <c r="Y1868" s="16">
        <v>1146.8154</v>
      </c>
      <c r="Z1868" s="4" t="str">
        <f t="array" ref="Z1868">XLOOKUP(M1868,Product_Dim!A:A,Product_Dim!B:B)</f>
        <v>USB External Hard Drive</v>
      </c>
    </row>
    <row r="1869" ht="14.25" customHeight="1">
      <c r="A1869" s="4" t="s">
        <v>3828</v>
      </c>
      <c r="B1869" s="5">
        <v>45602.0</v>
      </c>
      <c r="C1869" s="12" t="s">
        <v>3971</v>
      </c>
      <c r="D1869" s="4">
        <f t="shared" si="1"/>
        <v>2024</v>
      </c>
      <c r="E1869" s="4" t="s">
        <v>518</v>
      </c>
      <c r="F1869" s="4">
        <v>42.0</v>
      </c>
      <c r="G1869" s="4" t="str">
        <f t="shared" si="2"/>
        <v>36-45</v>
      </c>
      <c r="H1869" s="4" t="str">
        <f t="array" ref="H1869">XLOOKUP(E1869,Customer_Dim!A:A,Customer_Dim!D:D)</f>
        <v>Female</v>
      </c>
      <c r="I1869" s="4" t="str">
        <f t="array" ref="I1869">XLOOKUP(E1869,Customer_Dim!A:A,Customer_Dim!H:H)</f>
        <v>Bronze</v>
      </c>
      <c r="J1869" s="4" t="str">
        <f t="array" ref="J1869">XLOOKUP(E1869,Customer_Dim!A:A,Customer_Dim!E:E)</f>
        <v>New Brian</v>
      </c>
      <c r="K1869" s="4" t="str">
        <f t="array" ref="K1869">XLOOKUP(E1869,Customer_Dim!A:A,Customer_Dim!F:F)</f>
        <v>Wisconsin</v>
      </c>
      <c r="L1869" s="4" t="str">
        <f t="array" ref="L1869">XLOOKUP(Q1869,Store_Dim!A:A,Store_Dim!C:C)</f>
        <v>South</v>
      </c>
      <c r="M1869" s="4" t="s">
        <v>1774</v>
      </c>
      <c r="N1869" s="4" t="str">
        <f t="array" ref="N1869">XLOOKUP(M1869,Product_Dim!A:A,Product_Dim!C:C)</f>
        <v>Beauty</v>
      </c>
      <c r="O1869" s="4" t="str">
        <f t="array" ref="O1869">XLOOKUP(M1869,Product_Dim!A:A,Product_Dim!D:D)</f>
        <v>Makeup</v>
      </c>
      <c r="P1869" s="4" t="s">
        <v>1776</v>
      </c>
      <c r="Q1869" s="4" t="s">
        <v>1896</v>
      </c>
      <c r="R1869" s="4" t="str">
        <f t="array" ref="R1869">XLOOKUP(Q1869,Store_Dim!A:A,Store_Dim!B:B)</f>
        <v>Black-Horn</v>
      </c>
      <c r="S1869" s="4" t="str">
        <f t="array" ref="S1869">XLOOKUP(Q1869,Store_Dim!A:A,Store_Dim!E:E)</f>
        <v>Outlet</v>
      </c>
      <c r="T1869" s="4">
        <v>4.0</v>
      </c>
      <c r="U1869" s="13">
        <v>838.99</v>
      </c>
      <c r="V1869" s="14">
        <v>0.16</v>
      </c>
      <c r="W1869" s="15">
        <v>118.0</v>
      </c>
      <c r="X1869" s="4" t="s">
        <v>1959</v>
      </c>
      <c r="Y1869" s="16">
        <v>2819.0064</v>
      </c>
      <c r="Z1869" s="4" t="str">
        <f t="array" ref="Z1869">XLOOKUP(M1869,Product_Dim!A:A,Product_Dim!B:B)</f>
        <v>Matte Lipstick Set</v>
      </c>
    </row>
    <row r="1870" ht="14.25" customHeight="1">
      <c r="A1870" s="4" t="s">
        <v>3829</v>
      </c>
      <c r="B1870" s="5">
        <v>45722.0</v>
      </c>
      <c r="C1870" s="12" t="s">
        <v>3977</v>
      </c>
      <c r="D1870" s="4">
        <f t="shared" si="1"/>
        <v>2025</v>
      </c>
      <c r="E1870" s="4" t="s">
        <v>480</v>
      </c>
      <c r="F1870" s="4">
        <v>33.0</v>
      </c>
      <c r="G1870" s="4" t="str">
        <f t="shared" si="2"/>
        <v>26-35</v>
      </c>
      <c r="H1870" s="4" t="str">
        <f t="array" ref="H1870">XLOOKUP(E1870,Customer_Dim!A:A,Customer_Dim!D:D)</f>
        <v>Female</v>
      </c>
      <c r="I1870" s="4" t="str">
        <f t="array" ref="I1870">XLOOKUP(E1870,Customer_Dim!A:A,Customer_Dim!H:H)</f>
        <v>Platinum</v>
      </c>
      <c r="J1870" s="4" t="str">
        <f t="array" ref="J1870">XLOOKUP(E1870,Customer_Dim!A:A,Customer_Dim!E:E)</f>
        <v>Gonzalezbury</v>
      </c>
      <c r="K1870" s="4" t="str">
        <f t="array" ref="K1870">XLOOKUP(E1870,Customer_Dim!A:A,Customer_Dim!F:F)</f>
        <v>Michigan</v>
      </c>
      <c r="L1870" s="4" t="str">
        <f t="array" ref="L1870">XLOOKUP(Q1870,Store_Dim!A:A,Store_Dim!C:C)</f>
        <v>North</v>
      </c>
      <c r="M1870" s="4" t="s">
        <v>1603</v>
      </c>
      <c r="N1870" s="4" t="str">
        <f t="array" ref="N1870">XLOOKUP(M1870,Product_Dim!A:A,Product_Dim!C:C)</f>
        <v>Electronics</v>
      </c>
      <c r="O1870" s="4" t="str">
        <f t="array" ref="O1870">XLOOKUP(M1870,Product_Dim!A:A,Product_Dim!D:D)</f>
        <v>Accessories</v>
      </c>
      <c r="P1870" s="4" t="s">
        <v>1605</v>
      </c>
      <c r="Q1870" s="4" t="s">
        <v>1942</v>
      </c>
      <c r="R1870" s="4" t="str">
        <f t="array" ref="R1870">XLOOKUP(Q1870,Store_Dim!A:A,Store_Dim!B:B)</f>
        <v>Holloway Ltd</v>
      </c>
      <c r="S1870" s="4" t="str">
        <f t="array" ref="S1870">XLOOKUP(Q1870,Store_Dim!A:A,Store_Dim!E:E)</f>
        <v>Flagship</v>
      </c>
      <c r="T1870" s="4">
        <v>4.0</v>
      </c>
      <c r="U1870" s="13">
        <v>838.7</v>
      </c>
      <c r="V1870" s="14">
        <v>0.21</v>
      </c>
      <c r="W1870" s="15">
        <v>273.86258363355637</v>
      </c>
      <c r="X1870" s="4" t="s">
        <v>1964</v>
      </c>
      <c r="Y1870" s="16">
        <v>2650.292</v>
      </c>
      <c r="Z1870" s="4" t="str">
        <f t="array" ref="Z1870">XLOOKUP(M1870,Product_Dim!A:A,Product_Dim!B:B)</f>
        <v>HD Smart TV Stick</v>
      </c>
    </row>
    <row r="1871" ht="14.25" customHeight="1">
      <c r="A1871" s="4" t="s">
        <v>3830</v>
      </c>
      <c r="B1871" s="5">
        <v>45794.0</v>
      </c>
      <c r="C1871" s="12" t="s">
        <v>3973</v>
      </c>
      <c r="D1871" s="4">
        <f t="shared" si="1"/>
        <v>2025</v>
      </c>
      <c r="E1871" s="4" t="s">
        <v>1328</v>
      </c>
      <c r="F1871" s="4">
        <v>60.0</v>
      </c>
      <c r="G1871" s="4" t="str">
        <f t="shared" si="2"/>
        <v>56-65</v>
      </c>
      <c r="H1871" s="4" t="str">
        <f t="array" ref="H1871">XLOOKUP(E1871,Customer_Dim!A:A,Customer_Dim!D:D)</f>
        <v>Male</v>
      </c>
      <c r="I1871" s="4" t="str">
        <f t="array" ref="I1871">XLOOKUP(E1871,Customer_Dim!A:A,Customer_Dim!H:H)</f>
        <v>Bronze</v>
      </c>
      <c r="J1871" s="4" t="str">
        <f t="array" ref="J1871">XLOOKUP(E1871,Customer_Dim!A:A,Customer_Dim!E:E)</f>
        <v>New Benjamin</v>
      </c>
      <c r="K1871" s="4" t="str">
        <f t="array" ref="K1871">XLOOKUP(E1871,Customer_Dim!A:A,Customer_Dim!F:F)</f>
        <v>North Carolina</v>
      </c>
      <c r="L1871" s="4" t="str">
        <f t="array" ref="L1871">XLOOKUP(Q1871,Store_Dim!A:A,Store_Dim!C:C)</f>
        <v>West</v>
      </c>
      <c r="M1871" s="4" t="s">
        <v>1805</v>
      </c>
      <c r="N1871" s="4" t="str">
        <f t="array" ref="N1871">XLOOKUP(M1871,Product_Dim!A:A,Product_Dim!C:C)</f>
        <v>Electronics</v>
      </c>
      <c r="O1871" s="4" t="str">
        <f t="array" ref="O1871">XLOOKUP(M1871,Product_Dim!A:A,Product_Dim!D:D)</f>
        <v>Audio</v>
      </c>
      <c r="P1871" s="4" t="s">
        <v>1807</v>
      </c>
      <c r="Q1871" s="4" t="s">
        <v>1917</v>
      </c>
      <c r="R1871" s="4" t="str">
        <f t="array" ref="R1871">XLOOKUP(Q1871,Store_Dim!A:A,Store_Dim!B:B)</f>
        <v>Bean, Jones and Park</v>
      </c>
      <c r="S1871" s="4" t="str">
        <f t="array" ref="S1871">XLOOKUP(Q1871,Store_Dim!A:A,Store_Dim!E:E)</f>
        <v>Online</v>
      </c>
      <c r="T1871" s="4">
        <v>3.0</v>
      </c>
      <c r="U1871" s="13">
        <v>943.24</v>
      </c>
      <c r="V1871" s="14">
        <v>0.21</v>
      </c>
      <c r="W1871" s="15">
        <v>159.0</v>
      </c>
      <c r="X1871" s="4" t="s">
        <v>1959</v>
      </c>
      <c r="Y1871" s="16">
        <v>2235.4788</v>
      </c>
      <c r="Z1871" s="4" t="str">
        <f t="array" ref="Z1871">XLOOKUP(M1871,Product_Dim!A:A,Product_Dim!B:B)</f>
        <v>Bluetooth Car Audio System</v>
      </c>
    </row>
    <row r="1872" ht="14.25" customHeight="1">
      <c r="A1872" s="4" t="s">
        <v>3831</v>
      </c>
      <c r="B1872" s="5">
        <v>45659.0</v>
      </c>
      <c r="C1872" s="12" t="s">
        <v>3972</v>
      </c>
      <c r="D1872" s="4">
        <f t="shared" si="1"/>
        <v>2025</v>
      </c>
      <c r="E1872" s="4" t="s">
        <v>968</v>
      </c>
      <c r="F1872" s="4">
        <v>48.0</v>
      </c>
      <c r="G1872" s="4" t="str">
        <f t="shared" si="2"/>
        <v>46-55</v>
      </c>
      <c r="H1872" s="4" t="str">
        <f t="array" ref="H1872">XLOOKUP(E1872,Customer_Dim!A:A,Customer_Dim!D:D)</f>
        <v>Female</v>
      </c>
      <c r="I1872" s="4" t="str">
        <f t="array" ref="I1872">XLOOKUP(E1872,Customer_Dim!A:A,Customer_Dim!H:H)</f>
        <v>Platinum</v>
      </c>
      <c r="J1872" s="4" t="str">
        <f t="array" ref="J1872">XLOOKUP(E1872,Customer_Dim!A:A,Customer_Dim!E:E)</f>
        <v>West Robinmouth</v>
      </c>
      <c r="K1872" s="4" t="str">
        <f t="array" ref="K1872">XLOOKUP(E1872,Customer_Dim!A:A,Customer_Dim!F:F)</f>
        <v>Louisiana</v>
      </c>
      <c r="L1872" s="4" t="str">
        <f t="array" ref="L1872">XLOOKUP(Q1872,Store_Dim!A:A,Store_Dim!C:C)</f>
        <v>North</v>
      </c>
      <c r="M1872" s="4" t="s">
        <v>1555</v>
      </c>
      <c r="N1872" s="4" t="str">
        <f t="array" ref="N1872">XLOOKUP(M1872,Product_Dim!A:A,Product_Dim!C:C)</f>
        <v>Electronics</v>
      </c>
      <c r="O1872" s="4" t="str">
        <f t="array" ref="O1872">XLOOKUP(M1872,Product_Dim!A:A,Product_Dim!D:D)</f>
        <v>Computer</v>
      </c>
      <c r="P1872" s="4" t="s">
        <v>1559</v>
      </c>
      <c r="Q1872" s="4" t="s">
        <v>1942</v>
      </c>
      <c r="R1872" s="4" t="str">
        <f t="array" ref="R1872">XLOOKUP(Q1872,Store_Dim!A:A,Store_Dim!B:B)</f>
        <v>Holloway Ltd</v>
      </c>
      <c r="S1872" s="4" t="str">
        <f t="array" ref="S1872">XLOOKUP(Q1872,Store_Dim!A:A,Store_Dim!E:E)</f>
        <v>Flagship</v>
      </c>
      <c r="T1872" s="4">
        <v>2.0</v>
      </c>
      <c r="U1872" s="13">
        <v>310.33</v>
      </c>
      <c r="V1872" s="14">
        <v>0.26</v>
      </c>
      <c r="W1872" s="15">
        <v>416.0</v>
      </c>
      <c r="X1872" s="4" t="s">
        <v>1959</v>
      </c>
      <c r="Y1872" s="16">
        <v>459.2884</v>
      </c>
      <c r="Z1872" s="4" t="str">
        <f t="array" ref="Z1872">XLOOKUP(M1872,Product_Dim!A:A,Product_Dim!B:B)</f>
        <v>Brother Laser Printer</v>
      </c>
    </row>
    <row r="1873" ht="14.25" customHeight="1">
      <c r="A1873" s="4" t="s">
        <v>3832</v>
      </c>
      <c r="B1873" s="5">
        <v>45501.0</v>
      </c>
      <c r="C1873" s="12" t="s">
        <v>3968</v>
      </c>
      <c r="D1873" s="4">
        <f t="shared" si="1"/>
        <v>2024</v>
      </c>
      <c r="E1873" s="4" t="s">
        <v>1109</v>
      </c>
      <c r="F1873" s="4">
        <v>58.0</v>
      </c>
      <c r="G1873" s="4" t="str">
        <f t="shared" si="2"/>
        <v>56-65</v>
      </c>
      <c r="H1873" s="4" t="str">
        <f t="array" ref="H1873">XLOOKUP(E1873,Customer_Dim!A:A,Customer_Dim!D:D)</f>
        <v>Female</v>
      </c>
      <c r="I1873" s="4" t="str">
        <f t="array" ref="I1873">XLOOKUP(E1873,Customer_Dim!A:A,Customer_Dim!H:H)</f>
        <v>Platinum</v>
      </c>
      <c r="J1873" s="4" t="str">
        <f t="array" ref="J1873">XLOOKUP(E1873,Customer_Dim!A:A,Customer_Dim!E:E)</f>
        <v>Port Crystalberg</v>
      </c>
      <c r="K1873" s="4" t="str">
        <f t="array" ref="K1873">XLOOKUP(E1873,Customer_Dim!A:A,Customer_Dim!F:F)</f>
        <v>Tennessee</v>
      </c>
      <c r="L1873" s="4" t="str">
        <f t="array" ref="L1873">XLOOKUP(Q1873,Store_Dim!A:A,Store_Dim!C:C)</f>
        <v>East</v>
      </c>
      <c r="M1873" s="4" t="s">
        <v>1715</v>
      </c>
      <c r="N1873" s="4" t="str">
        <f t="array" ref="N1873">XLOOKUP(M1873,Product_Dim!A:A,Product_Dim!C:C)</f>
        <v>Sports</v>
      </c>
      <c r="O1873" s="4" t="str">
        <f t="array" ref="O1873">XLOOKUP(M1873,Product_Dim!A:A,Product_Dim!D:D)</f>
        <v>Team Sports</v>
      </c>
      <c r="P1873" s="4" t="s">
        <v>1717</v>
      </c>
      <c r="Q1873" s="4" t="s">
        <v>1887</v>
      </c>
      <c r="R1873" s="4" t="str">
        <f t="array" ref="R1873">XLOOKUP(Q1873,Store_Dim!A:A,Store_Dim!B:B)</f>
        <v>Rivera-Warner</v>
      </c>
      <c r="S1873" s="4" t="str">
        <f t="array" ref="S1873">XLOOKUP(Q1873,Store_Dim!A:A,Store_Dim!E:E)</f>
        <v>Flagship</v>
      </c>
      <c r="T1873" s="4">
        <v>3.0</v>
      </c>
      <c r="U1873" s="13">
        <v>201.05</v>
      </c>
      <c r="V1873" s="14">
        <v>0.23</v>
      </c>
      <c r="W1873" s="15">
        <v>114.0</v>
      </c>
      <c r="X1873" s="4" t="s">
        <v>1961</v>
      </c>
      <c r="Y1873" s="16">
        <v>464.4255000000001</v>
      </c>
      <c r="Z1873" s="4" t="str">
        <f t="array" ref="Z1873">XLOOKUP(M1873,Product_Dim!A:A,Product_Dim!B:B)</f>
        <v>High-Grip Football</v>
      </c>
    </row>
    <row r="1874" ht="14.25" customHeight="1">
      <c r="A1874" s="4" t="s">
        <v>3833</v>
      </c>
      <c r="B1874" s="5">
        <v>45408.0</v>
      </c>
      <c r="C1874" s="12" t="s">
        <v>3978</v>
      </c>
      <c r="D1874" s="4">
        <f t="shared" si="1"/>
        <v>2024</v>
      </c>
      <c r="E1874" s="4" t="s">
        <v>829</v>
      </c>
      <c r="F1874" s="4">
        <v>26.0</v>
      </c>
      <c r="G1874" s="4" t="str">
        <f t="shared" si="2"/>
        <v>26-35</v>
      </c>
      <c r="H1874" s="4" t="str">
        <f t="array" ref="H1874">XLOOKUP(E1874,Customer_Dim!A:A,Customer_Dim!D:D)</f>
        <v>Male</v>
      </c>
      <c r="I1874" s="4" t="str">
        <f t="array" ref="I1874">XLOOKUP(E1874,Customer_Dim!A:A,Customer_Dim!H:H)</f>
        <v>Silver</v>
      </c>
      <c r="J1874" s="4" t="str">
        <f t="array" ref="J1874">XLOOKUP(E1874,Customer_Dim!A:A,Customer_Dim!E:E)</f>
        <v>Robinborough</v>
      </c>
      <c r="K1874" s="4" t="str">
        <f t="array" ref="K1874">XLOOKUP(E1874,Customer_Dim!A:A,Customer_Dim!F:F)</f>
        <v>South Dakota</v>
      </c>
      <c r="L1874" s="4" t="str">
        <f t="array" ref="L1874">XLOOKUP(Q1874,Store_Dim!A:A,Store_Dim!C:C)</f>
        <v>North</v>
      </c>
      <c r="M1874" s="4" t="s">
        <v>1756</v>
      </c>
      <c r="N1874" s="4" t="str">
        <f t="array" ref="N1874">XLOOKUP(M1874,Product_Dim!A:A,Product_Dim!C:C)</f>
        <v>Clothing</v>
      </c>
      <c r="O1874" s="4" t="str">
        <f t="array" ref="O1874">XLOOKUP(M1874,Product_Dim!A:A,Product_Dim!D:D)</f>
        <v>Accessories</v>
      </c>
      <c r="P1874" s="4" t="s">
        <v>1758</v>
      </c>
      <c r="Q1874" s="4" t="s">
        <v>1942</v>
      </c>
      <c r="R1874" s="4" t="str">
        <f t="array" ref="R1874">XLOOKUP(Q1874,Store_Dim!A:A,Store_Dim!B:B)</f>
        <v>Holloway Ltd</v>
      </c>
      <c r="S1874" s="4" t="str">
        <f t="array" ref="S1874">XLOOKUP(Q1874,Store_Dim!A:A,Store_Dim!E:E)</f>
        <v>Flagship</v>
      </c>
      <c r="T1874" s="4">
        <v>1.0</v>
      </c>
      <c r="U1874" s="13">
        <v>803.37</v>
      </c>
      <c r="V1874" s="14">
        <v>0.3</v>
      </c>
      <c r="W1874" s="15">
        <v>485.0</v>
      </c>
      <c r="X1874" s="4" t="s">
        <v>1961</v>
      </c>
      <c r="Y1874" s="16">
        <v>562.3589999999999</v>
      </c>
      <c r="Z1874" s="4" t="str">
        <f t="array" ref="Z1874">XLOOKUP(M1874,Product_Dim!A:A,Product_Dim!B:B)</f>
        <v>Womens Cotton Scarf</v>
      </c>
    </row>
    <row r="1875" ht="14.25" customHeight="1">
      <c r="A1875" s="4" t="s">
        <v>3834</v>
      </c>
      <c r="B1875" s="5">
        <v>45886.0</v>
      </c>
      <c r="C1875" s="12" t="s">
        <v>3975</v>
      </c>
      <c r="D1875" s="4">
        <f t="shared" si="1"/>
        <v>2025</v>
      </c>
      <c r="E1875" s="4" t="s">
        <v>161</v>
      </c>
      <c r="F1875" s="4">
        <v>20.0</v>
      </c>
      <c r="G1875" s="4" t="str">
        <f t="shared" si="2"/>
        <v>18-25</v>
      </c>
      <c r="H1875" s="4" t="str">
        <f t="array" ref="H1875">XLOOKUP(E1875,Customer_Dim!A:A,Customer_Dim!D:D)</f>
        <v>Female</v>
      </c>
      <c r="I1875" s="4" t="str">
        <f t="array" ref="I1875">XLOOKUP(E1875,Customer_Dim!A:A,Customer_Dim!H:H)</f>
        <v>Gold</v>
      </c>
      <c r="J1875" s="4" t="str">
        <f t="array" ref="J1875">XLOOKUP(E1875,Customer_Dim!A:A,Customer_Dim!E:E)</f>
        <v>Luisfurt</v>
      </c>
      <c r="K1875" s="4" t="str">
        <f t="array" ref="K1875">XLOOKUP(E1875,Customer_Dim!A:A,Customer_Dim!F:F)</f>
        <v>Georgia</v>
      </c>
      <c r="L1875" s="4" t="str">
        <f t="array" ref="L1875">XLOOKUP(Q1875,Store_Dim!A:A,Store_Dim!C:C)</f>
        <v>North</v>
      </c>
      <c r="M1875" s="4" t="s">
        <v>1765</v>
      </c>
      <c r="N1875" s="4" t="str">
        <f t="array" ref="N1875">XLOOKUP(M1875,Product_Dim!A:A,Product_Dim!C:C)</f>
        <v>Sports</v>
      </c>
      <c r="O1875" s="4" t="str">
        <f t="array" ref="O1875">XLOOKUP(M1875,Product_Dim!A:A,Product_Dim!D:D)</f>
        <v>Equipment</v>
      </c>
      <c r="P1875" s="4" t="s">
        <v>1767</v>
      </c>
      <c r="Q1875" s="4" t="s">
        <v>1936</v>
      </c>
      <c r="R1875" s="4" t="str">
        <f t="array" ref="R1875">XLOOKUP(Q1875,Store_Dim!A:A,Store_Dim!B:B)</f>
        <v>Shelton PLC</v>
      </c>
      <c r="S1875" s="4" t="str">
        <f t="array" ref="S1875">XLOOKUP(Q1875,Store_Dim!A:A,Store_Dim!E:E)</f>
        <v>Flagship</v>
      </c>
      <c r="T1875" s="4">
        <v>3.0</v>
      </c>
      <c r="U1875" s="13">
        <v>259.98</v>
      </c>
      <c r="V1875" s="14">
        <v>0.07</v>
      </c>
      <c r="W1875" s="15">
        <v>465.0</v>
      </c>
      <c r="X1875" s="4" t="s">
        <v>1964</v>
      </c>
      <c r="Y1875" s="16">
        <v>725.3442</v>
      </c>
      <c r="Z1875" s="4" t="str">
        <f t="array" ref="Z1875">XLOOKUP(M1875,Product_Dim!A:A,Product_Dim!B:B)</f>
        <v>Tennis Ball 3-Pack</v>
      </c>
    </row>
    <row r="1876" ht="14.25" customHeight="1">
      <c r="A1876" s="4" t="s">
        <v>3835</v>
      </c>
      <c r="B1876" s="5">
        <v>45426.0</v>
      </c>
      <c r="C1876" s="12" t="s">
        <v>3973</v>
      </c>
      <c r="D1876" s="4">
        <f t="shared" si="1"/>
        <v>2024</v>
      </c>
      <c r="E1876" s="4" t="s">
        <v>445</v>
      </c>
      <c r="F1876" s="4">
        <v>26.0</v>
      </c>
      <c r="G1876" s="4" t="str">
        <f t="shared" si="2"/>
        <v>26-35</v>
      </c>
      <c r="H1876" s="4" t="str">
        <f t="array" ref="H1876">XLOOKUP(E1876,Customer_Dim!A:A,Customer_Dim!D:D)</f>
        <v>Male</v>
      </c>
      <c r="I1876" s="4" t="str">
        <f t="array" ref="I1876">XLOOKUP(E1876,Customer_Dim!A:A,Customer_Dim!H:H)</f>
        <v>Bronze</v>
      </c>
      <c r="J1876" s="4" t="str">
        <f t="array" ref="J1876">XLOOKUP(E1876,Customer_Dim!A:A,Customer_Dim!E:E)</f>
        <v>Wongberg</v>
      </c>
      <c r="K1876" s="4" t="str">
        <f t="array" ref="K1876">XLOOKUP(E1876,Customer_Dim!A:A,Customer_Dim!F:F)</f>
        <v>Illinois</v>
      </c>
      <c r="L1876" s="4" t="str">
        <f t="array" ref="L1876">XLOOKUP(Q1876,Store_Dim!A:A,Store_Dim!C:C)</f>
        <v>North</v>
      </c>
      <c r="M1876" s="4" t="s">
        <v>1565</v>
      </c>
      <c r="N1876" s="4" t="str">
        <f t="array" ref="N1876">XLOOKUP(M1876,Product_Dim!A:A,Product_Dim!C:C)</f>
        <v>Clothing</v>
      </c>
      <c r="O1876" s="4" t="str">
        <f t="array" ref="O1876">XLOOKUP(M1876,Product_Dim!A:A,Product_Dim!D:D)</f>
        <v>Outerwear</v>
      </c>
      <c r="P1876" s="4" t="s">
        <v>1568</v>
      </c>
      <c r="Q1876" s="4" t="s">
        <v>1901</v>
      </c>
      <c r="R1876" s="4" t="str">
        <f t="array" ref="R1876">XLOOKUP(Q1876,Store_Dim!A:A,Store_Dim!B:B)</f>
        <v>Johnson-Wright</v>
      </c>
      <c r="S1876" s="4" t="str">
        <f t="array" ref="S1876">XLOOKUP(Q1876,Store_Dim!A:A,Store_Dim!E:E)</f>
        <v>Outlet</v>
      </c>
      <c r="T1876" s="4">
        <v>4.0</v>
      </c>
      <c r="U1876" s="13">
        <v>591.9</v>
      </c>
      <c r="V1876" s="14">
        <v>0.2</v>
      </c>
      <c r="W1876" s="15">
        <v>352.0</v>
      </c>
      <c r="X1876" s="4" t="s">
        <v>1961</v>
      </c>
      <c r="Y1876" s="16">
        <v>1894.08</v>
      </c>
      <c r="Z1876" s="4" t="str">
        <f t="array" ref="Z1876">XLOOKUP(M1876,Product_Dim!A:A,Product_Dim!B:B)</f>
        <v>Women's Casual Hoodie</v>
      </c>
    </row>
    <row r="1877" ht="14.25" customHeight="1">
      <c r="A1877" s="4" t="s">
        <v>3836</v>
      </c>
      <c r="B1877" s="5">
        <v>45730.0</v>
      </c>
      <c r="C1877" s="12" t="s">
        <v>3977</v>
      </c>
      <c r="D1877" s="4">
        <f t="shared" si="1"/>
        <v>2025</v>
      </c>
      <c r="E1877" s="4" t="s">
        <v>144</v>
      </c>
      <c r="F1877" s="4">
        <v>41.0</v>
      </c>
      <c r="G1877" s="4" t="str">
        <f t="shared" si="2"/>
        <v>36-45</v>
      </c>
      <c r="H1877" s="4" t="str">
        <f t="array" ref="H1877">XLOOKUP(E1877,Customer_Dim!A:A,Customer_Dim!D:D)</f>
        <v>Male</v>
      </c>
      <c r="I1877" s="4" t="str">
        <f t="array" ref="I1877">XLOOKUP(E1877,Customer_Dim!A:A,Customer_Dim!H:H)</f>
        <v>Silver</v>
      </c>
      <c r="J1877" s="4" t="str">
        <f t="array" ref="J1877">XLOOKUP(E1877,Customer_Dim!A:A,Customer_Dim!E:E)</f>
        <v>Johnsonville</v>
      </c>
      <c r="K1877" s="4" t="str">
        <f t="array" ref="K1877">XLOOKUP(E1877,Customer_Dim!A:A,Customer_Dim!F:F)</f>
        <v>Oregon</v>
      </c>
      <c r="L1877" s="4" t="str">
        <f t="array" ref="L1877">XLOOKUP(Q1877,Store_Dim!A:A,Store_Dim!C:C)</f>
        <v>North</v>
      </c>
      <c r="M1877" s="4" t="s">
        <v>1762</v>
      </c>
      <c r="N1877" s="4" t="str">
        <f t="array" ref="N1877">XLOOKUP(M1877,Product_Dim!A:A,Product_Dim!C:C)</f>
        <v>Beauty</v>
      </c>
      <c r="O1877" s="4" t="str">
        <f t="array" ref="O1877">XLOOKUP(M1877,Product_Dim!A:A,Product_Dim!D:D)</f>
        <v>Fragrance</v>
      </c>
      <c r="P1877" s="4" t="s">
        <v>1764</v>
      </c>
      <c r="Q1877" s="4" t="s">
        <v>1929</v>
      </c>
      <c r="R1877" s="4" t="str">
        <f t="array" ref="R1877">XLOOKUP(Q1877,Store_Dim!A:A,Store_Dim!B:B)</f>
        <v>Thomas, Bridges and Harris</v>
      </c>
      <c r="S1877" s="4" t="str">
        <f t="array" ref="S1877">XLOOKUP(Q1877,Store_Dim!A:A,Store_Dim!E:E)</f>
        <v>Online</v>
      </c>
      <c r="T1877" s="4">
        <v>2.0</v>
      </c>
      <c r="U1877" s="13">
        <v>396.9</v>
      </c>
      <c r="V1877" s="14">
        <v>0.18</v>
      </c>
      <c r="W1877" s="15">
        <v>444.0</v>
      </c>
      <c r="X1877" s="4" t="s">
        <v>1961</v>
      </c>
      <c r="Y1877" s="16">
        <v>650.916</v>
      </c>
      <c r="Z1877" s="4" t="str">
        <f t="array" ref="Z1877">XLOOKUP(M1877,Product_Dim!A:A,Product_Dim!B:B)</f>
        <v>Luxury Perfume Spray</v>
      </c>
    </row>
    <row r="1878" ht="14.25" customHeight="1">
      <c r="A1878" s="4" t="s">
        <v>3837</v>
      </c>
      <c r="B1878" s="5">
        <v>45731.0</v>
      </c>
      <c r="C1878" s="12" t="s">
        <v>3977</v>
      </c>
      <c r="D1878" s="4">
        <f t="shared" si="1"/>
        <v>2025</v>
      </c>
      <c r="E1878" s="4" t="s">
        <v>1424</v>
      </c>
      <c r="F1878" s="4">
        <v>62.0</v>
      </c>
      <c r="G1878" s="4" t="str">
        <f t="shared" si="2"/>
        <v>56-65</v>
      </c>
      <c r="H1878" s="4" t="str">
        <f t="array" ref="H1878">XLOOKUP(E1878,Customer_Dim!A:A,Customer_Dim!D:D)</f>
        <v>Female</v>
      </c>
      <c r="I1878" s="4" t="str">
        <f t="array" ref="I1878">XLOOKUP(E1878,Customer_Dim!A:A,Customer_Dim!H:H)</f>
        <v>Platinum</v>
      </c>
      <c r="J1878" s="4" t="str">
        <f t="array" ref="J1878">XLOOKUP(E1878,Customer_Dim!A:A,Customer_Dim!E:E)</f>
        <v>Lake Carolyn</v>
      </c>
      <c r="K1878" s="4" t="str">
        <f t="array" ref="K1878">XLOOKUP(E1878,Customer_Dim!A:A,Customer_Dim!F:F)</f>
        <v>Hawaii</v>
      </c>
      <c r="L1878" s="4" t="str">
        <f t="array" ref="L1878">XLOOKUP(Q1878,Store_Dim!A:A,Store_Dim!C:C)</f>
        <v>South</v>
      </c>
      <c r="M1878" s="4" t="s">
        <v>1877</v>
      </c>
      <c r="N1878" s="4" t="str">
        <f t="array" ref="N1878">XLOOKUP(M1878,Product_Dim!A:A,Product_Dim!C:C)</f>
        <v>Electronics</v>
      </c>
      <c r="O1878" s="4" t="str">
        <f t="array" ref="O1878">XLOOKUP(M1878,Product_Dim!A:A,Product_Dim!D:D)</f>
        <v>Audio</v>
      </c>
      <c r="P1878" s="4" t="s">
        <v>1879</v>
      </c>
      <c r="Q1878" s="4" t="s">
        <v>1896</v>
      </c>
      <c r="R1878" s="4" t="str">
        <f t="array" ref="R1878">XLOOKUP(Q1878,Store_Dim!A:A,Store_Dim!B:B)</f>
        <v>Black-Horn</v>
      </c>
      <c r="S1878" s="4" t="str">
        <f t="array" ref="S1878">XLOOKUP(Q1878,Store_Dim!A:A,Store_Dim!E:E)</f>
        <v>Outlet</v>
      </c>
      <c r="T1878" s="4">
        <v>1.0</v>
      </c>
      <c r="U1878" s="13">
        <v>176.84</v>
      </c>
      <c r="V1878" s="14">
        <v>0.19</v>
      </c>
      <c r="W1878" s="15">
        <v>73.0</v>
      </c>
      <c r="X1878" s="4" t="s">
        <v>1959</v>
      </c>
      <c r="Y1878" s="16">
        <v>143.2404</v>
      </c>
      <c r="Z1878" s="4" t="str">
        <f t="array" ref="Z1878">XLOOKUP(M1878,Product_Dim!A:A,Product_Dim!B:B)</f>
        <v>Portable Bluetooth Speaker</v>
      </c>
    </row>
    <row r="1879" ht="14.25" customHeight="1">
      <c r="A1879" s="4" t="s">
        <v>3838</v>
      </c>
      <c r="B1879" s="5">
        <v>45272.0</v>
      </c>
      <c r="C1879" s="12" t="s">
        <v>3969</v>
      </c>
      <c r="D1879" s="4">
        <f t="shared" si="1"/>
        <v>2023</v>
      </c>
      <c r="E1879" s="4" t="s">
        <v>835</v>
      </c>
      <c r="F1879" s="4">
        <v>34.0</v>
      </c>
      <c r="G1879" s="4" t="str">
        <f t="shared" si="2"/>
        <v>26-35</v>
      </c>
      <c r="H1879" s="4" t="str">
        <f t="array" ref="H1879">XLOOKUP(E1879,Customer_Dim!A:A,Customer_Dim!D:D)</f>
        <v>Male</v>
      </c>
      <c r="I1879" s="4" t="str">
        <f t="array" ref="I1879">XLOOKUP(E1879,Customer_Dim!A:A,Customer_Dim!H:H)</f>
        <v>Silver</v>
      </c>
      <c r="J1879" s="4" t="str">
        <f t="array" ref="J1879">XLOOKUP(E1879,Customer_Dim!A:A,Customer_Dim!E:E)</f>
        <v>Masseyland</v>
      </c>
      <c r="K1879" s="4" t="str">
        <f t="array" ref="K1879">XLOOKUP(E1879,Customer_Dim!A:A,Customer_Dim!F:F)</f>
        <v>Alaska</v>
      </c>
      <c r="L1879" s="4" t="str">
        <f t="array" ref="L1879">XLOOKUP(Q1879,Store_Dim!A:A,Store_Dim!C:C)</f>
        <v>East</v>
      </c>
      <c r="M1879" s="4" t="s">
        <v>1655</v>
      </c>
      <c r="N1879" s="4" t="str">
        <f t="array" ref="N1879">XLOOKUP(M1879,Product_Dim!A:A,Product_Dim!C:C)</f>
        <v>Electronics</v>
      </c>
      <c r="O1879" s="4" t="str">
        <f t="array" ref="O1879">XLOOKUP(M1879,Product_Dim!A:A,Product_Dim!D:D)</f>
        <v>Audio</v>
      </c>
      <c r="P1879" s="4" t="s">
        <v>1657</v>
      </c>
      <c r="Q1879" s="4" t="s">
        <v>1887</v>
      </c>
      <c r="R1879" s="4" t="str">
        <f t="array" ref="R1879">XLOOKUP(Q1879,Store_Dim!A:A,Store_Dim!B:B)</f>
        <v>Rivera-Warner</v>
      </c>
      <c r="S1879" s="4" t="str">
        <f t="array" ref="S1879">XLOOKUP(Q1879,Store_Dim!A:A,Store_Dim!E:E)</f>
        <v>Flagship</v>
      </c>
      <c r="T1879" s="4">
        <v>2.0</v>
      </c>
      <c r="U1879" s="13">
        <v>614.21</v>
      </c>
      <c r="V1879" s="14">
        <v>0.11</v>
      </c>
      <c r="W1879" s="15">
        <v>213.0</v>
      </c>
      <c r="X1879" s="4" t="s">
        <v>1961</v>
      </c>
      <c r="Y1879" s="16">
        <v>1093.2938</v>
      </c>
      <c r="Z1879" s="4" t="str">
        <f t="array" ref="Z1879">XLOOKUP(M1879,Product_Dim!A:A,Product_Dim!B:B)</f>
        <v>Wireless Bluetooth Speaker</v>
      </c>
    </row>
    <row r="1880" ht="14.25" customHeight="1">
      <c r="A1880" s="4" t="s">
        <v>3839</v>
      </c>
      <c r="B1880" s="5">
        <v>45584.0</v>
      </c>
      <c r="C1880" s="12" t="s">
        <v>3979</v>
      </c>
      <c r="D1880" s="4">
        <f t="shared" si="1"/>
        <v>2024</v>
      </c>
      <c r="E1880" s="4" t="s">
        <v>397</v>
      </c>
      <c r="F1880" s="4">
        <v>38.0</v>
      </c>
      <c r="G1880" s="4" t="str">
        <f t="shared" si="2"/>
        <v>36-45</v>
      </c>
      <c r="H1880" s="4" t="str">
        <f t="array" ref="H1880">XLOOKUP(E1880,Customer_Dim!A:A,Customer_Dim!D:D)</f>
        <v>Male</v>
      </c>
      <c r="I1880" s="4" t="str">
        <f t="array" ref="I1880">XLOOKUP(E1880,Customer_Dim!A:A,Customer_Dim!H:H)</f>
        <v>Bronze</v>
      </c>
      <c r="J1880" s="4" t="str">
        <f t="array" ref="J1880">XLOOKUP(E1880,Customer_Dim!A:A,Customer_Dim!E:E)</f>
        <v>Webstermouth</v>
      </c>
      <c r="K1880" s="4" t="str">
        <f t="array" ref="K1880">XLOOKUP(E1880,Customer_Dim!A:A,Customer_Dim!F:F)</f>
        <v>New Hampshire</v>
      </c>
      <c r="L1880" s="4" t="str">
        <f t="array" ref="L1880">XLOOKUP(Q1880,Store_Dim!A:A,Store_Dim!C:C)</f>
        <v>South</v>
      </c>
      <c r="M1880" s="4" t="s">
        <v>1569</v>
      </c>
      <c r="N1880" s="4" t="str">
        <f t="array" ref="N1880">XLOOKUP(M1880,Product_Dim!A:A,Product_Dim!C:C)</f>
        <v>Clothing</v>
      </c>
      <c r="O1880" s="4" t="str">
        <f t="array" ref="O1880">XLOOKUP(M1880,Product_Dim!A:A,Product_Dim!D:D)</f>
        <v>Outerwear</v>
      </c>
      <c r="P1880" s="4" t="s">
        <v>1571</v>
      </c>
      <c r="Q1880" s="4" t="s">
        <v>1914</v>
      </c>
      <c r="R1880" s="4" t="str">
        <f t="array" ref="R1880">XLOOKUP(Q1880,Store_Dim!A:A,Store_Dim!B:B)</f>
        <v>Martinez-Mullins</v>
      </c>
      <c r="S1880" s="4" t="str">
        <f t="array" ref="S1880">XLOOKUP(Q1880,Store_Dim!A:A,Store_Dim!E:E)</f>
        <v>Online</v>
      </c>
      <c r="T1880" s="4">
        <v>3.0</v>
      </c>
      <c r="U1880" s="13">
        <v>604.66</v>
      </c>
      <c r="V1880" s="14">
        <v>0.18</v>
      </c>
      <c r="W1880" s="15">
        <v>452.0</v>
      </c>
      <c r="X1880" s="4" t="s">
        <v>1964</v>
      </c>
      <c r="Y1880" s="16">
        <v>1487.4636</v>
      </c>
      <c r="Z1880" s="4" t="str">
        <f t="array" ref="Z1880">XLOOKUP(M1880,Product_Dim!A:A,Product_Dim!B:B)</f>
        <v>Men's Running Jacket</v>
      </c>
    </row>
    <row r="1881" ht="14.25" customHeight="1">
      <c r="A1881" s="4" t="s">
        <v>3840</v>
      </c>
      <c r="B1881" s="5">
        <v>45534.0</v>
      </c>
      <c r="C1881" s="12" t="s">
        <v>3975</v>
      </c>
      <c r="D1881" s="4">
        <f t="shared" si="1"/>
        <v>2024</v>
      </c>
      <c r="E1881" s="4" t="s">
        <v>1545</v>
      </c>
      <c r="F1881" s="4">
        <v>35.0</v>
      </c>
      <c r="G1881" s="4" t="str">
        <f t="shared" si="2"/>
        <v>26-35</v>
      </c>
      <c r="H1881" s="4" t="str">
        <f t="array" ref="H1881">XLOOKUP(E1881,Customer_Dim!A:A,Customer_Dim!D:D)</f>
        <v>Male</v>
      </c>
      <c r="I1881" s="4" t="str">
        <f t="array" ref="I1881">XLOOKUP(E1881,Customer_Dim!A:A,Customer_Dim!H:H)</f>
        <v>Silver</v>
      </c>
      <c r="J1881" s="4" t="str">
        <f t="array" ref="J1881">XLOOKUP(E1881,Customer_Dim!A:A,Customer_Dim!E:E)</f>
        <v>Snyderfurt</v>
      </c>
      <c r="K1881" s="4" t="str">
        <f t="array" ref="K1881">XLOOKUP(E1881,Customer_Dim!A:A,Customer_Dim!F:F)</f>
        <v>New Mexico</v>
      </c>
      <c r="L1881" s="4" t="str">
        <f t="array" ref="L1881">XLOOKUP(Q1881,Store_Dim!A:A,Store_Dim!C:C)</f>
        <v>North</v>
      </c>
      <c r="M1881" s="4" t="s">
        <v>1565</v>
      </c>
      <c r="N1881" s="4" t="str">
        <f t="array" ref="N1881">XLOOKUP(M1881,Product_Dim!A:A,Product_Dim!C:C)</f>
        <v>Clothing</v>
      </c>
      <c r="O1881" s="4" t="str">
        <f t="array" ref="O1881">XLOOKUP(M1881,Product_Dim!A:A,Product_Dim!D:D)</f>
        <v>Outerwear</v>
      </c>
      <c r="P1881" s="4" t="s">
        <v>1568</v>
      </c>
      <c r="Q1881" s="4" t="s">
        <v>1929</v>
      </c>
      <c r="R1881" s="4" t="str">
        <f t="array" ref="R1881">XLOOKUP(Q1881,Store_Dim!A:A,Store_Dim!B:B)</f>
        <v>Thomas, Bridges and Harris</v>
      </c>
      <c r="S1881" s="4" t="str">
        <f t="array" ref="S1881">XLOOKUP(Q1881,Store_Dim!A:A,Store_Dim!E:E)</f>
        <v>Online</v>
      </c>
      <c r="T1881" s="4">
        <v>3.0</v>
      </c>
      <c r="U1881" s="13">
        <v>24.29</v>
      </c>
      <c r="V1881" s="14">
        <v>0.12</v>
      </c>
      <c r="W1881" s="15">
        <v>352.0</v>
      </c>
      <c r="X1881" s="4" t="s">
        <v>1961</v>
      </c>
      <c r="Y1881" s="16">
        <v>64.1256</v>
      </c>
      <c r="Z1881" s="4" t="str">
        <f t="array" ref="Z1881">XLOOKUP(M1881,Product_Dim!A:A,Product_Dim!B:B)</f>
        <v>Women's Casual Hoodie</v>
      </c>
    </row>
    <row r="1882" ht="14.25" customHeight="1">
      <c r="A1882" s="4" t="s">
        <v>3841</v>
      </c>
      <c r="B1882" s="5">
        <v>45482.0</v>
      </c>
      <c r="C1882" s="12" t="s">
        <v>3968</v>
      </c>
      <c r="D1882" s="4">
        <f t="shared" si="1"/>
        <v>2024</v>
      </c>
      <c r="E1882" s="4" t="s">
        <v>436</v>
      </c>
      <c r="F1882" s="4">
        <v>62.0</v>
      </c>
      <c r="G1882" s="4" t="str">
        <f t="shared" si="2"/>
        <v>56-65</v>
      </c>
      <c r="H1882" s="4" t="str">
        <f t="array" ref="H1882">XLOOKUP(E1882,Customer_Dim!A:A,Customer_Dim!D:D)</f>
        <v>Male</v>
      </c>
      <c r="I1882" s="4" t="str">
        <f t="array" ref="I1882">XLOOKUP(E1882,Customer_Dim!A:A,Customer_Dim!H:H)</f>
        <v>Platinum</v>
      </c>
      <c r="J1882" s="4" t="str">
        <f t="array" ref="J1882">XLOOKUP(E1882,Customer_Dim!A:A,Customer_Dim!E:E)</f>
        <v>Lake Danielport</v>
      </c>
      <c r="K1882" s="4" t="str">
        <f t="array" ref="K1882">XLOOKUP(E1882,Customer_Dim!A:A,Customer_Dim!F:F)</f>
        <v>Hawaii</v>
      </c>
      <c r="L1882" s="4" t="str">
        <f t="array" ref="L1882">XLOOKUP(Q1882,Store_Dim!A:A,Store_Dim!C:C)</f>
        <v>South</v>
      </c>
      <c r="M1882" s="4" t="s">
        <v>1771</v>
      </c>
      <c r="N1882" s="4" t="str">
        <f t="array" ref="N1882">XLOOKUP(M1882,Product_Dim!A:A,Product_Dim!C:C)</f>
        <v>Beauty</v>
      </c>
      <c r="O1882" s="4" t="str">
        <f t="array" ref="O1882">XLOOKUP(M1882,Product_Dim!A:A,Product_Dim!D:D)</f>
        <v>Skincare</v>
      </c>
      <c r="P1882" s="4" t="s">
        <v>1773</v>
      </c>
      <c r="Q1882" s="4" t="s">
        <v>1927</v>
      </c>
      <c r="R1882" s="4" t="str">
        <f t="array" ref="R1882">XLOOKUP(Q1882,Store_Dim!A:A,Store_Dim!B:B)</f>
        <v>Aguirre-Keller</v>
      </c>
      <c r="S1882" s="4" t="str">
        <f t="array" ref="S1882">XLOOKUP(Q1882,Store_Dim!A:A,Store_Dim!E:E)</f>
        <v>Online</v>
      </c>
      <c r="T1882" s="4">
        <v>1.0</v>
      </c>
      <c r="U1882" s="13">
        <v>503.95</v>
      </c>
      <c r="V1882" s="14">
        <v>0.24</v>
      </c>
      <c r="W1882" s="15">
        <v>458.0</v>
      </c>
      <c r="X1882" s="4" t="s">
        <v>1961</v>
      </c>
      <c r="Y1882" s="16">
        <v>383.002</v>
      </c>
      <c r="Z1882" s="4" t="str">
        <f t="array" ref="Z1882">XLOOKUP(M1882,Product_Dim!A:A,Product_Dim!B:B)</f>
        <v>Organic Sunscreen Lotion</v>
      </c>
    </row>
    <row r="1883" ht="14.25" customHeight="1">
      <c r="A1883" s="4" t="s">
        <v>3842</v>
      </c>
      <c r="B1883" s="5">
        <v>45475.0</v>
      </c>
      <c r="C1883" s="12" t="s">
        <v>3968</v>
      </c>
      <c r="D1883" s="4">
        <f t="shared" si="1"/>
        <v>2024</v>
      </c>
      <c r="E1883" s="4" t="s">
        <v>1028</v>
      </c>
      <c r="F1883" s="4">
        <v>54.0</v>
      </c>
      <c r="G1883" s="4" t="str">
        <f t="shared" si="2"/>
        <v>46-55</v>
      </c>
      <c r="H1883" s="4" t="str">
        <f t="array" ref="H1883">XLOOKUP(E1883,Customer_Dim!A:A,Customer_Dim!D:D)</f>
        <v>Male</v>
      </c>
      <c r="I1883" s="4" t="str">
        <f t="array" ref="I1883">XLOOKUP(E1883,Customer_Dim!A:A,Customer_Dim!H:H)</f>
        <v>Platinum</v>
      </c>
      <c r="J1883" s="4" t="str">
        <f t="array" ref="J1883">XLOOKUP(E1883,Customer_Dim!A:A,Customer_Dim!E:E)</f>
        <v>West Mathewside</v>
      </c>
      <c r="K1883" s="4" t="str">
        <f t="array" ref="K1883">XLOOKUP(E1883,Customer_Dim!A:A,Customer_Dim!F:F)</f>
        <v>Mississippi</v>
      </c>
      <c r="L1883" s="4" t="str">
        <f t="array" ref="L1883">XLOOKUP(Q1883,Store_Dim!A:A,Store_Dim!C:C)</f>
        <v>South</v>
      </c>
      <c r="M1883" s="4" t="s">
        <v>1735</v>
      </c>
      <c r="N1883" s="4" t="str">
        <f t="array" ref="N1883">XLOOKUP(M1883,Product_Dim!A:A,Product_Dim!C:C)</f>
        <v>Electronics</v>
      </c>
      <c r="O1883" s="4" t="str">
        <f t="array" ref="O1883">XLOOKUP(M1883,Product_Dim!A:A,Product_Dim!D:D)</f>
        <v>Accessories</v>
      </c>
      <c r="P1883" s="4" t="s">
        <v>1737</v>
      </c>
      <c r="Q1883" s="4" t="s">
        <v>1934</v>
      </c>
      <c r="R1883" s="4" t="str">
        <f t="array" ref="R1883">XLOOKUP(Q1883,Store_Dim!A:A,Store_Dim!B:B)</f>
        <v>Mcdonald Inc</v>
      </c>
      <c r="S1883" s="4" t="str">
        <f t="array" ref="S1883">XLOOKUP(Q1883,Store_Dim!A:A,Store_Dim!E:E)</f>
        <v>Outlet</v>
      </c>
      <c r="T1883" s="4">
        <v>4.0</v>
      </c>
      <c r="U1883" s="13">
        <v>860.78</v>
      </c>
      <c r="V1883" s="14">
        <v>0.03</v>
      </c>
      <c r="W1883" s="15">
        <v>246.0</v>
      </c>
      <c r="X1883" s="4" t="s">
        <v>1959</v>
      </c>
      <c r="Y1883" s="16">
        <v>3339.8264</v>
      </c>
      <c r="Z1883" s="4" t="str">
        <f t="array" ref="Z1883">XLOOKUP(M1883,Product_Dim!A:A,Product_Dim!B:B)</f>
        <v>HDMI Cable – 2m</v>
      </c>
    </row>
    <row r="1884" ht="14.25" customHeight="1">
      <c r="A1884" s="4" t="s">
        <v>3843</v>
      </c>
      <c r="B1884" s="5">
        <v>45234.0</v>
      </c>
      <c r="C1884" s="12" t="s">
        <v>3971</v>
      </c>
      <c r="D1884" s="4">
        <f t="shared" si="1"/>
        <v>2023</v>
      </c>
      <c r="E1884" s="4" t="s">
        <v>666</v>
      </c>
      <c r="F1884" s="4">
        <v>45.0</v>
      </c>
      <c r="G1884" s="4" t="str">
        <f t="shared" si="2"/>
        <v>36-45</v>
      </c>
      <c r="H1884" s="4" t="str">
        <f t="array" ref="H1884">XLOOKUP(E1884,Customer_Dim!A:A,Customer_Dim!D:D)</f>
        <v>Female</v>
      </c>
      <c r="I1884" s="4" t="str">
        <f t="array" ref="I1884">XLOOKUP(E1884,Customer_Dim!A:A,Customer_Dim!H:H)</f>
        <v>Platinum</v>
      </c>
      <c r="J1884" s="4" t="str">
        <f t="array" ref="J1884">XLOOKUP(E1884,Customer_Dim!A:A,Customer_Dim!E:E)</f>
        <v>Christopherland</v>
      </c>
      <c r="K1884" s="4" t="str">
        <f t="array" ref="K1884">XLOOKUP(E1884,Customer_Dim!A:A,Customer_Dim!F:F)</f>
        <v>Minnesota</v>
      </c>
      <c r="L1884" s="4" t="str">
        <f t="array" ref="L1884">XLOOKUP(Q1884,Store_Dim!A:A,Store_Dim!C:C)</f>
        <v>North</v>
      </c>
      <c r="M1884" s="4" t="s">
        <v>1706</v>
      </c>
      <c r="N1884" s="4" t="str">
        <f t="array" ref="N1884">XLOOKUP(M1884,Product_Dim!A:A,Product_Dim!C:C)</f>
        <v>Electronics</v>
      </c>
      <c r="O1884" s="4" t="str">
        <f t="array" ref="O1884">XLOOKUP(M1884,Product_Dim!A:A,Product_Dim!D:D)</f>
        <v>Accessories</v>
      </c>
      <c r="P1884" s="4" t="s">
        <v>1708</v>
      </c>
      <c r="Q1884" s="4" t="s">
        <v>1901</v>
      </c>
      <c r="R1884" s="4" t="str">
        <f t="array" ref="R1884">XLOOKUP(Q1884,Store_Dim!A:A,Store_Dim!B:B)</f>
        <v>Johnson-Wright</v>
      </c>
      <c r="S1884" s="4" t="str">
        <f t="array" ref="S1884">XLOOKUP(Q1884,Store_Dim!A:A,Store_Dim!E:E)</f>
        <v>Outlet</v>
      </c>
      <c r="T1884" s="4">
        <v>3.0</v>
      </c>
      <c r="U1884" s="13">
        <v>41.97</v>
      </c>
      <c r="V1884" s="14">
        <v>0.03</v>
      </c>
      <c r="W1884" s="15">
        <v>389.0</v>
      </c>
      <c r="X1884" s="4" t="s">
        <v>1964</v>
      </c>
      <c r="Y1884" s="16">
        <v>122.1327</v>
      </c>
      <c r="Z1884" s="4" t="str">
        <f t="array" ref="Z1884">XLOOKUP(M1884,Product_Dim!A:A,Product_Dim!B:B)</f>
        <v>Smart Home WiFi Camera</v>
      </c>
    </row>
    <row r="1885" ht="14.25" customHeight="1">
      <c r="A1885" s="4" t="s">
        <v>3844</v>
      </c>
      <c r="B1885" s="5">
        <v>45397.0</v>
      </c>
      <c r="C1885" s="12" t="s">
        <v>3978</v>
      </c>
      <c r="D1885" s="4">
        <f t="shared" si="1"/>
        <v>2024</v>
      </c>
      <c r="E1885" s="4" t="s">
        <v>151</v>
      </c>
      <c r="F1885" s="4">
        <v>25.0</v>
      </c>
      <c r="G1885" s="4" t="str">
        <f t="shared" si="2"/>
        <v>18-25</v>
      </c>
      <c r="H1885" s="4" t="str">
        <f t="array" ref="H1885">XLOOKUP(E1885,Customer_Dim!A:A,Customer_Dim!D:D)</f>
        <v>Male</v>
      </c>
      <c r="I1885" s="4" t="str">
        <f t="array" ref="I1885">XLOOKUP(E1885,Customer_Dim!A:A,Customer_Dim!H:H)</f>
        <v>Platinum</v>
      </c>
      <c r="J1885" s="4" t="str">
        <f t="array" ref="J1885">XLOOKUP(E1885,Customer_Dim!A:A,Customer_Dim!E:E)</f>
        <v>Tristanton</v>
      </c>
      <c r="K1885" s="4" t="str">
        <f t="array" ref="K1885">XLOOKUP(E1885,Customer_Dim!A:A,Customer_Dim!F:F)</f>
        <v>Oklahoma</v>
      </c>
      <c r="L1885" s="4" t="str">
        <f t="array" ref="L1885">XLOOKUP(Q1885,Store_Dim!A:A,Store_Dim!C:C)</f>
        <v>North</v>
      </c>
      <c r="M1885" s="4" t="s">
        <v>1617</v>
      </c>
      <c r="N1885" s="4" t="str">
        <f t="array" ref="N1885">XLOOKUP(M1885,Product_Dim!A:A,Product_Dim!C:C)</f>
        <v>Electronics</v>
      </c>
      <c r="O1885" s="4" t="str">
        <f t="array" ref="O1885">XLOOKUP(M1885,Product_Dim!A:A,Product_Dim!D:D)</f>
        <v>Appliances</v>
      </c>
      <c r="P1885" s="4" t="s">
        <v>1620</v>
      </c>
      <c r="Q1885" s="4" t="s">
        <v>1908</v>
      </c>
      <c r="R1885" s="4" t="str">
        <f t="array" ref="R1885">XLOOKUP(Q1885,Store_Dim!A:A,Store_Dim!B:B)</f>
        <v>Gray Ltd</v>
      </c>
      <c r="S1885" s="4" t="str">
        <f t="array" ref="S1885">XLOOKUP(Q1885,Store_Dim!A:A,Store_Dim!E:E)</f>
        <v>Outlet</v>
      </c>
      <c r="T1885" s="4">
        <v>1.0</v>
      </c>
      <c r="U1885" s="13">
        <v>649.59</v>
      </c>
      <c r="V1885" s="14">
        <v>0.12</v>
      </c>
      <c r="W1885" s="15">
        <v>301.0</v>
      </c>
      <c r="X1885" s="4" t="s">
        <v>1964</v>
      </c>
      <c r="Y1885" s="16">
        <v>571.6392000000001</v>
      </c>
      <c r="Z1885" s="4" t="str">
        <f t="array" ref="Z1885">XLOOKUP(M1885,Product_Dim!A:A,Product_Dim!B:B)</f>
        <v>4K Home Projector</v>
      </c>
    </row>
    <row r="1886" ht="14.25" customHeight="1">
      <c r="A1886" s="4" t="s">
        <v>3845</v>
      </c>
      <c r="B1886" s="5">
        <v>45502.0</v>
      </c>
      <c r="C1886" s="12" t="s">
        <v>3968</v>
      </c>
      <c r="D1886" s="4">
        <f t="shared" si="1"/>
        <v>2024</v>
      </c>
      <c r="E1886" s="4" t="s">
        <v>218</v>
      </c>
      <c r="F1886" s="4">
        <v>37.0</v>
      </c>
      <c r="G1886" s="4" t="str">
        <f t="shared" si="2"/>
        <v>36-45</v>
      </c>
      <c r="H1886" s="4" t="str">
        <f t="array" ref="H1886">XLOOKUP(E1886,Customer_Dim!A:A,Customer_Dim!D:D)</f>
        <v>Female</v>
      </c>
      <c r="I1886" s="4" t="str">
        <f t="array" ref="I1886">XLOOKUP(E1886,Customer_Dim!A:A,Customer_Dim!H:H)</f>
        <v>Gold</v>
      </c>
      <c r="J1886" s="4" t="str">
        <f t="array" ref="J1886">XLOOKUP(E1886,Customer_Dim!A:A,Customer_Dim!E:E)</f>
        <v>East Andrea</v>
      </c>
      <c r="K1886" s="4" t="str">
        <f t="array" ref="K1886">XLOOKUP(E1886,Customer_Dim!A:A,Customer_Dim!F:F)</f>
        <v>Michigan</v>
      </c>
      <c r="L1886" s="4" t="str">
        <f t="array" ref="L1886">XLOOKUP(Q1886,Store_Dim!A:A,Store_Dim!C:C)</f>
        <v>South</v>
      </c>
      <c r="M1886" s="4" t="s">
        <v>1771</v>
      </c>
      <c r="N1886" s="4" t="str">
        <f t="array" ref="N1886">XLOOKUP(M1886,Product_Dim!A:A,Product_Dim!C:C)</f>
        <v>Beauty</v>
      </c>
      <c r="O1886" s="4" t="str">
        <f t="array" ref="O1886">XLOOKUP(M1886,Product_Dim!A:A,Product_Dim!D:D)</f>
        <v>Skincare</v>
      </c>
      <c r="P1886" s="4" t="s">
        <v>1773</v>
      </c>
      <c r="Q1886" s="4" t="s">
        <v>1921</v>
      </c>
      <c r="R1886" s="4" t="str">
        <f t="array" ref="R1886">XLOOKUP(Q1886,Store_Dim!A:A,Store_Dim!B:B)</f>
        <v>Moore, Padilla and Butler</v>
      </c>
      <c r="S1886" s="4" t="str">
        <f t="array" ref="S1886">XLOOKUP(Q1886,Store_Dim!A:A,Store_Dim!E:E)</f>
        <v>Flagship</v>
      </c>
      <c r="T1886" s="4">
        <v>2.0</v>
      </c>
      <c r="U1886" s="13">
        <v>386.09</v>
      </c>
      <c r="V1886" s="14">
        <v>0.19</v>
      </c>
      <c r="W1886" s="15">
        <v>458.0</v>
      </c>
      <c r="X1886" s="4" t="s">
        <v>1961</v>
      </c>
      <c r="Y1886" s="16">
        <v>625.4658</v>
      </c>
      <c r="Z1886" s="4" t="str">
        <f t="array" ref="Z1886">XLOOKUP(M1886,Product_Dim!A:A,Product_Dim!B:B)</f>
        <v>Organic Sunscreen Lotion</v>
      </c>
    </row>
    <row r="1887" ht="14.25" customHeight="1">
      <c r="A1887" s="4" t="s">
        <v>3846</v>
      </c>
      <c r="B1887" s="5">
        <v>45644.0</v>
      </c>
      <c r="C1887" s="12" t="s">
        <v>3969</v>
      </c>
      <c r="D1887" s="4">
        <f t="shared" si="1"/>
        <v>2024</v>
      </c>
      <c r="E1887" s="4" t="s">
        <v>369</v>
      </c>
      <c r="F1887" s="4">
        <v>35.0</v>
      </c>
      <c r="G1887" s="4" t="str">
        <f t="shared" si="2"/>
        <v>26-35</v>
      </c>
      <c r="H1887" s="4" t="str">
        <f t="array" ref="H1887">XLOOKUP(E1887,Customer_Dim!A:A,Customer_Dim!D:D)</f>
        <v>Male</v>
      </c>
      <c r="I1887" s="4" t="str">
        <f t="array" ref="I1887">XLOOKUP(E1887,Customer_Dim!A:A,Customer_Dim!H:H)</f>
        <v>Silver</v>
      </c>
      <c r="J1887" s="4" t="str">
        <f t="array" ref="J1887">XLOOKUP(E1887,Customer_Dim!A:A,Customer_Dim!E:E)</f>
        <v>South Dustin</v>
      </c>
      <c r="K1887" s="4" t="str">
        <f t="array" ref="K1887">XLOOKUP(E1887,Customer_Dim!A:A,Customer_Dim!F:F)</f>
        <v>Tennessee</v>
      </c>
      <c r="L1887" s="4" t="str">
        <f t="array" ref="L1887">XLOOKUP(Q1887,Store_Dim!A:A,Store_Dim!C:C)</f>
        <v>North</v>
      </c>
      <c r="M1887" s="4" t="s">
        <v>1735</v>
      </c>
      <c r="N1887" s="4" t="str">
        <f t="array" ref="N1887">XLOOKUP(M1887,Product_Dim!A:A,Product_Dim!C:C)</f>
        <v>Electronics</v>
      </c>
      <c r="O1887" s="4" t="str">
        <f t="array" ref="O1887">XLOOKUP(M1887,Product_Dim!A:A,Product_Dim!D:D)</f>
        <v>Accessories</v>
      </c>
      <c r="P1887" s="4" t="s">
        <v>1737</v>
      </c>
      <c r="Q1887" s="4" t="s">
        <v>1929</v>
      </c>
      <c r="R1887" s="4" t="str">
        <f t="array" ref="R1887">XLOOKUP(Q1887,Store_Dim!A:A,Store_Dim!B:B)</f>
        <v>Thomas, Bridges and Harris</v>
      </c>
      <c r="S1887" s="4" t="str">
        <f t="array" ref="S1887">XLOOKUP(Q1887,Store_Dim!A:A,Store_Dim!E:E)</f>
        <v>Online</v>
      </c>
      <c r="T1887" s="4">
        <v>1.0</v>
      </c>
      <c r="U1887" s="13">
        <v>891.62</v>
      </c>
      <c r="V1887" s="14">
        <v>0.06</v>
      </c>
      <c r="W1887" s="15">
        <v>246.0</v>
      </c>
      <c r="X1887" s="4" t="s">
        <v>1961</v>
      </c>
      <c r="Y1887" s="16">
        <v>838.1228</v>
      </c>
      <c r="Z1887" s="4" t="str">
        <f t="array" ref="Z1887">XLOOKUP(M1887,Product_Dim!A:A,Product_Dim!B:B)</f>
        <v>HDMI Cable – 2m</v>
      </c>
    </row>
    <row r="1888" ht="14.25" customHeight="1">
      <c r="A1888" s="4" t="s">
        <v>3847</v>
      </c>
      <c r="B1888" s="5">
        <v>45617.0</v>
      </c>
      <c r="C1888" s="12" t="s">
        <v>3971</v>
      </c>
      <c r="D1888" s="4">
        <f t="shared" si="1"/>
        <v>2024</v>
      </c>
      <c r="E1888" s="4" t="s">
        <v>1214</v>
      </c>
      <c r="F1888" s="4">
        <v>50.0</v>
      </c>
      <c r="G1888" s="4" t="str">
        <f t="shared" si="2"/>
        <v>46-55</v>
      </c>
      <c r="H1888" s="4" t="str">
        <f t="array" ref="H1888">XLOOKUP(E1888,Customer_Dim!A:A,Customer_Dim!D:D)</f>
        <v>Male</v>
      </c>
      <c r="I1888" s="4" t="str">
        <f t="array" ref="I1888">XLOOKUP(E1888,Customer_Dim!A:A,Customer_Dim!H:H)</f>
        <v>Silver</v>
      </c>
      <c r="J1888" s="4" t="str">
        <f t="array" ref="J1888">XLOOKUP(E1888,Customer_Dim!A:A,Customer_Dim!E:E)</f>
        <v>Andrewsland</v>
      </c>
      <c r="K1888" s="4" t="str">
        <f t="array" ref="K1888">XLOOKUP(E1888,Customer_Dim!A:A,Customer_Dim!F:F)</f>
        <v>Alabama</v>
      </c>
      <c r="L1888" s="4" t="str">
        <f t="array" ref="L1888">XLOOKUP(Q1888,Store_Dim!A:A,Store_Dim!C:C)</f>
        <v>North</v>
      </c>
      <c r="M1888" s="4" t="s">
        <v>1774</v>
      </c>
      <c r="N1888" s="4" t="str">
        <f t="array" ref="N1888">XLOOKUP(M1888,Product_Dim!A:A,Product_Dim!C:C)</f>
        <v>Beauty</v>
      </c>
      <c r="O1888" s="4" t="str">
        <f t="array" ref="O1888">XLOOKUP(M1888,Product_Dim!A:A,Product_Dim!D:D)</f>
        <v>Makeup</v>
      </c>
      <c r="P1888" s="4" t="s">
        <v>1776</v>
      </c>
      <c r="Q1888" s="4" t="s">
        <v>1936</v>
      </c>
      <c r="R1888" s="4" t="str">
        <f t="array" ref="R1888">XLOOKUP(Q1888,Store_Dim!A:A,Store_Dim!B:B)</f>
        <v>Shelton PLC</v>
      </c>
      <c r="S1888" s="4" t="str">
        <f t="array" ref="S1888">XLOOKUP(Q1888,Store_Dim!A:A,Store_Dim!E:E)</f>
        <v>Flagship</v>
      </c>
      <c r="T1888" s="4">
        <v>2.0</v>
      </c>
      <c r="U1888" s="13">
        <v>558.9</v>
      </c>
      <c r="V1888" s="14">
        <v>0.05</v>
      </c>
      <c r="W1888" s="15">
        <v>118.0</v>
      </c>
      <c r="X1888" s="4" t="s">
        <v>1964</v>
      </c>
      <c r="Y1888" s="16">
        <v>1061.91</v>
      </c>
      <c r="Z1888" s="4" t="str">
        <f t="array" ref="Z1888">XLOOKUP(M1888,Product_Dim!A:A,Product_Dim!B:B)</f>
        <v>Matte Lipstick Set</v>
      </c>
    </row>
    <row r="1889" ht="14.25" customHeight="1">
      <c r="A1889" s="4" t="s">
        <v>3848</v>
      </c>
      <c r="B1889" s="5">
        <v>45797.0</v>
      </c>
      <c r="C1889" s="12" t="s">
        <v>3973</v>
      </c>
      <c r="D1889" s="4">
        <f t="shared" si="1"/>
        <v>2025</v>
      </c>
      <c r="E1889" s="4" t="s">
        <v>1127</v>
      </c>
      <c r="F1889" s="4">
        <v>52.0</v>
      </c>
      <c r="G1889" s="4" t="str">
        <f t="shared" si="2"/>
        <v>46-55</v>
      </c>
      <c r="H1889" s="4" t="str">
        <f t="array" ref="H1889">XLOOKUP(E1889,Customer_Dim!A:A,Customer_Dim!D:D)</f>
        <v>Female</v>
      </c>
      <c r="I1889" s="4" t="str">
        <f t="array" ref="I1889">XLOOKUP(E1889,Customer_Dim!A:A,Customer_Dim!H:H)</f>
        <v>Silver</v>
      </c>
      <c r="J1889" s="4" t="str">
        <f t="array" ref="J1889">XLOOKUP(E1889,Customer_Dim!A:A,Customer_Dim!E:E)</f>
        <v>Port Saramouth</v>
      </c>
      <c r="K1889" s="4" t="str">
        <f t="array" ref="K1889">XLOOKUP(E1889,Customer_Dim!A:A,Customer_Dim!F:F)</f>
        <v>Wisconsin</v>
      </c>
      <c r="L1889" s="4" t="str">
        <f t="array" ref="L1889">XLOOKUP(Q1889,Store_Dim!A:A,Store_Dim!C:C)</f>
        <v>North</v>
      </c>
      <c r="M1889" s="4" t="s">
        <v>1560</v>
      </c>
      <c r="N1889" s="4" t="str">
        <f t="array" ref="N1889">XLOOKUP(M1889,Product_Dim!A:A,Product_Dim!C:C)</f>
        <v>Clothing</v>
      </c>
      <c r="O1889" s="4" t="str">
        <f t="array" ref="O1889">XLOOKUP(M1889,Product_Dim!A:A,Product_Dim!D:D)</f>
        <v>Tops</v>
      </c>
      <c r="P1889" s="4" t="s">
        <v>1564</v>
      </c>
      <c r="Q1889" s="4" t="s">
        <v>1901</v>
      </c>
      <c r="R1889" s="4" t="str">
        <f t="array" ref="R1889">XLOOKUP(Q1889,Store_Dim!A:A,Store_Dim!B:B)</f>
        <v>Johnson-Wright</v>
      </c>
      <c r="S1889" s="4" t="str">
        <f t="array" ref="S1889">XLOOKUP(Q1889,Store_Dim!A:A,Store_Dim!E:E)</f>
        <v>Outlet</v>
      </c>
      <c r="T1889" s="4">
        <v>2.0</v>
      </c>
      <c r="U1889" s="13">
        <v>99.04</v>
      </c>
      <c r="V1889" s="14">
        <v>0.26</v>
      </c>
      <c r="W1889" s="15">
        <v>181.0</v>
      </c>
      <c r="X1889" s="4" t="s">
        <v>1964</v>
      </c>
      <c r="Y1889" s="16">
        <v>146.5792</v>
      </c>
      <c r="Z1889" s="4" t="str">
        <f t="array" ref="Z1889">XLOOKUP(M1889,Product_Dim!A:A,Product_Dim!B:B)</f>
        <v>Men's Graphic T-Shirt</v>
      </c>
    </row>
    <row r="1890" ht="14.25" customHeight="1">
      <c r="A1890" s="4" t="s">
        <v>3849</v>
      </c>
      <c r="B1890" s="5">
        <v>45740.0</v>
      </c>
      <c r="C1890" s="12" t="s">
        <v>3977</v>
      </c>
      <c r="D1890" s="4">
        <f t="shared" si="1"/>
        <v>2025</v>
      </c>
      <c r="E1890" s="4" t="s">
        <v>946</v>
      </c>
      <c r="F1890" s="4">
        <v>40.0</v>
      </c>
      <c r="G1890" s="4" t="str">
        <f t="shared" si="2"/>
        <v>36-45</v>
      </c>
      <c r="H1890" s="4" t="str">
        <f t="array" ref="H1890">XLOOKUP(E1890,Customer_Dim!A:A,Customer_Dim!D:D)</f>
        <v>Female</v>
      </c>
      <c r="I1890" s="4" t="str">
        <f t="array" ref="I1890">XLOOKUP(E1890,Customer_Dim!A:A,Customer_Dim!H:H)</f>
        <v>Bronze</v>
      </c>
      <c r="J1890" s="4" t="str">
        <f t="array" ref="J1890">XLOOKUP(E1890,Customer_Dim!A:A,Customer_Dim!E:E)</f>
        <v>West Beverlymouth</v>
      </c>
      <c r="K1890" s="4" t="str">
        <f t="array" ref="K1890">XLOOKUP(E1890,Customer_Dim!A:A,Customer_Dim!F:F)</f>
        <v>Missouri</v>
      </c>
      <c r="L1890" s="4" t="str">
        <f t="array" ref="L1890">XLOOKUP(Q1890,Store_Dim!A:A,Store_Dim!C:C)</f>
        <v>West</v>
      </c>
      <c r="M1890" s="4" t="s">
        <v>1569</v>
      </c>
      <c r="N1890" s="4" t="str">
        <f t="array" ref="N1890">XLOOKUP(M1890,Product_Dim!A:A,Product_Dim!C:C)</f>
        <v>Clothing</v>
      </c>
      <c r="O1890" s="4" t="str">
        <f t="array" ref="O1890">XLOOKUP(M1890,Product_Dim!A:A,Product_Dim!D:D)</f>
        <v>Outerwear</v>
      </c>
      <c r="P1890" s="4" t="s">
        <v>1571</v>
      </c>
      <c r="Q1890" s="4" t="s">
        <v>1917</v>
      </c>
      <c r="R1890" s="4" t="str">
        <f t="array" ref="R1890">XLOOKUP(Q1890,Store_Dim!A:A,Store_Dim!B:B)</f>
        <v>Bean, Jones and Park</v>
      </c>
      <c r="S1890" s="4" t="str">
        <f t="array" ref="S1890">XLOOKUP(Q1890,Store_Dim!A:A,Store_Dim!E:E)</f>
        <v>Online</v>
      </c>
      <c r="T1890" s="4">
        <v>4.0</v>
      </c>
      <c r="U1890" s="13">
        <v>625.13</v>
      </c>
      <c r="V1890" s="14">
        <v>0.06</v>
      </c>
      <c r="W1890" s="15">
        <v>452.0</v>
      </c>
      <c r="X1890" s="4" t="s">
        <v>1959</v>
      </c>
      <c r="Y1890" s="16">
        <v>2350.4888</v>
      </c>
      <c r="Z1890" s="4" t="str">
        <f t="array" ref="Z1890">XLOOKUP(M1890,Product_Dim!A:A,Product_Dim!B:B)</f>
        <v>Men's Running Jacket</v>
      </c>
    </row>
    <row r="1891" ht="14.25" customHeight="1">
      <c r="A1891" s="4" t="s">
        <v>3850</v>
      </c>
      <c r="B1891" s="5">
        <v>45824.0</v>
      </c>
      <c r="C1891" s="12" t="s">
        <v>3970</v>
      </c>
      <c r="D1891" s="4">
        <f t="shared" si="1"/>
        <v>2025</v>
      </c>
      <c r="E1891" s="4" t="s">
        <v>161</v>
      </c>
      <c r="F1891" s="4">
        <v>20.0</v>
      </c>
      <c r="G1891" s="4" t="str">
        <f t="shared" si="2"/>
        <v>18-25</v>
      </c>
      <c r="H1891" s="4" t="str">
        <f t="array" ref="H1891">XLOOKUP(E1891,Customer_Dim!A:A,Customer_Dim!D:D)</f>
        <v>Female</v>
      </c>
      <c r="I1891" s="4" t="str">
        <f t="array" ref="I1891">XLOOKUP(E1891,Customer_Dim!A:A,Customer_Dim!H:H)</f>
        <v>Gold</v>
      </c>
      <c r="J1891" s="4" t="str">
        <f t="array" ref="J1891">XLOOKUP(E1891,Customer_Dim!A:A,Customer_Dim!E:E)</f>
        <v>Luisfurt</v>
      </c>
      <c r="K1891" s="4" t="str">
        <f t="array" ref="K1891">XLOOKUP(E1891,Customer_Dim!A:A,Customer_Dim!F:F)</f>
        <v>Georgia</v>
      </c>
      <c r="L1891" s="4" t="str">
        <f t="array" ref="L1891">XLOOKUP(Q1891,Store_Dim!A:A,Store_Dim!C:C)</f>
        <v>East</v>
      </c>
      <c r="M1891" s="4" t="s">
        <v>1700</v>
      </c>
      <c r="N1891" s="4" t="str">
        <f t="array" ref="N1891">XLOOKUP(M1891,Product_Dim!A:A,Product_Dim!C:C)</f>
        <v>Electronics</v>
      </c>
      <c r="O1891" s="4" t="str">
        <f t="array" ref="O1891">XLOOKUP(M1891,Product_Dim!A:A,Product_Dim!D:D)</f>
        <v>Audio</v>
      </c>
      <c r="P1891" s="4" t="s">
        <v>1702</v>
      </c>
      <c r="Q1891" s="4" t="s">
        <v>1945</v>
      </c>
      <c r="R1891" s="4" t="str">
        <f t="array" ref="R1891">XLOOKUP(Q1891,Store_Dim!A:A,Store_Dim!B:B)</f>
        <v>Guerrero-Schmitt</v>
      </c>
      <c r="S1891" s="4" t="str">
        <f t="array" ref="S1891">XLOOKUP(Q1891,Store_Dim!A:A,Store_Dim!E:E)</f>
        <v>Flagship</v>
      </c>
      <c r="T1891" s="4">
        <v>4.0</v>
      </c>
      <c r="U1891" s="13">
        <v>38.38</v>
      </c>
      <c r="V1891" s="14">
        <v>0.16</v>
      </c>
      <c r="W1891" s="15">
        <v>378.0</v>
      </c>
      <c r="X1891" s="4" t="s">
        <v>1964</v>
      </c>
      <c r="Y1891" s="16">
        <v>128.9568</v>
      </c>
      <c r="Z1891" s="4" t="str">
        <f t="array" ref="Z1891">XLOOKUP(M1891,Product_Dim!A:A,Product_Dim!B:B)</f>
        <v>Noise-Canceling Headphones</v>
      </c>
    </row>
    <row r="1892" ht="14.25" customHeight="1">
      <c r="A1892" s="4" t="s">
        <v>3851</v>
      </c>
      <c r="B1892" s="5">
        <v>45404.0</v>
      </c>
      <c r="C1892" s="12" t="s">
        <v>3978</v>
      </c>
      <c r="D1892" s="4">
        <f t="shared" si="1"/>
        <v>2024</v>
      </c>
      <c r="E1892" s="4" t="s">
        <v>1528</v>
      </c>
      <c r="F1892" s="4">
        <v>59.0</v>
      </c>
      <c r="G1892" s="4" t="str">
        <f t="shared" si="2"/>
        <v>56-65</v>
      </c>
      <c r="H1892" s="4" t="str">
        <f t="array" ref="H1892">XLOOKUP(E1892,Customer_Dim!A:A,Customer_Dim!D:D)</f>
        <v>Female</v>
      </c>
      <c r="I1892" s="4" t="str">
        <f t="array" ref="I1892">XLOOKUP(E1892,Customer_Dim!A:A,Customer_Dim!H:H)</f>
        <v>Platinum</v>
      </c>
      <c r="J1892" s="4" t="str">
        <f t="array" ref="J1892">XLOOKUP(E1892,Customer_Dim!A:A,Customer_Dim!E:E)</f>
        <v>Port Carol</v>
      </c>
      <c r="K1892" s="4" t="str">
        <f t="array" ref="K1892">XLOOKUP(E1892,Customer_Dim!A:A,Customer_Dim!F:F)</f>
        <v>Florida</v>
      </c>
      <c r="L1892" s="4" t="str">
        <f t="array" ref="L1892">XLOOKUP(Q1892,Store_Dim!A:A,Store_Dim!C:C)</f>
        <v>East</v>
      </c>
      <c r="M1892" s="4" t="s">
        <v>1865</v>
      </c>
      <c r="N1892" s="4" t="str">
        <f t="array" ref="N1892">XLOOKUP(M1892,Product_Dim!A:A,Product_Dim!C:C)</f>
        <v>Beauty</v>
      </c>
      <c r="O1892" s="4" t="str">
        <f t="array" ref="O1892">XLOOKUP(M1892,Product_Dim!A:A,Product_Dim!D:D)</f>
        <v>Skincare</v>
      </c>
      <c r="P1892" s="4" t="s">
        <v>1867</v>
      </c>
      <c r="Q1892" s="4" t="s">
        <v>1924</v>
      </c>
      <c r="R1892" s="4" t="str">
        <f t="array" ref="R1892">XLOOKUP(Q1892,Store_Dim!A:A,Store_Dim!B:B)</f>
        <v>Hill, Wagner and Ballard</v>
      </c>
      <c r="S1892" s="4" t="str">
        <f t="array" ref="S1892">XLOOKUP(Q1892,Store_Dim!A:A,Store_Dim!E:E)</f>
        <v>Online</v>
      </c>
      <c r="T1892" s="4">
        <v>4.0</v>
      </c>
      <c r="U1892" s="13">
        <v>731.72</v>
      </c>
      <c r="V1892" s="14">
        <v>0.22</v>
      </c>
      <c r="W1892" s="15">
        <v>213.0</v>
      </c>
      <c r="X1892" s="4" t="s">
        <v>1964</v>
      </c>
      <c r="Y1892" s="16">
        <v>2282.9664</v>
      </c>
      <c r="Z1892" s="4" t="str">
        <f t="array" ref="Z1892">XLOOKUP(M1892,Product_Dim!A:A,Product_Dim!B:B)</f>
        <v>Vitamin E Body Lotion</v>
      </c>
    </row>
    <row r="1893" ht="14.25" customHeight="1">
      <c r="A1893" s="4" t="s">
        <v>3852</v>
      </c>
      <c r="B1893" s="5">
        <v>45916.0</v>
      </c>
      <c r="C1893" s="12" t="s">
        <v>3976</v>
      </c>
      <c r="D1893" s="4">
        <f t="shared" si="1"/>
        <v>2025</v>
      </c>
      <c r="E1893" s="4" t="s">
        <v>1435</v>
      </c>
      <c r="F1893" s="4">
        <v>59.0</v>
      </c>
      <c r="G1893" s="4" t="str">
        <f t="shared" si="2"/>
        <v>56-65</v>
      </c>
      <c r="H1893" s="4" t="str">
        <f t="array" ref="H1893">XLOOKUP(E1893,Customer_Dim!A:A,Customer_Dim!D:D)</f>
        <v>Male</v>
      </c>
      <c r="I1893" s="4" t="str">
        <f t="array" ref="I1893">XLOOKUP(E1893,Customer_Dim!A:A,Customer_Dim!H:H)</f>
        <v>Platinum</v>
      </c>
      <c r="J1893" s="4" t="str">
        <f t="array" ref="J1893">XLOOKUP(E1893,Customer_Dim!A:A,Customer_Dim!E:E)</f>
        <v>Hubbardborough</v>
      </c>
      <c r="K1893" s="4" t="str">
        <f t="array" ref="K1893">XLOOKUP(E1893,Customer_Dim!A:A,Customer_Dim!F:F)</f>
        <v>Kentucky</v>
      </c>
      <c r="L1893" s="4" t="str">
        <f t="array" ref="L1893">XLOOKUP(Q1893,Store_Dim!A:A,Store_Dim!C:C)</f>
        <v>East</v>
      </c>
      <c r="M1893" s="4" t="s">
        <v>1826</v>
      </c>
      <c r="N1893" s="4" t="str">
        <f t="array" ref="N1893">XLOOKUP(M1893,Product_Dim!A:A,Product_Dim!C:C)</f>
        <v>Sports</v>
      </c>
      <c r="O1893" s="4" t="str">
        <f t="array" ref="O1893">XLOOKUP(M1893,Product_Dim!A:A,Product_Dim!D:D)</f>
        <v>Equipment</v>
      </c>
      <c r="P1893" s="4" t="s">
        <v>1828</v>
      </c>
      <c r="Q1893" s="4" t="s">
        <v>1948</v>
      </c>
      <c r="R1893" s="4" t="str">
        <f t="array" ref="R1893">XLOOKUP(Q1893,Store_Dim!A:A,Store_Dim!B:B)</f>
        <v>Mann-Austin</v>
      </c>
      <c r="S1893" s="4" t="str">
        <f t="array" ref="S1893">XLOOKUP(Q1893,Store_Dim!A:A,Store_Dim!E:E)</f>
        <v>Online</v>
      </c>
      <c r="T1893" s="4">
        <v>3.0</v>
      </c>
      <c r="U1893" s="13">
        <v>825.33</v>
      </c>
      <c r="V1893" s="14">
        <v>0.21</v>
      </c>
      <c r="W1893" s="15">
        <v>358.0</v>
      </c>
      <c r="X1893" s="4" t="s">
        <v>1959</v>
      </c>
      <c r="Y1893" s="16">
        <v>1956.0321</v>
      </c>
      <c r="Z1893" s="4" t="str">
        <f t="array" ref="Z1893">XLOOKUP(M1893,Product_Dim!A:A,Product_Dim!B:B)</f>
        <v>Badminton Racket Set</v>
      </c>
    </row>
    <row r="1894" ht="14.25" customHeight="1">
      <c r="A1894" s="4" t="s">
        <v>3853</v>
      </c>
      <c r="B1894" s="5">
        <v>45269.0</v>
      </c>
      <c r="C1894" s="12" t="s">
        <v>3969</v>
      </c>
      <c r="D1894" s="4">
        <f t="shared" si="1"/>
        <v>2023</v>
      </c>
      <c r="E1894" s="4" t="s">
        <v>237</v>
      </c>
      <c r="F1894" s="4">
        <v>53.0</v>
      </c>
      <c r="G1894" s="4" t="str">
        <f t="shared" si="2"/>
        <v>46-55</v>
      </c>
      <c r="H1894" s="4" t="str">
        <f t="array" ref="H1894">XLOOKUP(E1894,Customer_Dim!A:A,Customer_Dim!D:D)</f>
        <v>Male</v>
      </c>
      <c r="I1894" s="4" t="str">
        <f t="array" ref="I1894">XLOOKUP(E1894,Customer_Dim!A:A,Customer_Dim!H:H)</f>
        <v>Platinum</v>
      </c>
      <c r="J1894" s="4" t="str">
        <f t="array" ref="J1894">XLOOKUP(E1894,Customer_Dim!A:A,Customer_Dim!E:E)</f>
        <v>New Kathrynland</v>
      </c>
      <c r="K1894" s="4" t="str">
        <f t="array" ref="K1894">XLOOKUP(E1894,Customer_Dim!A:A,Customer_Dim!F:F)</f>
        <v>Montana</v>
      </c>
      <c r="L1894" s="4" t="str">
        <f t="array" ref="L1894">XLOOKUP(Q1894,Store_Dim!A:A,Store_Dim!C:C)</f>
        <v>South</v>
      </c>
      <c r="M1894" s="4" t="s">
        <v>1793</v>
      </c>
      <c r="N1894" s="4" t="str">
        <f t="array" ref="N1894">XLOOKUP(M1894,Product_Dim!A:A,Product_Dim!C:C)</f>
        <v>Home</v>
      </c>
      <c r="O1894" s="4" t="str">
        <f t="array" ref="O1894">XLOOKUP(M1894,Product_Dim!A:A,Product_Dim!D:D)</f>
        <v>Storage</v>
      </c>
      <c r="P1894" s="4" t="s">
        <v>1795</v>
      </c>
      <c r="Q1894" s="4" t="s">
        <v>1934</v>
      </c>
      <c r="R1894" s="4" t="str">
        <f t="array" ref="R1894">XLOOKUP(Q1894,Store_Dim!A:A,Store_Dim!B:B)</f>
        <v>Mcdonald Inc</v>
      </c>
      <c r="S1894" s="4" t="str">
        <f t="array" ref="S1894">XLOOKUP(Q1894,Store_Dim!A:A,Store_Dim!E:E)</f>
        <v>Outlet</v>
      </c>
      <c r="T1894" s="4">
        <v>2.0</v>
      </c>
      <c r="U1894" s="13">
        <v>47.3</v>
      </c>
      <c r="V1894" s="14">
        <v>0.01</v>
      </c>
      <c r="W1894" s="15">
        <v>89.0</v>
      </c>
      <c r="X1894" s="4" t="s">
        <v>1961</v>
      </c>
      <c r="Y1894" s="16">
        <v>93.654</v>
      </c>
      <c r="Z1894" s="4" t="str">
        <f t="array" ref="Z1894">XLOOKUP(M1894,Product_Dim!A:A,Product_Dim!B:B)</f>
        <v>Kitchen Storage Rack</v>
      </c>
    </row>
    <row r="1895" ht="14.25" customHeight="1">
      <c r="A1895" s="4" t="s">
        <v>3854</v>
      </c>
      <c r="B1895" s="5">
        <v>45493.0</v>
      </c>
      <c r="C1895" s="12" t="s">
        <v>3968</v>
      </c>
      <c r="D1895" s="4">
        <f t="shared" si="1"/>
        <v>2024</v>
      </c>
      <c r="E1895" s="4" t="s">
        <v>587</v>
      </c>
      <c r="F1895" s="4">
        <v>44.0</v>
      </c>
      <c r="G1895" s="4" t="str">
        <f t="shared" si="2"/>
        <v>36-45</v>
      </c>
      <c r="H1895" s="4" t="str">
        <f t="array" ref="H1895">XLOOKUP(E1895,Customer_Dim!A:A,Customer_Dim!D:D)</f>
        <v>Female</v>
      </c>
      <c r="I1895" s="4" t="str">
        <f t="array" ref="I1895">XLOOKUP(E1895,Customer_Dim!A:A,Customer_Dim!H:H)</f>
        <v>Platinum</v>
      </c>
      <c r="J1895" s="4" t="str">
        <f t="array" ref="J1895">XLOOKUP(E1895,Customer_Dim!A:A,Customer_Dim!E:E)</f>
        <v>Morrisburgh</v>
      </c>
      <c r="K1895" s="4" t="str">
        <f t="array" ref="K1895">XLOOKUP(E1895,Customer_Dim!A:A,Customer_Dim!F:F)</f>
        <v>Indiana</v>
      </c>
      <c r="L1895" s="4" t="str">
        <f t="array" ref="L1895">XLOOKUP(Q1895,Store_Dim!A:A,Store_Dim!C:C)</f>
        <v>North</v>
      </c>
      <c r="M1895" s="4" t="s">
        <v>1799</v>
      </c>
      <c r="N1895" s="4" t="str">
        <f t="array" ref="N1895">XLOOKUP(M1895,Product_Dim!A:A,Product_Dim!C:C)</f>
        <v>Sports</v>
      </c>
      <c r="O1895" s="4" t="str">
        <f t="array" ref="O1895">XLOOKUP(M1895,Product_Dim!A:A,Product_Dim!D:D)</f>
        <v>Fitness</v>
      </c>
      <c r="P1895" s="4" t="s">
        <v>1801</v>
      </c>
      <c r="Q1895" s="4" t="s">
        <v>1942</v>
      </c>
      <c r="R1895" s="4" t="str">
        <f t="array" ref="R1895">XLOOKUP(Q1895,Store_Dim!A:A,Store_Dim!B:B)</f>
        <v>Holloway Ltd</v>
      </c>
      <c r="S1895" s="4" t="str">
        <f t="array" ref="S1895">XLOOKUP(Q1895,Store_Dim!A:A,Store_Dim!E:E)</f>
        <v>Flagship</v>
      </c>
      <c r="T1895" s="4">
        <v>1.0</v>
      </c>
      <c r="U1895" s="13">
        <v>389.12</v>
      </c>
      <c r="V1895" s="14">
        <v>0.18</v>
      </c>
      <c r="W1895" s="15">
        <v>300.0</v>
      </c>
      <c r="X1895" s="4" t="s">
        <v>1961</v>
      </c>
      <c r="Y1895" s="16">
        <v>319.0784</v>
      </c>
      <c r="Z1895" s="4" t="str">
        <f t="array" ref="Z1895">XLOOKUP(M1895,Product_Dim!A:A,Product_Dim!B:B)</f>
        <v>Professional Jump Rope</v>
      </c>
    </row>
    <row r="1896" ht="14.25" customHeight="1">
      <c r="A1896" s="4" t="s">
        <v>3855</v>
      </c>
      <c r="B1896" s="5">
        <v>45558.0</v>
      </c>
      <c r="C1896" s="12" t="s">
        <v>3976</v>
      </c>
      <c r="D1896" s="4">
        <f t="shared" si="1"/>
        <v>2024</v>
      </c>
      <c r="E1896" s="4" t="s">
        <v>1438</v>
      </c>
      <c r="F1896" s="4">
        <v>62.0</v>
      </c>
      <c r="G1896" s="4" t="str">
        <f t="shared" si="2"/>
        <v>56-65</v>
      </c>
      <c r="H1896" s="4" t="str">
        <f t="array" ref="H1896">XLOOKUP(E1896,Customer_Dim!A:A,Customer_Dim!D:D)</f>
        <v>Female</v>
      </c>
      <c r="I1896" s="4" t="str">
        <f t="array" ref="I1896">XLOOKUP(E1896,Customer_Dim!A:A,Customer_Dim!H:H)</f>
        <v>Silver</v>
      </c>
      <c r="J1896" s="4" t="str">
        <f t="array" ref="J1896">XLOOKUP(E1896,Customer_Dim!A:A,Customer_Dim!E:E)</f>
        <v>Port Taylorberg</v>
      </c>
      <c r="K1896" s="4" t="str">
        <f t="array" ref="K1896">XLOOKUP(E1896,Customer_Dim!A:A,Customer_Dim!F:F)</f>
        <v>Pennsylvania</v>
      </c>
      <c r="L1896" s="4" t="str">
        <f t="array" ref="L1896">XLOOKUP(Q1896,Store_Dim!A:A,Store_Dim!C:C)</f>
        <v>East</v>
      </c>
      <c r="M1896" s="4" t="s">
        <v>1829</v>
      </c>
      <c r="N1896" s="4" t="str">
        <f t="array" ref="N1896">XLOOKUP(M1896,Product_Dim!A:A,Product_Dim!C:C)</f>
        <v>Sports</v>
      </c>
      <c r="O1896" s="4" t="str">
        <f t="array" ref="O1896">XLOOKUP(M1896,Product_Dim!A:A,Product_Dim!D:D)</f>
        <v>Fitness</v>
      </c>
      <c r="P1896" s="4" t="s">
        <v>1831</v>
      </c>
      <c r="Q1896" s="4" t="s">
        <v>1945</v>
      </c>
      <c r="R1896" s="4" t="str">
        <f t="array" ref="R1896">XLOOKUP(Q1896,Store_Dim!A:A,Store_Dim!B:B)</f>
        <v>Guerrero-Schmitt</v>
      </c>
      <c r="S1896" s="4" t="str">
        <f t="array" ref="S1896">XLOOKUP(Q1896,Store_Dim!A:A,Store_Dim!E:E)</f>
        <v>Flagship</v>
      </c>
      <c r="T1896" s="4">
        <v>3.0</v>
      </c>
      <c r="U1896" s="13">
        <v>543.83</v>
      </c>
      <c r="V1896" s="14">
        <v>0.05</v>
      </c>
      <c r="W1896" s="15">
        <v>281.0</v>
      </c>
      <c r="X1896" s="4" t="s">
        <v>1959</v>
      </c>
      <c r="Y1896" s="16">
        <v>1549.9155</v>
      </c>
      <c r="Z1896" s="4" t="str">
        <f t="array" ref="Z1896">XLOOKUP(M1896,Product_Dim!A:A,Product_Dim!B:B)</f>
        <v>Fitness Resistance Bands</v>
      </c>
    </row>
    <row r="1897" ht="14.25" customHeight="1">
      <c r="A1897" s="4" t="s">
        <v>3856</v>
      </c>
      <c r="B1897" s="5">
        <v>45423.0</v>
      </c>
      <c r="C1897" s="12" t="s">
        <v>3973</v>
      </c>
      <c r="D1897" s="4">
        <f t="shared" si="1"/>
        <v>2024</v>
      </c>
      <c r="E1897" s="4" t="s">
        <v>120</v>
      </c>
      <c r="F1897" s="4">
        <v>40.0</v>
      </c>
      <c r="G1897" s="4" t="str">
        <f t="shared" si="2"/>
        <v>36-45</v>
      </c>
      <c r="H1897" s="4" t="str">
        <f t="array" ref="H1897">XLOOKUP(E1897,Customer_Dim!A:A,Customer_Dim!D:D)</f>
        <v>Male</v>
      </c>
      <c r="I1897" s="4" t="str">
        <f t="array" ref="I1897">XLOOKUP(E1897,Customer_Dim!A:A,Customer_Dim!H:H)</f>
        <v>Platinum</v>
      </c>
      <c r="J1897" s="4" t="str">
        <f t="array" ref="J1897">XLOOKUP(E1897,Customer_Dim!A:A,Customer_Dim!E:E)</f>
        <v>Rogerschester</v>
      </c>
      <c r="K1897" s="4" t="str">
        <f t="array" ref="K1897">XLOOKUP(E1897,Customer_Dim!A:A,Customer_Dim!F:F)</f>
        <v>Idaho</v>
      </c>
      <c r="L1897" s="4" t="str">
        <f t="array" ref="L1897">XLOOKUP(Q1897,Store_Dim!A:A,Store_Dim!C:C)</f>
        <v>North</v>
      </c>
      <c r="M1897" s="4" t="s">
        <v>1613</v>
      </c>
      <c r="N1897" s="4" t="str">
        <f t="array" ref="N1897">XLOOKUP(M1897,Product_Dim!A:A,Product_Dim!C:C)</f>
        <v>Home</v>
      </c>
      <c r="O1897" s="4" t="str">
        <f t="array" ref="O1897">XLOOKUP(M1897,Product_Dim!A:A,Product_Dim!D:D)</f>
        <v>Decor</v>
      </c>
      <c r="P1897" s="4" t="s">
        <v>1616</v>
      </c>
      <c r="Q1897" s="4" t="s">
        <v>1892</v>
      </c>
      <c r="R1897" s="4" t="str">
        <f t="array" ref="R1897">XLOOKUP(Q1897,Store_Dim!A:A,Store_Dim!B:B)</f>
        <v>Martinez, Adkins and Johnson</v>
      </c>
      <c r="S1897" s="4" t="str">
        <f t="array" ref="S1897">XLOOKUP(Q1897,Store_Dim!A:A,Store_Dim!E:E)</f>
        <v>Flagship</v>
      </c>
      <c r="T1897" s="4">
        <v>2.0</v>
      </c>
      <c r="U1897" s="13">
        <v>660.27</v>
      </c>
      <c r="V1897" s="14">
        <v>0.01</v>
      </c>
      <c r="W1897" s="15">
        <v>439.0</v>
      </c>
      <c r="X1897" s="4" t="s">
        <v>1961</v>
      </c>
      <c r="Y1897" s="16">
        <v>1307.3346</v>
      </c>
      <c r="Z1897" s="4" t="str">
        <f t="array" ref="Z1897">XLOOKUP(M1897,Product_Dim!A:A,Product_Dim!B:B)</f>
        <v>Decorative Wall Mirror</v>
      </c>
    </row>
    <row r="1898" ht="14.25" customHeight="1">
      <c r="A1898" s="4" t="s">
        <v>3857</v>
      </c>
      <c r="B1898" s="5">
        <v>45780.0</v>
      </c>
      <c r="C1898" s="12" t="s">
        <v>3973</v>
      </c>
      <c r="D1898" s="4">
        <f t="shared" si="1"/>
        <v>2025</v>
      </c>
      <c r="E1898" s="4" t="s">
        <v>1370</v>
      </c>
      <c r="F1898" s="4">
        <v>48.0</v>
      </c>
      <c r="G1898" s="4" t="str">
        <f t="shared" si="2"/>
        <v>46-55</v>
      </c>
      <c r="H1898" s="4" t="str">
        <f t="array" ref="H1898">XLOOKUP(E1898,Customer_Dim!A:A,Customer_Dim!D:D)</f>
        <v>Female</v>
      </c>
      <c r="I1898" s="4" t="str">
        <f t="array" ref="I1898">XLOOKUP(E1898,Customer_Dim!A:A,Customer_Dim!H:H)</f>
        <v>Gold</v>
      </c>
      <c r="J1898" s="4" t="str">
        <f t="array" ref="J1898">XLOOKUP(E1898,Customer_Dim!A:A,Customer_Dim!E:E)</f>
        <v>New Sarah</v>
      </c>
      <c r="K1898" s="4" t="str">
        <f t="array" ref="K1898">XLOOKUP(E1898,Customer_Dim!A:A,Customer_Dim!F:F)</f>
        <v>Indiana</v>
      </c>
      <c r="L1898" s="4" t="str">
        <f t="array" ref="L1898">XLOOKUP(Q1898,Store_Dim!A:A,Store_Dim!C:C)</f>
        <v>West</v>
      </c>
      <c r="M1898" s="4" t="s">
        <v>1610</v>
      </c>
      <c r="N1898" s="4" t="str">
        <f t="array" ref="N1898">XLOOKUP(M1898,Product_Dim!A:A,Product_Dim!C:C)</f>
        <v>Electronics</v>
      </c>
      <c r="O1898" s="4" t="str">
        <f t="array" ref="O1898">XLOOKUP(M1898,Product_Dim!A:A,Product_Dim!D:D)</f>
        <v>Accessories</v>
      </c>
      <c r="P1898" s="4" t="s">
        <v>1612</v>
      </c>
      <c r="Q1898" s="4" t="s">
        <v>1917</v>
      </c>
      <c r="R1898" s="4" t="str">
        <f t="array" ref="R1898">XLOOKUP(Q1898,Store_Dim!A:A,Store_Dim!B:B)</f>
        <v>Bean, Jones and Park</v>
      </c>
      <c r="S1898" s="4" t="str">
        <f t="array" ref="S1898">XLOOKUP(Q1898,Store_Dim!A:A,Store_Dim!E:E)</f>
        <v>Online</v>
      </c>
      <c r="T1898" s="4">
        <v>4.0</v>
      </c>
      <c r="U1898" s="13">
        <v>729.31</v>
      </c>
      <c r="V1898" s="14">
        <v>0.03</v>
      </c>
      <c r="W1898" s="15">
        <v>453.0</v>
      </c>
      <c r="X1898" s="4" t="s">
        <v>1959</v>
      </c>
      <c r="Y1898" s="16">
        <v>2829.7228</v>
      </c>
      <c r="Z1898" s="4" t="str">
        <f t="array" ref="Z1898">XLOOKUP(M1898,Product_Dim!A:A,Product_Dim!B:B)</f>
        <v>USB-C Fast Charger</v>
      </c>
    </row>
    <row r="1899" ht="14.25" customHeight="1">
      <c r="A1899" s="4" t="s">
        <v>3858</v>
      </c>
      <c r="B1899" s="5">
        <v>45345.0</v>
      </c>
      <c r="C1899" s="12" t="s">
        <v>3974</v>
      </c>
      <c r="D1899" s="4">
        <f t="shared" si="1"/>
        <v>2024</v>
      </c>
      <c r="E1899" s="4" t="s">
        <v>1331</v>
      </c>
      <c r="F1899" s="4">
        <v>45.0</v>
      </c>
      <c r="G1899" s="4" t="str">
        <f t="shared" si="2"/>
        <v>36-45</v>
      </c>
      <c r="H1899" s="4" t="str">
        <f t="array" ref="H1899">XLOOKUP(E1899,Customer_Dim!A:A,Customer_Dim!D:D)</f>
        <v>Female</v>
      </c>
      <c r="I1899" s="4" t="str">
        <f t="array" ref="I1899">XLOOKUP(E1899,Customer_Dim!A:A,Customer_Dim!H:H)</f>
        <v>Platinum</v>
      </c>
      <c r="J1899" s="4" t="str">
        <f t="array" ref="J1899">XLOOKUP(E1899,Customer_Dim!A:A,Customer_Dim!E:E)</f>
        <v>East Amy</v>
      </c>
      <c r="K1899" s="4" t="str">
        <f t="array" ref="K1899">XLOOKUP(E1899,Customer_Dim!A:A,Customer_Dim!F:F)</f>
        <v>Washington</v>
      </c>
      <c r="L1899" s="4" t="str">
        <f t="array" ref="L1899">XLOOKUP(Q1899,Store_Dim!A:A,Store_Dim!C:C)</f>
        <v>East</v>
      </c>
      <c r="M1899" s="4" t="s">
        <v>1844</v>
      </c>
      <c r="N1899" s="4" t="str">
        <f t="array" ref="N1899">XLOOKUP(M1899,Product_Dim!A:A,Product_Dim!C:C)</f>
        <v>Home</v>
      </c>
      <c r="O1899" s="4" t="str">
        <f t="array" ref="O1899">XLOOKUP(M1899,Product_Dim!A:A,Product_Dim!D:D)</f>
        <v>Lighting</v>
      </c>
      <c r="P1899" s="4" t="s">
        <v>1846</v>
      </c>
      <c r="Q1899" s="4" t="s">
        <v>1911</v>
      </c>
      <c r="R1899" s="4" t="str">
        <f t="array" ref="R1899">XLOOKUP(Q1899,Store_Dim!A:A,Store_Dim!B:B)</f>
        <v>Benson-Elliott</v>
      </c>
      <c r="S1899" s="4" t="str">
        <f t="array" ref="S1899">XLOOKUP(Q1899,Store_Dim!A:A,Store_Dim!E:E)</f>
        <v>Online</v>
      </c>
      <c r="T1899" s="4">
        <v>2.0</v>
      </c>
      <c r="U1899" s="13">
        <v>152.91</v>
      </c>
      <c r="V1899" s="14">
        <v>0.24</v>
      </c>
      <c r="W1899" s="15">
        <v>220.0</v>
      </c>
      <c r="X1899" s="4" t="s">
        <v>1961</v>
      </c>
      <c r="Y1899" s="16">
        <v>232.4232</v>
      </c>
      <c r="Z1899" s="4" t="str">
        <f t="array" ref="Z1899">XLOOKUP(M1899,Product_Dim!A:A,Product_Dim!B:B)</f>
        <v>LED Bedside Lamp</v>
      </c>
    </row>
    <row r="1900" ht="14.25" customHeight="1">
      <c r="A1900" s="4" t="s">
        <v>3859</v>
      </c>
      <c r="B1900" s="5">
        <v>45344.0</v>
      </c>
      <c r="C1900" s="12" t="s">
        <v>3974</v>
      </c>
      <c r="D1900" s="4">
        <f t="shared" si="1"/>
        <v>2024</v>
      </c>
      <c r="E1900" s="4" t="s">
        <v>1446</v>
      </c>
      <c r="F1900" s="4">
        <v>60.0</v>
      </c>
      <c r="G1900" s="4" t="str">
        <f t="shared" si="2"/>
        <v>56-65</v>
      </c>
      <c r="H1900" s="4" t="str">
        <f t="array" ref="H1900">XLOOKUP(E1900,Customer_Dim!A:A,Customer_Dim!D:D)</f>
        <v>Female</v>
      </c>
      <c r="I1900" s="4" t="str">
        <f t="array" ref="I1900">XLOOKUP(E1900,Customer_Dim!A:A,Customer_Dim!H:H)</f>
        <v>Silver</v>
      </c>
      <c r="J1900" s="4" t="str">
        <f t="array" ref="J1900">XLOOKUP(E1900,Customer_Dim!A:A,Customer_Dim!E:E)</f>
        <v>East Julie</v>
      </c>
      <c r="K1900" s="4" t="str">
        <f t="array" ref="K1900">XLOOKUP(E1900,Customer_Dim!A:A,Customer_Dim!F:F)</f>
        <v>Kansas</v>
      </c>
      <c r="L1900" s="4" t="str">
        <f t="array" ref="L1900">XLOOKUP(Q1900,Store_Dim!A:A,Store_Dim!C:C)</f>
        <v>North</v>
      </c>
      <c r="M1900" s="4" t="s">
        <v>1805</v>
      </c>
      <c r="N1900" s="4" t="str">
        <f t="array" ref="N1900">XLOOKUP(M1900,Product_Dim!A:A,Product_Dim!C:C)</f>
        <v>Electronics</v>
      </c>
      <c r="O1900" s="4" t="str">
        <f t="array" ref="O1900">XLOOKUP(M1900,Product_Dim!A:A,Product_Dim!D:D)</f>
        <v>Audio</v>
      </c>
      <c r="P1900" s="4" t="s">
        <v>1807</v>
      </c>
      <c r="Q1900" s="4" t="s">
        <v>1936</v>
      </c>
      <c r="R1900" s="4" t="str">
        <f t="array" ref="R1900">XLOOKUP(Q1900,Store_Dim!A:A,Store_Dim!B:B)</f>
        <v>Shelton PLC</v>
      </c>
      <c r="S1900" s="4" t="str">
        <f t="array" ref="S1900">XLOOKUP(Q1900,Store_Dim!A:A,Store_Dim!E:E)</f>
        <v>Flagship</v>
      </c>
      <c r="T1900" s="4">
        <v>4.0</v>
      </c>
      <c r="U1900" s="13">
        <v>592.14</v>
      </c>
      <c r="V1900" s="14">
        <v>0.12</v>
      </c>
      <c r="W1900" s="15">
        <v>159.0</v>
      </c>
      <c r="X1900" s="4" t="s">
        <v>1964</v>
      </c>
      <c r="Y1900" s="16">
        <v>2084.3328</v>
      </c>
      <c r="Z1900" s="4" t="str">
        <f t="array" ref="Z1900">XLOOKUP(M1900,Product_Dim!A:A,Product_Dim!B:B)</f>
        <v>Bluetooth Car Audio System</v>
      </c>
    </row>
    <row r="1901" ht="14.25" customHeight="1">
      <c r="A1901" s="4" t="s">
        <v>3860</v>
      </c>
      <c r="B1901" s="5">
        <v>45525.0</v>
      </c>
      <c r="C1901" s="12" t="s">
        <v>3975</v>
      </c>
      <c r="D1901" s="4">
        <f t="shared" si="1"/>
        <v>2024</v>
      </c>
      <c r="E1901" s="4" t="s">
        <v>246</v>
      </c>
      <c r="F1901" s="4">
        <v>50.0</v>
      </c>
      <c r="G1901" s="4" t="str">
        <f t="shared" si="2"/>
        <v>46-55</v>
      </c>
      <c r="H1901" s="4" t="str">
        <f t="array" ref="H1901">XLOOKUP(E1901,Customer_Dim!A:A,Customer_Dim!D:D)</f>
        <v>Male</v>
      </c>
      <c r="I1901" s="4" t="str">
        <f t="array" ref="I1901">XLOOKUP(E1901,Customer_Dim!A:A,Customer_Dim!H:H)</f>
        <v>Bronze</v>
      </c>
      <c r="J1901" s="4" t="str">
        <f t="array" ref="J1901">XLOOKUP(E1901,Customer_Dim!A:A,Customer_Dim!E:E)</f>
        <v>Stevensonton</v>
      </c>
      <c r="K1901" s="4" t="str">
        <f t="array" ref="K1901">XLOOKUP(E1901,Customer_Dim!A:A,Customer_Dim!F:F)</f>
        <v>New Mexico</v>
      </c>
      <c r="L1901" s="4" t="str">
        <f t="array" ref="L1901">XLOOKUP(Q1901,Store_Dim!A:A,Store_Dim!C:C)</f>
        <v>North</v>
      </c>
      <c r="M1901" s="4" t="s">
        <v>1817</v>
      </c>
      <c r="N1901" s="4" t="str">
        <f t="array" ref="N1901">XLOOKUP(M1901,Product_Dim!A:A,Product_Dim!C:C)</f>
        <v>Home</v>
      </c>
      <c r="O1901" s="4" t="str">
        <f t="array" ref="O1901">XLOOKUP(M1901,Product_Dim!A:A,Product_Dim!D:D)</f>
        <v>Decor</v>
      </c>
      <c r="P1901" s="4" t="s">
        <v>1819</v>
      </c>
      <c r="Q1901" s="4" t="s">
        <v>1929</v>
      </c>
      <c r="R1901" s="4" t="str">
        <f t="array" ref="R1901">XLOOKUP(Q1901,Store_Dim!A:A,Store_Dim!B:B)</f>
        <v>Thomas, Bridges and Harris</v>
      </c>
      <c r="S1901" s="4" t="str">
        <f t="array" ref="S1901">XLOOKUP(Q1901,Store_Dim!A:A,Store_Dim!E:E)</f>
        <v>Online</v>
      </c>
      <c r="T1901" s="4">
        <v>1.0</v>
      </c>
      <c r="U1901" s="13">
        <v>984.37</v>
      </c>
      <c r="V1901" s="14">
        <v>0.0</v>
      </c>
      <c r="W1901" s="15">
        <v>400.0</v>
      </c>
      <c r="X1901" s="4" t="s">
        <v>1961</v>
      </c>
      <c r="Y1901" s="16">
        <v>984.37</v>
      </c>
      <c r="Z1901" s="4" t="str">
        <f t="array" ref="Z1901">XLOOKUP(M1901,Product_Dim!A:A,Product_Dim!B:B)</f>
        <v>Essential Oil Diffuser</v>
      </c>
    </row>
    <row r="1902" ht="14.25" customHeight="1">
      <c r="A1902" s="4" t="s">
        <v>3861</v>
      </c>
      <c r="B1902" s="5">
        <v>45329.0</v>
      </c>
      <c r="C1902" s="12" t="s">
        <v>3974</v>
      </c>
      <c r="D1902" s="4">
        <f t="shared" si="1"/>
        <v>2024</v>
      </c>
      <c r="E1902" s="4" t="s">
        <v>949</v>
      </c>
      <c r="F1902" s="4">
        <v>30.0</v>
      </c>
      <c r="G1902" s="4" t="str">
        <f t="shared" si="2"/>
        <v>26-35</v>
      </c>
      <c r="H1902" s="4" t="str">
        <f t="array" ref="H1902">XLOOKUP(E1902,Customer_Dim!A:A,Customer_Dim!D:D)</f>
        <v>Male</v>
      </c>
      <c r="I1902" s="4" t="str">
        <f t="array" ref="I1902">XLOOKUP(E1902,Customer_Dim!A:A,Customer_Dim!H:H)</f>
        <v>Silver</v>
      </c>
      <c r="J1902" s="4" t="str">
        <f t="array" ref="J1902">XLOOKUP(E1902,Customer_Dim!A:A,Customer_Dim!E:E)</f>
        <v>Danielland</v>
      </c>
      <c r="K1902" s="4" t="str">
        <f t="array" ref="K1902">XLOOKUP(E1902,Customer_Dim!A:A,Customer_Dim!F:F)</f>
        <v>Minnesota</v>
      </c>
      <c r="L1902" s="4" t="str">
        <f t="array" ref="L1902">XLOOKUP(Q1902,Store_Dim!A:A,Store_Dim!C:C)</f>
        <v>North</v>
      </c>
      <c r="M1902" s="4" t="s">
        <v>1560</v>
      </c>
      <c r="N1902" s="4" t="str">
        <f t="array" ref="N1902">XLOOKUP(M1902,Product_Dim!A:A,Product_Dim!C:C)</f>
        <v>Clothing</v>
      </c>
      <c r="O1902" s="4" t="str">
        <f t="array" ref="O1902">XLOOKUP(M1902,Product_Dim!A:A,Product_Dim!D:D)</f>
        <v>Tops</v>
      </c>
      <c r="P1902" s="4" t="s">
        <v>1564</v>
      </c>
      <c r="Q1902" s="4" t="s">
        <v>1929</v>
      </c>
      <c r="R1902" s="4" t="str">
        <f t="array" ref="R1902">XLOOKUP(Q1902,Store_Dim!A:A,Store_Dim!B:B)</f>
        <v>Thomas, Bridges and Harris</v>
      </c>
      <c r="S1902" s="4" t="str">
        <f t="array" ref="S1902">XLOOKUP(Q1902,Store_Dim!A:A,Store_Dim!E:E)</f>
        <v>Online</v>
      </c>
      <c r="T1902" s="4">
        <v>2.0</v>
      </c>
      <c r="U1902" s="13">
        <v>237.59</v>
      </c>
      <c r="V1902" s="14">
        <v>0.12</v>
      </c>
      <c r="W1902" s="15">
        <v>181.0</v>
      </c>
      <c r="X1902" s="4" t="s">
        <v>1959</v>
      </c>
      <c r="Y1902" s="16">
        <v>418.1584</v>
      </c>
      <c r="Z1902" s="4" t="str">
        <f t="array" ref="Z1902">XLOOKUP(M1902,Product_Dim!A:A,Product_Dim!B:B)</f>
        <v>Men's Graphic T-Shirt</v>
      </c>
    </row>
    <row r="1903" ht="14.25" customHeight="1">
      <c r="A1903" s="4" t="s">
        <v>3862</v>
      </c>
      <c r="B1903" s="5">
        <v>45250.0</v>
      </c>
      <c r="C1903" s="12" t="s">
        <v>3971</v>
      </c>
      <c r="D1903" s="4">
        <f t="shared" si="1"/>
        <v>2023</v>
      </c>
      <c r="E1903" s="4" t="s">
        <v>1361</v>
      </c>
      <c r="F1903" s="4">
        <v>27.0</v>
      </c>
      <c r="G1903" s="4" t="str">
        <f t="shared" si="2"/>
        <v>26-35</v>
      </c>
      <c r="H1903" s="4" t="str">
        <f t="array" ref="H1903">XLOOKUP(E1903,Customer_Dim!A:A,Customer_Dim!D:D)</f>
        <v>Male</v>
      </c>
      <c r="I1903" s="4" t="str">
        <f t="array" ref="I1903">XLOOKUP(E1903,Customer_Dim!A:A,Customer_Dim!H:H)</f>
        <v>Platinum</v>
      </c>
      <c r="J1903" s="4" t="str">
        <f t="array" ref="J1903">XLOOKUP(E1903,Customer_Dim!A:A,Customer_Dim!E:E)</f>
        <v>South Andrewport</v>
      </c>
      <c r="K1903" s="4" t="str">
        <f t="array" ref="K1903">XLOOKUP(E1903,Customer_Dim!A:A,Customer_Dim!F:F)</f>
        <v>California</v>
      </c>
      <c r="L1903" s="4" t="str">
        <f t="array" ref="L1903">XLOOKUP(Q1903,Store_Dim!A:A,Store_Dim!C:C)</f>
        <v>West</v>
      </c>
      <c r="M1903" s="4" t="s">
        <v>1652</v>
      </c>
      <c r="N1903" s="4" t="str">
        <f t="array" ref="N1903">XLOOKUP(M1903,Product_Dim!A:A,Product_Dim!C:C)</f>
        <v>Clothing</v>
      </c>
      <c r="O1903" s="4" t="str">
        <f t="array" ref="O1903">XLOOKUP(M1903,Product_Dim!A:A,Product_Dim!D:D)</f>
        <v>Accessories</v>
      </c>
      <c r="P1903" s="4" t="s">
        <v>1654</v>
      </c>
      <c r="Q1903" s="4" t="s">
        <v>1917</v>
      </c>
      <c r="R1903" s="4" t="str">
        <f t="array" ref="R1903">XLOOKUP(Q1903,Store_Dim!A:A,Store_Dim!B:B)</f>
        <v>Bean, Jones and Park</v>
      </c>
      <c r="S1903" s="4" t="str">
        <f t="array" ref="S1903">XLOOKUP(Q1903,Store_Dim!A:A,Store_Dim!E:E)</f>
        <v>Online</v>
      </c>
      <c r="T1903" s="4">
        <v>1.0</v>
      </c>
      <c r="U1903" s="13">
        <v>52.06</v>
      </c>
      <c r="V1903" s="14">
        <v>0.27</v>
      </c>
      <c r="W1903" s="15">
        <v>268.0</v>
      </c>
      <c r="X1903" s="4" t="s">
        <v>1964</v>
      </c>
      <c r="Y1903" s="16">
        <v>38.0038</v>
      </c>
      <c r="Z1903" s="4" t="str">
        <f t="array" ref="Z1903">XLOOKUP(M1903,Product_Dim!A:A,Product_Dim!B:B)</f>
        <v>Women's Scarf Set</v>
      </c>
    </row>
    <row r="1904" ht="14.25" customHeight="1">
      <c r="A1904" s="4" t="s">
        <v>3863</v>
      </c>
      <c r="B1904" s="5">
        <v>45691.0</v>
      </c>
      <c r="C1904" s="12" t="s">
        <v>3974</v>
      </c>
      <c r="D1904" s="4">
        <f t="shared" si="1"/>
        <v>2025</v>
      </c>
      <c r="E1904" s="4" t="s">
        <v>1429</v>
      </c>
      <c r="F1904" s="4">
        <v>54.0</v>
      </c>
      <c r="G1904" s="4" t="str">
        <f t="shared" si="2"/>
        <v>46-55</v>
      </c>
      <c r="H1904" s="4" t="str">
        <f t="array" ref="H1904">XLOOKUP(E1904,Customer_Dim!A:A,Customer_Dim!D:D)</f>
        <v>Male</v>
      </c>
      <c r="I1904" s="4" t="str">
        <f t="array" ref="I1904">XLOOKUP(E1904,Customer_Dim!A:A,Customer_Dim!H:H)</f>
        <v>Gold</v>
      </c>
      <c r="J1904" s="4" t="str">
        <f t="array" ref="J1904">XLOOKUP(E1904,Customer_Dim!A:A,Customer_Dim!E:E)</f>
        <v>East Yvette</v>
      </c>
      <c r="K1904" s="4" t="str">
        <f t="array" ref="K1904">XLOOKUP(E1904,Customer_Dim!A:A,Customer_Dim!F:F)</f>
        <v>Illinois</v>
      </c>
      <c r="L1904" s="4" t="str">
        <f t="array" ref="L1904">XLOOKUP(Q1904,Store_Dim!A:A,Store_Dim!C:C)</f>
        <v>North</v>
      </c>
      <c r="M1904" s="4" t="s">
        <v>1569</v>
      </c>
      <c r="N1904" s="4" t="str">
        <f t="array" ref="N1904">XLOOKUP(M1904,Product_Dim!A:A,Product_Dim!C:C)</f>
        <v>Clothing</v>
      </c>
      <c r="O1904" s="4" t="str">
        <f t="array" ref="O1904">XLOOKUP(M1904,Product_Dim!A:A,Product_Dim!D:D)</f>
        <v>Outerwear</v>
      </c>
      <c r="P1904" s="4" t="s">
        <v>1571</v>
      </c>
      <c r="Q1904" s="4" t="s">
        <v>1892</v>
      </c>
      <c r="R1904" s="4" t="str">
        <f t="array" ref="R1904">XLOOKUP(Q1904,Store_Dim!A:A,Store_Dim!B:B)</f>
        <v>Martinez, Adkins and Johnson</v>
      </c>
      <c r="S1904" s="4" t="str">
        <f t="array" ref="S1904">XLOOKUP(Q1904,Store_Dim!A:A,Store_Dim!E:E)</f>
        <v>Flagship</v>
      </c>
      <c r="T1904" s="4">
        <v>2.0</v>
      </c>
      <c r="U1904" s="13">
        <v>594.63</v>
      </c>
      <c r="V1904" s="14">
        <v>0.12</v>
      </c>
      <c r="W1904" s="15">
        <v>452.0</v>
      </c>
      <c r="X1904" s="4" t="s">
        <v>1959</v>
      </c>
      <c r="Y1904" s="16">
        <v>1046.5488</v>
      </c>
      <c r="Z1904" s="4" t="str">
        <f t="array" ref="Z1904">XLOOKUP(M1904,Product_Dim!A:A,Product_Dim!B:B)</f>
        <v>Men's Running Jacket</v>
      </c>
    </row>
    <row r="1905" ht="14.25" customHeight="1">
      <c r="A1905" s="4" t="s">
        <v>3864</v>
      </c>
      <c r="B1905" s="5">
        <v>45644.0</v>
      </c>
      <c r="C1905" s="12" t="s">
        <v>3969</v>
      </c>
      <c r="D1905" s="4">
        <f t="shared" si="1"/>
        <v>2024</v>
      </c>
      <c r="E1905" s="4" t="s">
        <v>575</v>
      </c>
      <c r="F1905" s="4">
        <v>36.0</v>
      </c>
      <c r="G1905" s="4" t="str">
        <f t="shared" si="2"/>
        <v>36-45</v>
      </c>
      <c r="H1905" s="4" t="str">
        <f t="array" ref="H1905">XLOOKUP(E1905,Customer_Dim!A:A,Customer_Dim!D:D)</f>
        <v>Female</v>
      </c>
      <c r="I1905" s="4" t="str">
        <f t="array" ref="I1905">XLOOKUP(E1905,Customer_Dim!A:A,Customer_Dim!H:H)</f>
        <v>Gold</v>
      </c>
      <c r="J1905" s="4" t="str">
        <f t="array" ref="J1905">XLOOKUP(E1905,Customer_Dim!A:A,Customer_Dim!E:E)</f>
        <v>New Jasonmouth</v>
      </c>
      <c r="K1905" s="4" t="str">
        <f t="array" ref="K1905">XLOOKUP(E1905,Customer_Dim!A:A,Customer_Dim!F:F)</f>
        <v>Tennessee</v>
      </c>
      <c r="L1905" s="4" t="str">
        <f t="array" ref="L1905">XLOOKUP(Q1905,Store_Dim!A:A,Store_Dim!C:C)</f>
        <v>East</v>
      </c>
      <c r="M1905" s="4" t="s">
        <v>1569</v>
      </c>
      <c r="N1905" s="4" t="str">
        <f t="array" ref="N1905">XLOOKUP(M1905,Product_Dim!A:A,Product_Dim!C:C)</f>
        <v>Clothing</v>
      </c>
      <c r="O1905" s="4" t="str">
        <f t="array" ref="O1905">XLOOKUP(M1905,Product_Dim!A:A,Product_Dim!D:D)</f>
        <v>Outerwear</v>
      </c>
      <c r="P1905" s="4" t="s">
        <v>1571</v>
      </c>
      <c r="Q1905" s="4" t="s">
        <v>1887</v>
      </c>
      <c r="R1905" s="4" t="str">
        <f t="array" ref="R1905">XLOOKUP(Q1905,Store_Dim!A:A,Store_Dim!B:B)</f>
        <v>Rivera-Warner</v>
      </c>
      <c r="S1905" s="4" t="str">
        <f t="array" ref="S1905">XLOOKUP(Q1905,Store_Dim!A:A,Store_Dim!E:E)</f>
        <v>Flagship</v>
      </c>
      <c r="T1905" s="4">
        <v>3.0</v>
      </c>
      <c r="U1905" s="13">
        <v>476.1</v>
      </c>
      <c r="V1905" s="14">
        <v>0.05</v>
      </c>
      <c r="W1905" s="15">
        <v>452.0</v>
      </c>
      <c r="X1905" s="4" t="s">
        <v>1964</v>
      </c>
      <c r="Y1905" s="16">
        <v>1356.885</v>
      </c>
      <c r="Z1905" s="4" t="str">
        <f t="array" ref="Z1905">XLOOKUP(M1905,Product_Dim!A:A,Product_Dim!B:B)</f>
        <v>Men's Running Jacket</v>
      </c>
    </row>
    <row r="1906" ht="14.25" customHeight="1">
      <c r="A1906" s="4" t="s">
        <v>3865</v>
      </c>
      <c r="B1906" s="5">
        <v>45514.0</v>
      </c>
      <c r="C1906" s="12" t="s">
        <v>3975</v>
      </c>
      <c r="D1906" s="4">
        <f t="shared" si="1"/>
        <v>2024</v>
      </c>
      <c r="E1906" s="4" t="s">
        <v>243</v>
      </c>
      <c r="F1906" s="4">
        <v>23.0</v>
      </c>
      <c r="G1906" s="4" t="str">
        <f t="shared" si="2"/>
        <v>18-25</v>
      </c>
      <c r="H1906" s="4" t="str">
        <f t="array" ref="H1906">XLOOKUP(E1906,Customer_Dim!A:A,Customer_Dim!D:D)</f>
        <v>Male</v>
      </c>
      <c r="I1906" s="4" t="str">
        <f t="array" ref="I1906">XLOOKUP(E1906,Customer_Dim!A:A,Customer_Dim!H:H)</f>
        <v>Silver</v>
      </c>
      <c r="J1906" s="4" t="str">
        <f t="array" ref="J1906">XLOOKUP(E1906,Customer_Dim!A:A,Customer_Dim!E:E)</f>
        <v>Jennifermouth</v>
      </c>
      <c r="K1906" s="4" t="str">
        <f t="array" ref="K1906">XLOOKUP(E1906,Customer_Dim!A:A,Customer_Dim!F:F)</f>
        <v>Missouri</v>
      </c>
      <c r="L1906" s="4" t="str">
        <f t="array" ref="L1906">XLOOKUP(Q1906,Store_Dim!A:A,Store_Dim!C:C)</f>
        <v>East</v>
      </c>
      <c r="M1906" s="4" t="s">
        <v>1765</v>
      </c>
      <c r="N1906" s="4" t="str">
        <f t="array" ref="N1906">XLOOKUP(M1906,Product_Dim!A:A,Product_Dim!C:C)</f>
        <v>Sports</v>
      </c>
      <c r="O1906" s="4" t="str">
        <f t="array" ref="O1906">XLOOKUP(M1906,Product_Dim!A:A,Product_Dim!D:D)</f>
        <v>Equipment</v>
      </c>
      <c r="P1906" s="4" t="s">
        <v>1767</v>
      </c>
      <c r="Q1906" s="4" t="s">
        <v>1911</v>
      </c>
      <c r="R1906" s="4" t="str">
        <f t="array" ref="R1906">XLOOKUP(Q1906,Store_Dim!A:A,Store_Dim!B:B)</f>
        <v>Benson-Elliott</v>
      </c>
      <c r="S1906" s="4" t="str">
        <f t="array" ref="S1906">XLOOKUP(Q1906,Store_Dim!A:A,Store_Dim!E:E)</f>
        <v>Online</v>
      </c>
      <c r="T1906" s="4">
        <v>1.0</v>
      </c>
      <c r="U1906" s="13">
        <v>546.47</v>
      </c>
      <c r="V1906" s="14">
        <v>0.08</v>
      </c>
      <c r="W1906" s="15">
        <v>465.0</v>
      </c>
      <c r="X1906" s="4" t="s">
        <v>1964</v>
      </c>
      <c r="Y1906" s="16">
        <v>502.7524</v>
      </c>
      <c r="Z1906" s="4" t="str">
        <f t="array" ref="Z1906">XLOOKUP(M1906,Product_Dim!A:A,Product_Dim!B:B)</f>
        <v>Tennis Ball 3-Pack</v>
      </c>
    </row>
    <row r="1907" ht="14.25" customHeight="1">
      <c r="A1907" s="4" t="s">
        <v>3866</v>
      </c>
      <c r="B1907" s="5">
        <v>45760.0</v>
      </c>
      <c r="C1907" s="12" t="s">
        <v>3978</v>
      </c>
      <c r="D1907" s="4">
        <f t="shared" si="1"/>
        <v>2025</v>
      </c>
      <c r="E1907" s="4" t="s">
        <v>602</v>
      </c>
      <c r="F1907" s="4">
        <v>48.0</v>
      </c>
      <c r="G1907" s="4" t="str">
        <f t="shared" si="2"/>
        <v>46-55</v>
      </c>
      <c r="H1907" s="4" t="str">
        <f t="array" ref="H1907">XLOOKUP(E1907,Customer_Dim!A:A,Customer_Dim!D:D)</f>
        <v>Male</v>
      </c>
      <c r="I1907" s="4" t="str">
        <f t="array" ref="I1907">XLOOKUP(E1907,Customer_Dim!A:A,Customer_Dim!H:H)</f>
        <v>Silver</v>
      </c>
      <c r="J1907" s="4" t="str">
        <f t="array" ref="J1907">XLOOKUP(E1907,Customer_Dim!A:A,Customer_Dim!E:E)</f>
        <v>Anabury</v>
      </c>
      <c r="K1907" s="4" t="str">
        <f t="array" ref="K1907">XLOOKUP(E1907,Customer_Dim!A:A,Customer_Dim!F:F)</f>
        <v>Vermont</v>
      </c>
      <c r="L1907" s="4" t="str">
        <f t="array" ref="L1907">XLOOKUP(Q1907,Store_Dim!A:A,Store_Dim!C:C)</f>
        <v>North</v>
      </c>
      <c r="M1907" s="4" t="s">
        <v>1808</v>
      </c>
      <c r="N1907" s="4" t="str">
        <f t="array" ref="N1907">XLOOKUP(M1907,Product_Dim!A:A,Product_Dim!C:C)</f>
        <v>Clothing</v>
      </c>
      <c r="O1907" s="4" t="str">
        <f t="array" ref="O1907">XLOOKUP(M1907,Product_Dim!A:A,Product_Dim!D:D)</f>
        <v>Footwear</v>
      </c>
      <c r="P1907" s="4" t="s">
        <v>1810</v>
      </c>
      <c r="Q1907" s="4" t="s">
        <v>1929</v>
      </c>
      <c r="R1907" s="4" t="str">
        <f t="array" ref="R1907">XLOOKUP(Q1907,Store_Dim!A:A,Store_Dim!B:B)</f>
        <v>Thomas, Bridges and Harris</v>
      </c>
      <c r="S1907" s="4" t="str">
        <f t="array" ref="S1907">XLOOKUP(Q1907,Store_Dim!A:A,Store_Dim!E:E)</f>
        <v>Online</v>
      </c>
      <c r="T1907" s="4">
        <v>1.0</v>
      </c>
      <c r="U1907" s="13">
        <v>979.49</v>
      </c>
      <c r="V1907" s="14">
        <v>0.19</v>
      </c>
      <c r="W1907" s="15">
        <v>82.0</v>
      </c>
      <c r="X1907" s="4" t="s">
        <v>1964</v>
      </c>
      <c r="Y1907" s="16">
        <v>793.3869000000001</v>
      </c>
      <c r="Z1907" s="4" t="str">
        <f t="array" ref="Z1907">XLOOKUP(M1907,Product_Dim!A:A,Product_Dim!B:B)</f>
        <v>Women's Ankle Boots</v>
      </c>
    </row>
    <row r="1908" ht="14.25" customHeight="1">
      <c r="A1908" s="4" t="s">
        <v>3867</v>
      </c>
      <c r="B1908" s="5">
        <v>45289.0</v>
      </c>
      <c r="C1908" s="12" t="s">
        <v>3969</v>
      </c>
      <c r="D1908" s="4">
        <f t="shared" si="1"/>
        <v>2023</v>
      </c>
      <c r="E1908" s="4" t="s">
        <v>654</v>
      </c>
      <c r="F1908" s="4">
        <v>38.0</v>
      </c>
      <c r="G1908" s="4" t="str">
        <f t="shared" si="2"/>
        <v>36-45</v>
      </c>
      <c r="H1908" s="4" t="str">
        <f t="array" ref="H1908">XLOOKUP(E1908,Customer_Dim!A:A,Customer_Dim!D:D)</f>
        <v>Male</v>
      </c>
      <c r="I1908" s="4" t="str">
        <f t="array" ref="I1908">XLOOKUP(E1908,Customer_Dim!A:A,Customer_Dim!H:H)</f>
        <v>Gold</v>
      </c>
      <c r="J1908" s="4" t="str">
        <f t="array" ref="J1908">XLOOKUP(E1908,Customer_Dim!A:A,Customer_Dim!E:E)</f>
        <v>Port Amanda</v>
      </c>
      <c r="K1908" s="4" t="str">
        <f t="array" ref="K1908">XLOOKUP(E1908,Customer_Dim!A:A,Customer_Dim!F:F)</f>
        <v>Georgia</v>
      </c>
      <c r="L1908" s="4" t="str">
        <f t="array" ref="L1908">XLOOKUP(Q1908,Store_Dim!A:A,Store_Dim!C:C)</f>
        <v>South</v>
      </c>
      <c r="M1908" s="4" t="s">
        <v>1625</v>
      </c>
      <c r="N1908" s="4" t="str">
        <f t="array" ref="N1908">XLOOKUP(M1908,Product_Dim!A:A,Product_Dim!C:C)</f>
        <v>Sports</v>
      </c>
      <c r="O1908" s="4" t="str">
        <f t="array" ref="O1908">XLOOKUP(M1908,Product_Dim!A:A,Product_Dim!D:D)</f>
        <v>Accessories</v>
      </c>
      <c r="P1908" s="4" t="s">
        <v>1627</v>
      </c>
      <c r="Q1908" s="4" t="s">
        <v>1896</v>
      </c>
      <c r="R1908" s="4" t="str">
        <f t="array" ref="R1908">XLOOKUP(Q1908,Store_Dim!A:A,Store_Dim!B:B)</f>
        <v>Black-Horn</v>
      </c>
      <c r="S1908" s="4" t="str">
        <f t="array" ref="S1908">XLOOKUP(Q1908,Store_Dim!A:A,Store_Dim!E:E)</f>
        <v>Outlet</v>
      </c>
      <c r="T1908" s="4">
        <v>3.0</v>
      </c>
      <c r="U1908" s="13">
        <v>988.53</v>
      </c>
      <c r="V1908" s="14">
        <v>0.3</v>
      </c>
      <c r="W1908" s="15">
        <v>367.0</v>
      </c>
      <c r="X1908" s="4" t="s">
        <v>1964</v>
      </c>
      <c r="Y1908" s="16">
        <v>2075.913</v>
      </c>
      <c r="Z1908" s="4" t="str">
        <f t="array" ref="Z1908">XLOOKUP(M1908,Product_Dim!A:A,Product_Dim!B:B)</f>
        <v>Soccer Training Cone Set</v>
      </c>
    </row>
    <row r="1909" ht="14.25" customHeight="1">
      <c r="A1909" s="4" t="s">
        <v>3868</v>
      </c>
      <c r="B1909" s="5">
        <v>45704.0</v>
      </c>
      <c r="C1909" s="12" t="s">
        <v>3974</v>
      </c>
      <c r="D1909" s="4">
        <f t="shared" si="1"/>
        <v>2025</v>
      </c>
      <c r="E1909" s="4" t="s">
        <v>838</v>
      </c>
      <c r="F1909" s="4">
        <v>21.0</v>
      </c>
      <c r="G1909" s="4" t="str">
        <f t="shared" si="2"/>
        <v>18-25</v>
      </c>
      <c r="H1909" s="4" t="str">
        <f t="array" ref="H1909">XLOOKUP(E1909,Customer_Dim!A:A,Customer_Dim!D:D)</f>
        <v>Male</v>
      </c>
      <c r="I1909" s="4" t="str">
        <f t="array" ref="I1909">XLOOKUP(E1909,Customer_Dim!A:A,Customer_Dim!H:H)</f>
        <v>Gold</v>
      </c>
      <c r="J1909" s="4" t="str">
        <f t="array" ref="J1909">XLOOKUP(E1909,Customer_Dim!A:A,Customer_Dim!E:E)</f>
        <v>Jasonton</v>
      </c>
      <c r="K1909" s="4" t="str">
        <f t="array" ref="K1909">XLOOKUP(E1909,Customer_Dim!A:A,Customer_Dim!F:F)</f>
        <v>Ohio</v>
      </c>
      <c r="L1909" s="4" t="str">
        <f t="array" ref="L1909">XLOOKUP(Q1909,Store_Dim!A:A,Store_Dim!C:C)</f>
        <v>North</v>
      </c>
      <c r="M1909" s="4" t="s">
        <v>1811</v>
      </c>
      <c r="N1909" s="4" t="str">
        <f t="array" ref="N1909">XLOOKUP(M1909,Product_Dim!A:A,Product_Dim!C:C)</f>
        <v>Electronics</v>
      </c>
      <c r="O1909" s="4" t="str">
        <f t="array" ref="O1909">XLOOKUP(M1909,Product_Dim!A:A,Product_Dim!D:D)</f>
        <v>Computer</v>
      </c>
      <c r="P1909" s="4" t="s">
        <v>1813</v>
      </c>
      <c r="Q1909" s="4" t="s">
        <v>1901</v>
      </c>
      <c r="R1909" s="4" t="str">
        <f t="array" ref="R1909">XLOOKUP(Q1909,Store_Dim!A:A,Store_Dim!B:B)</f>
        <v>Johnson-Wright</v>
      </c>
      <c r="S1909" s="4" t="str">
        <f t="array" ref="S1909">XLOOKUP(Q1909,Store_Dim!A:A,Store_Dim!E:E)</f>
        <v>Outlet</v>
      </c>
      <c r="T1909" s="4">
        <v>4.0</v>
      </c>
      <c r="U1909" s="13">
        <v>849.29</v>
      </c>
      <c r="V1909" s="14">
        <v>0.26</v>
      </c>
      <c r="W1909" s="15">
        <v>320.0</v>
      </c>
      <c r="X1909" s="4" t="s">
        <v>1959</v>
      </c>
      <c r="Y1909" s="16">
        <v>2513.8984</v>
      </c>
      <c r="Z1909" s="4" t="str">
        <f t="array" ref="Z1909">XLOOKUP(M1909,Product_Dim!A:A,Product_Dim!B:B)</f>
        <v>Wireless Mouse</v>
      </c>
    </row>
    <row r="1910" ht="14.25" customHeight="1">
      <c r="A1910" s="4" t="s">
        <v>3869</v>
      </c>
      <c r="B1910" s="5">
        <v>45318.0</v>
      </c>
      <c r="C1910" s="12" t="s">
        <v>3972</v>
      </c>
      <c r="D1910" s="4">
        <f t="shared" si="1"/>
        <v>2024</v>
      </c>
      <c r="E1910" s="4" t="s">
        <v>1100</v>
      </c>
      <c r="F1910" s="4">
        <v>38.0</v>
      </c>
      <c r="G1910" s="4" t="str">
        <f t="shared" si="2"/>
        <v>36-45</v>
      </c>
      <c r="H1910" s="4" t="str">
        <f t="array" ref="H1910">XLOOKUP(E1910,Customer_Dim!A:A,Customer_Dim!D:D)</f>
        <v>Male</v>
      </c>
      <c r="I1910" s="4" t="str">
        <f t="array" ref="I1910">XLOOKUP(E1910,Customer_Dim!A:A,Customer_Dim!H:H)</f>
        <v>Bronze</v>
      </c>
      <c r="J1910" s="4" t="str">
        <f t="array" ref="J1910">XLOOKUP(E1910,Customer_Dim!A:A,Customer_Dim!E:E)</f>
        <v>Cartershire</v>
      </c>
      <c r="K1910" s="4" t="str">
        <f t="array" ref="K1910">XLOOKUP(E1910,Customer_Dim!A:A,Customer_Dim!F:F)</f>
        <v>Virginia</v>
      </c>
      <c r="L1910" s="4" t="str">
        <f t="array" ref="L1910">XLOOKUP(Q1910,Store_Dim!A:A,Store_Dim!C:C)</f>
        <v>South</v>
      </c>
      <c r="M1910" s="4" t="s">
        <v>1868</v>
      </c>
      <c r="N1910" s="4" t="str">
        <f t="array" ref="N1910">XLOOKUP(M1910,Product_Dim!A:A,Product_Dim!C:C)</f>
        <v>Sports</v>
      </c>
      <c r="O1910" s="4" t="str">
        <f t="array" ref="O1910">XLOOKUP(M1910,Product_Dim!A:A,Product_Dim!D:D)</f>
        <v>Accessories</v>
      </c>
      <c r="P1910" s="4" t="s">
        <v>1870</v>
      </c>
      <c r="Q1910" s="4" t="s">
        <v>1934</v>
      </c>
      <c r="R1910" s="4" t="str">
        <f t="array" ref="R1910">XLOOKUP(Q1910,Store_Dim!A:A,Store_Dim!B:B)</f>
        <v>Mcdonald Inc</v>
      </c>
      <c r="S1910" s="4" t="str">
        <f t="array" ref="S1910">XLOOKUP(Q1910,Store_Dim!A:A,Store_Dim!E:E)</f>
        <v>Outlet</v>
      </c>
      <c r="T1910" s="4">
        <v>2.0</v>
      </c>
      <c r="U1910" s="13">
        <v>452.29</v>
      </c>
      <c r="V1910" s="14">
        <v>0.01</v>
      </c>
      <c r="W1910" s="15">
        <v>75.0</v>
      </c>
      <c r="X1910" s="4" t="s">
        <v>1964</v>
      </c>
      <c r="Y1910" s="16">
        <v>895.5342</v>
      </c>
      <c r="Z1910" s="4" t="str">
        <f t="array" ref="Z1910">XLOOKUP(M1910,Product_Dim!A:A,Product_Dim!B:B)</f>
        <v>Sports Stopwatch Basic</v>
      </c>
    </row>
    <row r="1911" ht="14.25" customHeight="1">
      <c r="A1911" s="4" t="s">
        <v>3870</v>
      </c>
      <c r="B1911" s="5">
        <v>45495.0</v>
      </c>
      <c r="C1911" s="12" t="s">
        <v>3968</v>
      </c>
      <c r="D1911" s="4">
        <f t="shared" si="1"/>
        <v>2024</v>
      </c>
      <c r="E1911" s="4" t="s">
        <v>1401</v>
      </c>
      <c r="F1911" s="4">
        <v>41.0</v>
      </c>
      <c r="G1911" s="4" t="str">
        <f t="shared" si="2"/>
        <v>36-45</v>
      </c>
      <c r="H1911" s="4" t="str">
        <f t="array" ref="H1911">XLOOKUP(E1911,Customer_Dim!A:A,Customer_Dim!D:D)</f>
        <v>Female</v>
      </c>
      <c r="I1911" s="4" t="str">
        <f t="array" ref="I1911">XLOOKUP(E1911,Customer_Dim!A:A,Customer_Dim!H:H)</f>
        <v>Platinum</v>
      </c>
      <c r="J1911" s="4" t="str">
        <f t="array" ref="J1911">XLOOKUP(E1911,Customer_Dim!A:A,Customer_Dim!E:E)</f>
        <v>Mcfarlandmouth</v>
      </c>
      <c r="K1911" s="4" t="str">
        <f t="array" ref="K1911">XLOOKUP(E1911,Customer_Dim!A:A,Customer_Dim!F:F)</f>
        <v>Virginia</v>
      </c>
      <c r="L1911" s="4" t="str">
        <f t="array" ref="L1911">XLOOKUP(Q1911,Store_Dim!A:A,Store_Dim!C:C)</f>
        <v>East</v>
      </c>
      <c r="M1911" s="4" t="s">
        <v>1744</v>
      </c>
      <c r="N1911" s="4" t="str">
        <f t="array" ref="N1911">XLOOKUP(M1911,Product_Dim!A:A,Product_Dim!C:C)</f>
        <v>Sports</v>
      </c>
      <c r="O1911" s="4" t="str">
        <f t="array" ref="O1911">XLOOKUP(M1911,Product_Dim!A:A,Product_Dim!D:D)</f>
        <v>Accessories</v>
      </c>
      <c r="P1911" s="4" t="s">
        <v>1746</v>
      </c>
      <c r="Q1911" s="4" t="s">
        <v>1945</v>
      </c>
      <c r="R1911" s="4" t="str">
        <f t="array" ref="R1911">XLOOKUP(Q1911,Store_Dim!A:A,Store_Dim!B:B)</f>
        <v>Guerrero-Schmitt</v>
      </c>
      <c r="S1911" s="4" t="str">
        <f t="array" ref="S1911">XLOOKUP(Q1911,Store_Dim!A:A,Store_Dim!E:E)</f>
        <v>Flagship</v>
      </c>
      <c r="T1911" s="4">
        <v>2.0</v>
      </c>
      <c r="U1911" s="13">
        <v>810.81</v>
      </c>
      <c r="V1911" s="14">
        <v>0.11</v>
      </c>
      <c r="W1911" s="15">
        <v>185.0</v>
      </c>
      <c r="X1911" s="4" t="s">
        <v>1964</v>
      </c>
      <c r="Y1911" s="16">
        <v>1443.2418</v>
      </c>
      <c r="Z1911" s="4" t="str">
        <f t="array" ref="Z1911">XLOOKUP(M1911,Product_Dim!A:A,Product_Dim!B:B)</f>
        <v>Sports Stopwatch Pro</v>
      </c>
    </row>
    <row r="1912" ht="14.25" customHeight="1">
      <c r="A1912" s="4" t="s">
        <v>3871</v>
      </c>
      <c r="B1912" s="5">
        <v>45560.0</v>
      </c>
      <c r="C1912" s="12" t="s">
        <v>3976</v>
      </c>
      <c r="D1912" s="4">
        <f t="shared" si="1"/>
        <v>2024</v>
      </c>
      <c r="E1912" s="4" t="s">
        <v>144</v>
      </c>
      <c r="F1912" s="4">
        <v>41.0</v>
      </c>
      <c r="G1912" s="4" t="str">
        <f t="shared" si="2"/>
        <v>36-45</v>
      </c>
      <c r="H1912" s="4" t="str">
        <f t="array" ref="H1912">XLOOKUP(E1912,Customer_Dim!A:A,Customer_Dim!D:D)</f>
        <v>Male</v>
      </c>
      <c r="I1912" s="4" t="str">
        <f t="array" ref="I1912">XLOOKUP(E1912,Customer_Dim!A:A,Customer_Dim!H:H)</f>
        <v>Silver</v>
      </c>
      <c r="J1912" s="4" t="str">
        <f t="array" ref="J1912">XLOOKUP(E1912,Customer_Dim!A:A,Customer_Dim!E:E)</f>
        <v>Johnsonville</v>
      </c>
      <c r="K1912" s="4" t="str">
        <f t="array" ref="K1912">XLOOKUP(E1912,Customer_Dim!A:A,Customer_Dim!F:F)</f>
        <v>Oregon</v>
      </c>
      <c r="L1912" s="4" t="str">
        <f t="array" ref="L1912">XLOOKUP(Q1912,Store_Dim!A:A,Store_Dim!C:C)</f>
        <v>West</v>
      </c>
      <c r="M1912" s="4" t="s">
        <v>1765</v>
      </c>
      <c r="N1912" s="4" t="str">
        <f t="array" ref="N1912">XLOOKUP(M1912,Product_Dim!A:A,Product_Dim!C:C)</f>
        <v>Sports</v>
      </c>
      <c r="O1912" s="4" t="str">
        <f t="array" ref="O1912">XLOOKUP(M1912,Product_Dim!A:A,Product_Dim!D:D)</f>
        <v>Equipment</v>
      </c>
      <c r="P1912" s="4" t="s">
        <v>1767</v>
      </c>
      <c r="Q1912" s="4" t="s">
        <v>1917</v>
      </c>
      <c r="R1912" s="4" t="str">
        <f t="array" ref="R1912">XLOOKUP(Q1912,Store_Dim!A:A,Store_Dim!B:B)</f>
        <v>Bean, Jones and Park</v>
      </c>
      <c r="S1912" s="4" t="str">
        <f t="array" ref="S1912">XLOOKUP(Q1912,Store_Dim!A:A,Store_Dim!E:E)</f>
        <v>Online</v>
      </c>
      <c r="T1912" s="4">
        <v>1.0</v>
      </c>
      <c r="U1912" s="13">
        <v>846.67</v>
      </c>
      <c r="V1912" s="14">
        <v>0.1</v>
      </c>
      <c r="W1912" s="15">
        <v>465.0</v>
      </c>
      <c r="X1912" s="4" t="s">
        <v>1964</v>
      </c>
      <c r="Y1912" s="16">
        <v>762.0029999999999</v>
      </c>
      <c r="Z1912" s="4" t="str">
        <f t="array" ref="Z1912">XLOOKUP(M1912,Product_Dim!A:A,Product_Dim!B:B)</f>
        <v>Tennis Ball 3-Pack</v>
      </c>
    </row>
    <row r="1913" ht="14.25" customHeight="1">
      <c r="A1913" s="4" t="s">
        <v>3872</v>
      </c>
      <c r="B1913" s="5">
        <v>45367.0</v>
      </c>
      <c r="C1913" s="12" t="s">
        <v>3977</v>
      </c>
      <c r="D1913" s="4">
        <f t="shared" si="1"/>
        <v>2024</v>
      </c>
      <c r="E1913" s="4" t="s">
        <v>94</v>
      </c>
      <c r="F1913" s="4">
        <v>60.0</v>
      </c>
      <c r="G1913" s="4" t="str">
        <f t="shared" si="2"/>
        <v>56-65</v>
      </c>
      <c r="H1913" s="4" t="str">
        <f t="array" ref="H1913">XLOOKUP(E1913,Customer_Dim!A:A,Customer_Dim!D:D)</f>
        <v>Female</v>
      </c>
      <c r="I1913" s="4" t="str">
        <f t="array" ref="I1913">XLOOKUP(E1913,Customer_Dim!A:A,Customer_Dim!H:H)</f>
        <v>Platinum</v>
      </c>
      <c r="J1913" s="4" t="str">
        <f t="array" ref="J1913">XLOOKUP(E1913,Customer_Dim!A:A,Customer_Dim!E:E)</f>
        <v>Brandonville</v>
      </c>
      <c r="K1913" s="4" t="str">
        <f t="array" ref="K1913">XLOOKUP(E1913,Customer_Dim!A:A,Customer_Dim!F:F)</f>
        <v>Georgia</v>
      </c>
      <c r="L1913" s="4" t="str">
        <f t="array" ref="L1913">XLOOKUP(Q1913,Store_Dim!A:A,Store_Dim!C:C)</f>
        <v>East</v>
      </c>
      <c r="M1913" s="4" t="s">
        <v>1648</v>
      </c>
      <c r="N1913" s="4" t="str">
        <f t="array" ref="N1913">XLOOKUP(M1913,Product_Dim!A:A,Product_Dim!C:C)</f>
        <v>Sports</v>
      </c>
      <c r="O1913" s="4" t="str">
        <f t="array" ref="O1913">XLOOKUP(M1913,Product_Dim!A:A,Product_Dim!D:D)</f>
        <v>Outdoor</v>
      </c>
      <c r="P1913" s="4" t="s">
        <v>1651</v>
      </c>
      <c r="Q1913" s="4" t="s">
        <v>1911</v>
      </c>
      <c r="R1913" s="4" t="str">
        <f t="array" ref="R1913">XLOOKUP(Q1913,Store_Dim!A:A,Store_Dim!B:B)</f>
        <v>Benson-Elliott</v>
      </c>
      <c r="S1913" s="4" t="str">
        <f t="array" ref="S1913">XLOOKUP(Q1913,Store_Dim!A:A,Store_Dim!E:E)</f>
        <v>Online</v>
      </c>
      <c r="T1913" s="4">
        <v>4.0</v>
      </c>
      <c r="U1913" s="13">
        <v>73.55</v>
      </c>
      <c r="V1913" s="14">
        <v>0.24</v>
      </c>
      <c r="W1913" s="15">
        <v>340.0</v>
      </c>
      <c r="X1913" s="4" t="s">
        <v>1964</v>
      </c>
      <c r="Y1913" s="16">
        <v>223.592</v>
      </c>
      <c r="Z1913" s="4" t="str">
        <f t="array" ref="Z1913">XLOOKUP(M1913,Product_Dim!A:A,Product_Dim!B:B)</f>
        <v>Foldable Camping Chair</v>
      </c>
    </row>
    <row r="1914" ht="14.25" customHeight="1">
      <c r="A1914" s="4" t="s">
        <v>3873</v>
      </c>
      <c r="B1914" s="5">
        <v>45861.0</v>
      </c>
      <c r="C1914" s="12" t="s">
        <v>3968</v>
      </c>
      <c r="D1914" s="4">
        <f t="shared" si="1"/>
        <v>2025</v>
      </c>
      <c r="E1914" s="4" t="s">
        <v>907</v>
      </c>
      <c r="F1914" s="4">
        <v>42.0</v>
      </c>
      <c r="G1914" s="4" t="str">
        <f t="shared" si="2"/>
        <v>36-45</v>
      </c>
      <c r="H1914" s="4" t="str">
        <f t="array" ref="H1914">XLOOKUP(E1914,Customer_Dim!A:A,Customer_Dim!D:D)</f>
        <v>Female</v>
      </c>
      <c r="I1914" s="4" t="str">
        <f t="array" ref="I1914">XLOOKUP(E1914,Customer_Dim!A:A,Customer_Dim!H:H)</f>
        <v>Platinum</v>
      </c>
      <c r="J1914" s="4" t="str">
        <f t="array" ref="J1914">XLOOKUP(E1914,Customer_Dim!A:A,Customer_Dim!E:E)</f>
        <v>Port Mariastad</v>
      </c>
      <c r="K1914" s="4" t="str">
        <f t="array" ref="K1914">XLOOKUP(E1914,Customer_Dim!A:A,Customer_Dim!F:F)</f>
        <v>Rhode Island</v>
      </c>
      <c r="L1914" s="4" t="str">
        <f t="array" ref="L1914">XLOOKUP(Q1914,Store_Dim!A:A,Store_Dim!C:C)</f>
        <v>East</v>
      </c>
      <c r="M1914" s="4" t="s">
        <v>1859</v>
      </c>
      <c r="N1914" s="4" t="str">
        <f t="array" ref="N1914">XLOOKUP(M1914,Product_Dim!A:A,Product_Dim!C:C)</f>
        <v>Home</v>
      </c>
      <c r="O1914" s="4" t="str">
        <f t="array" ref="O1914">XLOOKUP(M1914,Product_Dim!A:A,Product_Dim!D:D)</f>
        <v>Appliances</v>
      </c>
      <c r="P1914" s="4" t="s">
        <v>1861</v>
      </c>
      <c r="Q1914" s="4" t="s">
        <v>1911</v>
      </c>
      <c r="R1914" s="4" t="str">
        <f t="array" ref="R1914">XLOOKUP(Q1914,Store_Dim!A:A,Store_Dim!B:B)</f>
        <v>Benson-Elliott</v>
      </c>
      <c r="S1914" s="4" t="str">
        <f t="array" ref="S1914">XLOOKUP(Q1914,Store_Dim!A:A,Store_Dim!E:E)</f>
        <v>Online</v>
      </c>
      <c r="T1914" s="4">
        <v>1.0</v>
      </c>
      <c r="U1914" s="13">
        <v>882.03</v>
      </c>
      <c r="V1914" s="14">
        <v>0.04</v>
      </c>
      <c r="W1914" s="15">
        <v>191.0</v>
      </c>
      <c r="X1914" s="4" t="s">
        <v>1964</v>
      </c>
      <c r="Y1914" s="16">
        <v>846.7488</v>
      </c>
      <c r="Z1914" s="4" t="str">
        <f t="array" ref="Z1914">XLOOKUP(M1914,Product_Dim!A:A,Product_Dim!B:B)</f>
        <v>Microwave Oven</v>
      </c>
    </row>
    <row r="1915" ht="14.25" customHeight="1">
      <c r="A1915" s="4" t="s">
        <v>3874</v>
      </c>
      <c r="B1915" s="5">
        <v>45589.0</v>
      </c>
      <c r="C1915" s="12" t="s">
        <v>3979</v>
      </c>
      <c r="D1915" s="4">
        <f t="shared" si="1"/>
        <v>2024</v>
      </c>
      <c r="E1915" s="4" t="s">
        <v>61</v>
      </c>
      <c r="F1915" s="4">
        <v>53.0</v>
      </c>
      <c r="G1915" s="4" t="str">
        <f t="shared" si="2"/>
        <v>46-55</v>
      </c>
      <c r="H1915" s="4" t="str">
        <f t="array" ref="H1915">XLOOKUP(E1915,Customer_Dim!A:A,Customer_Dim!D:D)</f>
        <v>Female</v>
      </c>
      <c r="I1915" s="4" t="str">
        <f t="array" ref="I1915">XLOOKUP(E1915,Customer_Dim!A:A,Customer_Dim!H:H)</f>
        <v>Gold</v>
      </c>
      <c r="J1915" s="4" t="str">
        <f t="array" ref="J1915">XLOOKUP(E1915,Customer_Dim!A:A,Customer_Dim!E:E)</f>
        <v>Maynardton</v>
      </c>
      <c r="K1915" s="4" t="str">
        <f t="array" ref="K1915">XLOOKUP(E1915,Customer_Dim!A:A,Customer_Dim!F:F)</f>
        <v>New Hampshire</v>
      </c>
      <c r="L1915" s="4" t="str">
        <f t="array" ref="L1915">XLOOKUP(Q1915,Store_Dim!A:A,Store_Dim!C:C)</f>
        <v>South</v>
      </c>
      <c r="M1915" s="4" t="s">
        <v>1642</v>
      </c>
      <c r="N1915" s="4" t="str">
        <f t="array" ref="N1915">XLOOKUP(M1915,Product_Dim!A:A,Product_Dim!C:C)</f>
        <v>Sports</v>
      </c>
      <c r="O1915" s="4" t="str">
        <f t="array" ref="O1915">XLOOKUP(M1915,Product_Dim!A:A,Product_Dim!D:D)</f>
        <v>Equipment</v>
      </c>
      <c r="P1915" s="4" t="s">
        <v>1644</v>
      </c>
      <c r="Q1915" s="4" t="s">
        <v>1934</v>
      </c>
      <c r="R1915" s="4" t="str">
        <f t="array" ref="R1915">XLOOKUP(Q1915,Store_Dim!A:A,Store_Dim!B:B)</f>
        <v>Mcdonald Inc</v>
      </c>
      <c r="S1915" s="4" t="str">
        <f t="array" ref="S1915">XLOOKUP(Q1915,Store_Dim!A:A,Store_Dim!E:E)</f>
        <v>Outlet</v>
      </c>
      <c r="T1915" s="4">
        <v>1.0</v>
      </c>
      <c r="U1915" s="13">
        <v>958.44</v>
      </c>
      <c r="V1915" s="14">
        <v>0.21</v>
      </c>
      <c r="W1915" s="15">
        <v>432.0</v>
      </c>
      <c r="X1915" s="4" t="s">
        <v>1959</v>
      </c>
      <c r="Y1915" s="16">
        <v>757.1676000000001</v>
      </c>
      <c r="Z1915" s="4" t="str">
        <f t="array" ref="Z1915">XLOOKUP(M1915,Product_Dim!A:A,Product_Dim!B:B)</f>
        <v>Carbon Fiber Tennis Racket</v>
      </c>
    </row>
    <row r="1916" ht="14.25" customHeight="1">
      <c r="A1916" s="4" t="s">
        <v>3875</v>
      </c>
      <c r="B1916" s="5">
        <v>45560.0</v>
      </c>
      <c r="C1916" s="12" t="s">
        <v>3976</v>
      </c>
      <c r="D1916" s="4">
        <f t="shared" si="1"/>
        <v>2024</v>
      </c>
      <c r="E1916" s="4" t="s">
        <v>61</v>
      </c>
      <c r="F1916" s="4">
        <v>53.0</v>
      </c>
      <c r="G1916" s="4" t="str">
        <f t="shared" si="2"/>
        <v>46-55</v>
      </c>
      <c r="H1916" s="4" t="str">
        <f t="array" ref="H1916">XLOOKUP(E1916,Customer_Dim!A:A,Customer_Dim!D:D)</f>
        <v>Female</v>
      </c>
      <c r="I1916" s="4" t="str">
        <f t="array" ref="I1916">XLOOKUP(E1916,Customer_Dim!A:A,Customer_Dim!H:H)</f>
        <v>Gold</v>
      </c>
      <c r="J1916" s="4" t="str">
        <f t="array" ref="J1916">XLOOKUP(E1916,Customer_Dim!A:A,Customer_Dim!E:E)</f>
        <v>Maynardton</v>
      </c>
      <c r="K1916" s="4" t="str">
        <f t="array" ref="K1916">XLOOKUP(E1916,Customer_Dim!A:A,Customer_Dim!F:F)</f>
        <v>New Hampshire</v>
      </c>
      <c r="L1916" s="4" t="str">
        <f t="array" ref="L1916">XLOOKUP(Q1916,Store_Dim!A:A,Store_Dim!C:C)</f>
        <v>South</v>
      </c>
      <c r="M1916" s="4" t="s">
        <v>1880</v>
      </c>
      <c r="N1916" s="4" t="str">
        <f t="array" ref="N1916">XLOOKUP(M1916,Product_Dim!A:A,Product_Dim!C:C)</f>
        <v>Home</v>
      </c>
      <c r="O1916" s="4" t="str">
        <f t="array" ref="O1916">XLOOKUP(M1916,Product_Dim!A:A,Product_Dim!D:D)</f>
        <v>Kitchen</v>
      </c>
      <c r="P1916" s="4" t="s">
        <v>1882</v>
      </c>
      <c r="Q1916" s="4" t="s">
        <v>1896</v>
      </c>
      <c r="R1916" s="4" t="str">
        <f t="array" ref="R1916">XLOOKUP(Q1916,Store_Dim!A:A,Store_Dim!B:B)</f>
        <v>Black-Horn</v>
      </c>
      <c r="S1916" s="4" t="str">
        <f t="array" ref="S1916">XLOOKUP(Q1916,Store_Dim!A:A,Store_Dim!E:E)</f>
        <v>Outlet</v>
      </c>
      <c r="T1916" s="4">
        <v>1.0</v>
      </c>
      <c r="U1916" s="13">
        <v>716.29</v>
      </c>
      <c r="V1916" s="14">
        <v>0.01</v>
      </c>
      <c r="W1916" s="15">
        <v>146.0</v>
      </c>
      <c r="X1916" s="4" t="s">
        <v>1961</v>
      </c>
      <c r="Y1916" s="16">
        <v>709.1270999999999</v>
      </c>
      <c r="Z1916" s="4" t="str">
        <f t="array" ref="Z1916">XLOOKUP(M1916,Product_Dim!A:A,Product_Dim!B:B)</f>
        <v>Stainless Steel Cookware Set</v>
      </c>
    </row>
    <row r="1917" ht="14.25" customHeight="1">
      <c r="A1917" s="4" t="s">
        <v>3876</v>
      </c>
      <c r="B1917" s="5">
        <v>45408.0</v>
      </c>
      <c r="C1917" s="12" t="s">
        <v>3978</v>
      </c>
      <c r="D1917" s="4">
        <f t="shared" si="1"/>
        <v>2024</v>
      </c>
      <c r="E1917" s="4" t="s">
        <v>1040</v>
      </c>
      <c r="F1917" s="4">
        <v>64.0</v>
      </c>
      <c r="G1917" s="4" t="str">
        <f t="shared" si="2"/>
        <v>56-65</v>
      </c>
      <c r="H1917" s="4" t="str">
        <f t="array" ref="H1917">XLOOKUP(E1917,Customer_Dim!A:A,Customer_Dim!D:D)</f>
        <v>Female</v>
      </c>
      <c r="I1917" s="4" t="str">
        <f t="array" ref="I1917">XLOOKUP(E1917,Customer_Dim!A:A,Customer_Dim!H:H)</f>
        <v>Platinum</v>
      </c>
      <c r="J1917" s="4" t="str">
        <f t="array" ref="J1917">XLOOKUP(E1917,Customer_Dim!A:A,Customer_Dim!E:E)</f>
        <v>Whiteport</v>
      </c>
      <c r="K1917" s="4" t="str">
        <f t="array" ref="K1917">XLOOKUP(E1917,Customer_Dim!A:A,Customer_Dim!F:F)</f>
        <v>North Carolina</v>
      </c>
      <c r="L1917" s="4" t="str">
        <f t="array" ref="L1917">XLOOKUP(Q1917,Store_Dim!A:A,Store_Dim!C:C)</f>
        <v>West</v>
      </c>
      <c r="M1917" s="4" t="s">
        <v>1594</v>
      </c>
      <c r="N1917" s="4" t="str">
        <f t="array" ref="N1917">XLOOKUP(M1917,Product_Dim!A:A,Product_Dim!C:C)</f>
        <v>Sports</v>
      </c>
      <c r="O1917" s="4" t="str">
        <f t="array" ref="O1917">XLOOKUP(M1917,Product_Dim!A:A,Product_Dim!D:D)</f>
        <v>Fitness</v>
      </c>
      <c r="P1917" s="4" t="s">
        <v>1598</v>
      </c>
      <c r="Q1917" s="4" t="s">
        <v>1939</v>
      </c>
      <c r="R1917" s="4" t="str">
        <f t="array" ref="R1917">XLOOKUP(Q1917,Store_Dim!A:A,Store_Dim!B:B)</f>
        <v>Frederick-Wright</v>
      </c>
      <c r="S1917" s="4" t="str">
        <f t="array" ref="S1917">XLOOKUP(Q1917,Store_Dim!A:A,Store_Dim!E:E)</f>
        <v>Flagship</v>
      </c>
      <c r="T1917" s="4">
        <v>2.0</v>
      </c>
      <c r="U1917" s="13">
        <v>409.14</v>
      </c>
      <c r="V1917" s="14">
        <v>0.01</v>
      </c>
      <c r="W1917" s="15">
        <v>323.0</v>
      </c>
      <c r="X1917" s="4" t="s">
        <v>1961</v>
      </c>
      <c r="Y1917" s="16">
        <v>810.0971999999999</v>
      </c>
      <c r="Z1917" s="4" t="str">
        <f t="array" ref="Z1917">XLOOKUP(M1917,Product_Dim!A:A,Product_Dim!B:B)</f>
        <v>Adjustable Dumbbell Set</v>
      </c>
    </row>
    <row r="1918" ht="14.25" customHeight="1">
      <c r="A1918" s="4" t="s">
        <v>3877</v>
      </c>
      <c r="B1918" s="5">
        <v>45714.0</v>
      </c>
      <c r="C1918" s="12" t="s">
        <v>3974</v>
      </c>
      <c r="D1918" s="4">
        <f t="shared" si="1"/>
        <v>2025</v>
      </c>
      <c r="E1918" s="4" t="s">
        <v>320</v>
      </c>
      <c r="F1918" s="4">
        <v>26.0</v>
      </c>
      <c r="G1918" s="4" t="str">
        <f t="shared" si="2"/>
        <v>26-35</v>
      </c>
      <c r="H1918" s="4" t="str">
        <f t="array" ref="H1918">XLOOKUP(E1918,Customer_Dim!A:A,Customer_Dim!D:D)</f>
        <v>Female</v>
      </c>
      <c r="I1918" s="4" t="str">
        <f t="array" ref="I1918">XLOOKUP(E1918,Customer_Dim!A:A,Customer_Dim!H:H)</f>
        <v>Platinum</v>
      </c>
      <c r="J1918" s="4" t="str">
        <f t="array" ref="J1918">XLOOKUP(E1918,Customer_Dim!A:A,Customer_Dim!E:E)</f>
        <v>Garyberg</v>
      </c>
      <c r="K1918" s="4" t="str">
        <f t="array" ref="K1918">XLOOKUP(E1918,Customer_Dim!A:A,Customer_Dim!F:F)</f>
        <v>Indiana</v>
      </c>
      <c r="L1918" s="4" t="str">
        <f t="array" ref="L1918">XLOOKUP(Q1918,Store_Dim!A:A,Store_Dim!C:C)</f>
        <v>South</v>
      </c>
      <c r="M1918" s="4" t="s">
        <v>1880</v>
      </c>
      <c r="N1918" s="4" t="str">
        <f t="array" ref="N1918">XLOOKUP(M1918,Product_Dim!A:A,Product_Dim!C:C)</f>
        <v>Home</v>
      </c>
      <c r="O1918" s="4" t="str">
        <f t="array" ref="O1918">XLOOKUP(M1918,Product_Dim!A:A,Product_Dim!D:D)</f>
        <v>Kitchen</v>
      </c>
      <c r="P1918" s="4" t="s">
        <v>1882</v>
      </c>
      <c r="Q1918" s="4" t="s">
        <v>1921</v>
      </c>
      <c r="R1918" s="4" t="str">
        <f t="array" ref="R1918">XLOOKUP(Q1918,Store_Dim!A:A,Store_Dim!B:B)</f>
        <v>Moore, Padilla and Butler</v>
      </c>
      <c r="S1918" s="4" t="str">
        <f t="array" ref="S1918">XLOOKUP(Q1918,Store_Dim!A:A,Store_Dim!E:E)</f>
        <v>Flagship</v>
      </c>
      <c r="T1918" s="4">
        <v>4.0</v>
      </c>
      <c r="U1918" s="13">
        <v>261.73</v>
      </c>
      <c r="V1918" s="14">
        <v>0.1</v>
      </c>
      <c r="W1918" s="15">
        <v>146.0</v>
      </c>
      <c r="X1918" s="4" t="s">
        <v>1961</v>
      </c>
      <c r="Y1918" s="16">
        <v>942.2280000000001</v>
      </c>
      <c r="Z1918" s="4" t="str">
        <f t="array" ref="Z1918">XLOOKUP(M1918,Product_Dim!A:A,Product_Dim!B:B)</f>
        <v>Stainless Steel Cookware Set</v>
      </c>
    </row>
    <row r="1919" ht="14.25" customHeight="1">
      <c r="A1919" s="4" t="s">
        <v>3878</v>
      </c>
      <c r="B1919" s="5">
        <v>45661.0</v>
      </c>
      <c r="C1919" s="12" t="s">
        <v>3972</v>
      </c>
      <c r="D1919" s="4">
        <f t="shared" si="1"/>
        <v>2025</v>
      </c>
      <c r="E1919" s="4" t="s">
        <v>1458</v>
      </c>
      <c r="F1919" s="4">
        <v>18.0</v>
      </c>
      <c r="G1919" s="4" t="str">
        <f t="shared" si="2"/>
        <v>18-25</v>
      </c>
      <c r="H1919" s="4" t="str">
        <f t="array" ref="H1919">XLOOKUP(E1919,Customer_Dim!A:A,Customer_Dim!D:D)</f>
        <v>Male</v>
      </c>
      <c r="I1919" s="4" t="str">
        <f t="array" ref="I1919">XLOOKUP(E1919,Customer_Dim!A:A,Customer_Dim!H:H)</f>
        <v>Silver</v>
      </c>
      <c r="J1919" s="4" t="str">
        <f t="array" ref="J1919">XLOOKUP(E1919,Customer_Dim!A:A,Customer_Dim!E:E)</f>
        <v>Espinozaberg</v>
      </c>
      <c r="K1919" s="4" t="str">
        <f t="array" ref="K1919">XLOOKUP(E1919,Customer_Dim!A:A,Customer_Dim!F:F)</f>
        <v>Minnesota</v>
      </c>
      <c r="L1919" s="4" t="str">
        <f t="array" ref="L1919">XLOOKUP(Q1919,Store_Dim!A:A,Store_Dim!C:C)</f>
        <v>East</v>
      </c>
      <c r="M1919" s="4" t="s">
        <v>1606</v>
      </c>
      <c r="N1919" s="4" t="str">
        <f t="array" ref="N1919">XLOOKUP(M1919,Product_Dim!A:A,Product_Dim!C:C)</f>
        <v>Beauty</v>
      </c>
      <c r="O1919" s="4" t="str">
        <f t="array" ref="O1919">XLOOKUP(M1919,Product_Dim!A:A,Product_Dim!D:D)</f>
        <v>Haircare</v>
      </c>
      <c r="P1919" s="4" t="s">
        <v>1609</v>
      </c>
      <c r="Q1919" s="4" t="s">
        <v>1887</v>
      </c>
      <c r="R1919" s="4" t="str">
        <f t="array" ref="R1919">XLOOKUP(Q1919,Store_Dim!A:A,Store_Dim!B:B)</f>
        <v>Rivera-Warner</v>
      </c>
      <c r="S1919" s="4" t="str">
        <f t="array" ref="S1919">XLOOKUP(Q1919,Store_Dim!A:A,Store_Dim!E:E)</f>
        <v>Flagship</v>
      </c>
      <c r="T1919" s="4">
        <v>2.0</v>
      </c>
      <c r="U1919" s="13">
        <v>687.35</v>
      </c>
      <c r="V1919" s="14">
        <v>0.2</v>
      </c>
      <c r="W1919" s="15">
        <v>460.0</v>
      </c>
      <c r="X1919" s="4" t="s">
        <v>1964</v>
      </c>
      <c r="Y1919" s="16">
        <v>1099.76</v>
      </c>
      <c r="Z1919" s="4" t="str">
        <f t="array" ref="Z1919">XLOOKUP(M1919,Product_Dim!A:A,Product_Dim!B:B)</f>
        <v>Hair Strengthening Shampoo</v>
      </c>
    </row>
    <row r="1920" ht="14.25" customHeight="1">
      <c r="A1920" s="4" t="s">
        <v>3879</v>
      </c>
      <c r="B1920" s="5">
        <v>45921.0</v>
      </c>
      <c r="C1920" s="12" t="s">
        <v>3976</v>
      </c>
      <c r="D1920" s="4">
        <f t="shared" si="1"/>
        <v>2025</v>
      </c>
      <c r="E1920" s="4" t="s">
        <v>695</v>
      </c>
      <c r="F1920" s="4">
        <v>28.0</v>
      </c>
      <c r="G1920" s="4" t="str">
        <f t="shared" si="2"/>
        <v>26-35</v>
      </c>
      <c r="H1920" s="4" t="str">
        <f t="array" ref="H1920">XLOOKUP(E1920,Customer_Dim!A:A,Customer_Dim!D:D)</f>
        <v>Female</v>
      </c>
      <c r="I1920" s="4" t="str">
        <f t="array" ref="I1920">XLOOKUP(E1920,Customer_Dim!A:A,Customer_Dim!H:H)</f>
        <v>Bronze</v>
      </c>
      <c r="J1920" s="4" t="str">
        <f t="array" ref="J1920">XLOOKUP(E1920,Customer_Dim!A:A,Customer_Dim!E:E)</f>
        <v>South Emily</v>
      </c>
      <c r="K1920" s="4" t="str">
        <f t="array" ref="K1920">XLOOKUP(E1920,Customer_Dim!A:A,Customer_Dim!F:F)</f>
        <v>New Jersey</v>
      </c>
      <c r="L1920" s="4" t="str">
        <f t="array" ref="L1920">XLOOKUP(Q1920,Store_Dim!A:A,Store_Dim!C:C)</f>
        <v>West</v>
      </c>
      <c r="M1920" s="4" t="s">
        <v>1835</v>
      </c>
      <c r="N1920" s="4" t="str">
        <f t="array" ref="N1920">XLOOKUP(M1920,Product_Dim!A:A,Product_Dim!C:C)</f>
        <v>Home</v>
      </c>
      <c r="O1920" s="4" t="str">
        <f t="array" ref="O1920">XLOOKUP(M1920,Product_Dim!A:A,Product_Dim!D:D)</f>
        <v>Furniture</v>
      </c>
      <c r="P1920" s="4" t="s">
        <v>1837</v>
      </c>
      <c r="Q1920" s="4" t="s">
        <v>1917</v>
      </c>
      <c r="R1920" s="4" t="str">
        <f t="array" ref="R1920">XLOOKUP(Q1920,Store_Dim!A:A,Store_Dim!B:B)</f>
        <v>Bean, Jones and Park</v>
      </c>
      <c r="S1920" s="4" t="str">
        <f t="array" ref="S1920">XLOOKUP(Q1920,Store_Dim!A:A,Store_Dim!E:E)</f>
        <v>Online</v>
      </c>
      <c r="T1920" s="4">
        <v>2.0</v>
      </c>
      <c r="U1920" s="13">
        <v>30.14</v>
      </c>
      <c r="V1920" s="14">
        <v>0.21</v>
      </c>
      <c r="W1920" s="15">
        <v>208.0</v>
      </c>
      <c r="X1920" s="4" t="s">
        <v>1959</v>
      </c>
      <c r="Y1920" s="16">
        <v>47.6212</v>
      </c>
      <c r="Z1920" s="4" t="str">
        <f t="array" ref="Z1920">XLOOKUP(M1920,Product_Dim!A:A,Product_Dim!B:B)</f>
        <v>Wooden Bookshelf</v>
      </c>
    </row>
    <row r="1921" ht="14.25" customHeight="1">
      <c r="A1921" s="4" t="s">
        <v>3880</v>
      </c>
      <c r="B1921" s="5">
        <v>45651.0</v>
      </c>
      <c r="C1921" s="12" t="s">
        <v>3969</v>
      </c>
      <c r="D1921" s="4">
        <f t="shared" si="1"/>
        <v>2024</v>
      </c>
      <c r="E1921" s="4" t="s">
        <v>369</v>
      </c>
      <c r="F1921" s="4">
        <v>35.0</v>
      </c>
      <c r="G1921" s="4" t="str">
        <f t="shared" si="2"/>
        <v>26-35</v>
      </c>
      <c r="H1921" s="4" t="str">
        <f t="array" ref="H1921">XLOOKUP(E1921,Customer_Dim!A:A,Customer_Dim!D:D)</f>
        <v>Male</v>
      </c>
      <c r="I1921" s="4" t="str">
        <f t="array" ref="I1921">XLOOKUP(E1921,Customer_Dim!A:A,Customer_Dim!H:H)</f>
        <v>Silver</v>
      </c>
      <c r="J1921" s="4" t="str">
        <f t="array" ref="J1921">XLOOKUP(E1921,Customer_Dim!A:A,Customer_Dim!E:E)</f>
        <v>South Dustin</v>
      </c>
      <c r="K1921" s="4" t="str">
        <f t="array" ref="K1921">XLOOKUP(E1921,Customer_Dim!A:A,Customer_Dim!F:F)</f>
        <v>Tennessee</v>
      </c>
      <c r="L1921" s="4" t="str">
        <f t="array" ref="L1921">XLOOKUP(Q1921,Store_Dim!A:A,Store_Dim!C:C)</f>
        <v>West</v>
      </c>
      <c r="M1921" s="4" t="s">
        <v>1680</v>
      </c>
      <c r="N1921" s="4" t="str">
        <f t="array" ref="N1921">XLOOKUP(M1921,Product_Dim!A:A,Product_Dim!C:C)</f>
        <v>Electronics</v>
      </c>
      <c r="O1921" s="4" t="str">
        <f t="array" ref="O1921">XLOOKUP(M1921,Product_Dim!A:A,Product_Dim!D:D)</f>
        <v>Computer</v>
      </c>
      <c r="P1921" s="4" t="s">
        <v>1682</v>
      </c>
      <c r="Q1921" s="4" t="s">
        <v>1917</v>
      </c>
      <c r="R1921" s="4" t="str">
        <f t="array" ref="R1921">XLOOKUP(Q1921,Store_Dim!A:A,Store_Dim!B:B)</f>
        <v>Bean, Jones and Park</v>
      </c>
      <c r="S1921" s="4" t="str">
        <f t="array" ref="S1921">XLOOKUP(Q1921,Store_Dim!A:A,Store_Dim!E:E)</f>
        <v>Online</v>
      </c>
      <c r="T1921" s="4">
        <v>3.0</v>
      </c>
      <c r="U1921" s="13">
        <v>570.12</v>
      </c>
      <c r="V1921" s="14">
        <v>0.12</v>
      </c>
      <c r="W1921" s="15">
        <v>86.0</v>
      </c>
      <c r="X1921" s="4" t="s">
        <v>1961</v>
      </c>
      <c r="Y1921" s="16">
        <v>1505.1168</v>
      </c>
      <c r="Z1921" s="4" t="str">
        <f t="array" ref="Z1921">XLOOKUP(M1921,Product_Dim!A:A,Product_Dim!B:B)</f>
        <v>Gaming Mechanical Keyboard</v>
      </c>
    </row>
    <row r="1922" ht="14.25" customHeight="1">
      <c r="A1922" s="4" t="s">
        <v>3881</v>
      </c>
      <c r="B1922" s="5">
        <v>45883.0</v>
      </c>
      <c r="C1922" s="12" t="s">
        <v>3975</v>
      </c>
      <c r="D1922" s="4">
        <f t="shared" si="1"/>
        <v>2025</v>
      </c>
      <c r="E1922" s="4" t="s">
        <v>916</v>
      </c>
      <c r="F1922" s="4">
        <v>59.0</v>
      </c>
      <c r="G1922" s="4" t="str">
        <f t="shared" si="2"/>
        <v>56-65</v>
      </c>
      <c r="H1922" s="4" t="str">
        <f t="array" ref="H1922">XLOOKUP(E1922,Customer_Dim!A:A,Customer_Dim!D:D)</f>
        <v>Male</v>
      </c>
      <c r="I1922" s="4" t="str">
        <f t="array" ref="I1922">XLOOKUP(E1922,Customer_Dim!A:A,Customer_Dim!H:H)</f>
        <v>Platinum</v>
      </c>
      <c r="J1922" s="4" t="str">
        <f t="array" ref="J1922">XLOOKUP(E1922,Customer_Dim!A:A,Customer_Dim!E:E)</f>
        <v>North Joshualand</v>
      </c>
      <c r="K1922" s="4" t="str">
        <f t="array" ref="K1922">XLOOKUP(E1922,Customer_Dim!A:A,Customer_Dim!F:F)</f>
        <v>Connecticut</v>
      </c>
      <c r="L1922" s="4" t="str">
        <f t="array" ref="L1922">XLOOKUP(Q1922,Store_Dim!A:A,Store_Dim!C:C)</f>
        <v>East</v>
      </c>
      <c r="M1922" s="4" t="s">
        <v>1814</v>
      </c>
      <c r="N1922" s="4" t="str">
        <f t="array" ref="N1922">XLOOKUP(M1922,Product_Dim!A:A,Product_Dim!C:C)</f>
        <v>Electronics</v>
      </c>
      <c r="O1922" s="4" t="str">
        <f t="array" ref="O1922">XLOOKUP(M1922,Product_Dim!A:A,Product_Dim!D:D)</f>
        <v>Appliances</v>
      </c>
      <c r="P1922" s="4" t="s">
        <v>1816</v>
      </c>
      <c r="Q1922" s="4" t="s">
        <v>1948</v>
      </c>
      <c r="R1922" s="4" t="str">
        <f t="array" ref="R1922">XLOOKUP(Q1922,Store_Dim!A:A,Store_Dim!B:B)</f>
        <v>Mann-Austin</v>
      </c>
      <c r="S1922" s="4" t="str">
        <f t="array" ref="S1922">XLOOKUP(Q1922,Store_Dim!A:A,Store_Dim!E:E)</f>
        <v>Online</v>
      </c>
      <c r="T1922" s="4">
        <v>3.0</v>
      </c>
      <c r="U1922" s="13">
        <v>401.87</v>
      </c>
      <c r="V1922" s="14">
        <v>0.29</v>
      </c>
      <c r="W1922" s="15">
        <v>104.0</v>
      </c>
      <c r="X1922" s="4" t="s">
        <v>1964</v>
      </c>
      <c r="Y1922" s="16">
        <v>855.9831</v>
      </c>
      <c r="Z1922" s="4" t="str">
        <f t="array" ref="Z1922">XLOOKUP(M1922,Product_Dim!A:A,Product_Dim!B:B)</f>
        <v>WiFi Mesh Router</v>
      </c>
    </row>
    <row r="1923" ht="14.25" customHeight="1">
      <c r="A1923" s="4" t="s">
        <v>3882</v>
      </c>
      <c r="B1923" s="5">
        <v>45624.0</v>
      </c>
      <c r="C1923" s="12" t="s">
        <v>3971</v>
      </c>
      <c r="D1923" s="4">
        <f t="shared" si="1"/>
        <v>2024</v>
      </c>
      <c r="E1923" s="4" t="s">
        <v>1539</v>
      </c>
      <c r="F1923" s="4">
        <v>56.0</v>
      </c>
      <c r="G1923" s="4" t="str">
        <f t="shared" si="2"/>
        <v>56-65</v>
      </c>
      <c r="H1923" s="4" t="str">
        <f t="array" ref="H1923">XLOOKUP(E1923,Customer_Dim!A:A,Customer_Dim!D:D)</f>
        <v>Male</v>
      </c>
      <c r="I1923" s="4" t="str">
        <f t="array" ref="I1923">XLOOKUP(E1923,Customer_Dim!A:A,Customer_Dim!H:H)</f>
        <v>Bronze</v>
      </c>
      <c r="J1923" s="4" t="str">
        <f t="array" ref="J1923">XLOOKUP(E1923,Customer_Dim!A:A,Customer_Dim!E:E)</f>
        <v>North Seanfurt</v>
      </c>
      <c r="K1923" s="4" t="str">
        <f t="array" ref="K1923">XLOOKUP(E1923,Customer_Dim!A:A,Customer_Dim!F:F)</f>
        <v>Ohio</v>
      </c>
      <c r="L1923" s="4" t="str">
        <f t="array" ref="L1923">XLOOKUP(Q1923,Store_Dim!A:A,Store_Dim!C:C)</f>
        <v>North</v>
      </c>
      <c r="M1923" s="4" t="s">
        <v>1820</v>
      </c>
      <c r="N1923" s="4" t="str">
        <f t="array" ref="N1923">XLOOKUP(M1923,Product_Dim!A:A,Product_Dim!C:C)</f>
        <v>Home</v>
      </c>
      <c r="O1923" s="4" t="str">
        <f t="array" ref="O1923">XLOOKUP(M1923,Product_Dim!A:A,Product_Dim!D:D)</f>
        <v>Lighting</v>
      </c>
      <c r="P1923" s="4" t="s">
        <v>1822</v>
      </c>
      <c r="Q1923" s="4" t="s">
        <v>1929</v>
      </c>
      <c r="R1923" s="4" t="str">
        <f t="array" ref="R1923">XLOOKUP(Q1923,Store_Dim!A:A,Store_Dim!B:B)</f>
        <v>Thomas, Bridges and Harris</v>
      </c>
      <c r="S1923" s="4" t="str">
        <f t="array" ref="S1923">XLOOKUP(Q1923,Store_Dim!A:A,Store_Dim!E:E)</f>
        <v>Online</v>
      </c>
      <c r="T1923" s="4">
        <v>4.0</v>
      </c>
      <c r="U1923" s="13">
        <v>619.35</v>
      </c>
      <c r="V1923" s="14">
        <v>0.3</v>
      </c>
      <c r="W1923" s="15">
        <v>469.0</v>
      </c>
      <c r="X1923" s="4" t="s">
        <v>1959</v>
      </c>
      <c r="Y1923" s="16">
        <v>1734.18</v>
      </c>
      <c r="Z1923" s="4" t="str">
        <f t="array" ref="Z1923">XLOOKUP(M1923,Product_Dim!A:A,Product_Dim!B:B)</f>
        <v>Decorative Lamp Shade</v>
      </c>
    </row>
    <row r="1924" ht="14.25" customHeight="1">
      <c r="A1924" s="4" t="s">
        <v>3883</v>
      </c>
      <c r="B1924" s="5">
        <v>45276.0</v>
      </c>
      <c r="C1924" s="12" t="s">
        <v>3969</v>
      </c>
      <c r="D1924" s="4">
        <f t="shared" si="1"/>
        <v>2023</v>
      </c>
      <c r="E1924" s="4" t="s">
        <v>814</v>
      </c>
      <c r="F1924" s="4">
        <v>32.0</v>
      </c>
      <c r="G1924" s="4" t="str">
        <f t="shared" si="2"/>
        <v>26-35</v>
      </c>
      <c r="H1924" s="4" t="str">
        <f t="array" ref="H1924">XLOOKUP(E1924,Customer_Dim!A:A,Customer_Dim!D:D)</f>
        <v>Male</v>
      </c>
      <c r="I1924" s="4" t="str">
        <f t="array" ref="I1924">XLOOKUP(E1924,Customer_Dim!A:A,Customer_Dim!H:H)</f>
        <v>Platinum</v>
      </c>
      <c r="J1924" s="4" t="str">
        <f t="array" ref="J1924">XLOOKUP(E1924,Customer_Dim!A:A,Customer_Dim!E:E)</f>
        <v>Mikehaven</v>
      </c>
      <c r="K1924" s="4" t="str">
        <f t="array" ref="K1924">XLOOKUP(E1924,Customer_Dim!A:A,Customer_Dim!F:F)</f>
        <v>New Hampshire</v>
      </c>
      <c r="L1924" s="4" t="str">
        <f t="array" ref="L1924">XLOOKUP(Q1924,Store_Dim!A:A,Store_Dim!C:C)</f>
        <v>North</v>
      </c>
      <c r="M1924" s="4" t="s">
        <v>1718</v>
      </c>
      <c r="N1924" s="4" t="str">
        <f t="array" ref="N1924">XLOOKUP(M1924,Product_Dim!A:A,Product_Dim!C:C)</f>
        <v>Clothing</v>
      </c>
      <c r="O1924" s="4" t="str">
        <f t="array" ref="O1924">XLOOKUP(M1924,Product_Dim!A:A,Product_Dim!D:D)</f>
        <v>Outerwear</v>
      </c>
      <c r="P1924" s="4" t="s">
        <v>1720</v>
      </c>
      <c r="Q1924" s="4" t="s">
        <v>1942</v>
      </c>
      <c r="R1924" s="4" t="str">
        <f t="array" ref="R1924">XLOOKUP(Q1924,Store_Dim!A:A,Store_Dim!B:B)</f>
        <v>Holloway Ltd</v>
      </c>
      <c r="S1924" s="4" t="str">
        <f t="array" ref="S1924">XLOOKUP(Q1924,Store_Dim!A:A,Store_Dim!E:E)</f>
        <v>Flagship</v>
      </c>
      <c r="T1924" s="4">
        <v>4.0</v>
      </c>
      <c r="U1924" s="13">
        <v>569.36</v>
      </c>
      <c r="V1924" s="14">
        <v>0.27</v>
      </c>
      <c r="W1924" s="15">
        <v>296.0</v>
      </c>
      <c r="X1924" s="4" t="s">
        <v>1961</v>
      </c>
      <c r="Y1924" s="16">
        <v>1662.5312</v>
      </c>
      <c r="Z1924" s="4" t="str">
        <f t="array" ref="Z1924">XLOOKUP(M1924,Product_Dim!A:A,Product_Dim!B:B)</f>
        <v>Men's Winter Jacket</v>
      </c>
    </row>
    <row r="1925" ht="14.25" customHeight="1">
      <c r="A1925" s="4" t="s">
        <v>3884</v>
      </c>
      <c r="B1925" s="5">
        <v>45344.0</v>
      </c>
      <c r="C1925" s="12" t="s">
        <v>3974</v>
      </c>
      <c r="D1925" s="4">
        <f t="shared" si="1"/>
        <v>2024</v>
      </c>
      <c r="E1925" s="4" t="s">
        <v>1487</v>
      </c>
      <c r="F1925" s="4">
        <v>33.0</v>
      </c>
      <c r="G1925" s="4" t="str">
        <f t="shared" si="2"/>
        <v>26-35</v>
      </c>
      <c r="H1925" s="4" t="str">
        <f t="array" ref="H1925">XLOOKUP(E1925,Customer_Dim!A:A,Customer_Dim!D:D)</f>
        <v>Female</v>
      </c>
      <c r="I1925" s="4" t="str">
        <f t="array" ref="I1925">XLOOKUP(E1925,Customer_Dim!A:A,Customer_Dim!H:H)</f>
        <v>Gold</v>
      </c>
      <c r="J1925" s="4" t="str">
        <f t="array" ref="J1925">XLOOKUP(E1925,Customer_Dim!A:A,Customer_Dim!E:E)</f>
        <v>Anthonymouth</v>
      </c>
      <c r="K1925" s="4" t="str">
        <f t="array" ref="K1925">XLOOKUP(E1925,Customer_Dim!A:A,Customer_Dim!F:F)</f>
        <v>Oklahoma</v>
      </c>
      <c r="L1925" s="4" t="str">
        <f t="array" ref="L1925">XLOOKUP(Q1925,Store_Dim!A:A,Store_Dim!C:C)</f>
        <v>South</v>
      </c>
      <c r="M1925" s="4" t="s">
        <v>1658</v>
      </c>
      <c r="N1925" s="4" t="str">
        <f t="array" ref="N1925">XLOOKUP(M1925,Product_Dim!A:A,Product_Dim!C:C)</f>
        <v>Home</v>
      </c>
      <c r="O1925" s="4" t="str">
        <f t="array" ref="O1925">XLOOKUP(M1925,Product_Dim!A:A,Product_Dim!D:D)</f>
        <v>Decor</v>
      </c>
      <c r="P1925" s="4" t="s">
        <v>1660</v>
      </c>
      <c r="Q1925" s="4" t="s">
        <v>1904</v>
      </c>
      <c r="R1925" s="4" t="str">
        <f t="array" ref="R1925">XLOOKUP(Q1925,Store_Dim!A:A,Store_Dim!B:B)</f>
        <v>Alexander Group</v>
      </c>
      <c r="S1925" s="4" t="str">
        <f t="array" ref="S1925">XLOOKUP(Q1925,Store_Dim!A:A,Store_Dim!E:E)</f>
        <v>Online</v>
      </c>
      <c r="T1925" s="4">
        <v>2.0</v>
      </c>
      <c r="U1925" s="13">
        <v>846.35</v>
      </c>
      <c r="V1925" s="14">
        <v>0.3</v>
      </c>
      <c r="W1925" s="15">
        <v>378.0</v>
      </c>
      <c r="X1925" s="4" t="s">
        <v>1964</v>
      </c>
      <c r="Y1925" s="16">
        <v>1184.89</v>
      </c>
      <c r="Z1925" s="4" t="str">
        <f t="array" ref="Z1925">XLOOKUP(M1925,Product_Dim!A:A,Product_Dim!B:B)</f>
        <v>Decorative Floor Vase</v>
      </c>
    </row>
    <row r="1926" ht="14.25" customHeight="1">
      <c r="A1926" s="4" t="s">
        <v>3885</v>
      </c>
      <c r="B1926" s="5">
        <v>45849.0</v>
      </c>
      <c r="C1926" s="12" t="s">
        <v>3968</v>
      </c>
      <c r="D1926" s="4">
        <f t="shared" si="1"/>
        <v>2025</v>
      </c>
      <c r="E1926" s="4" t="s">
        <v>1370</v>
      </c>
      <c r="F1926" s="4">
        <v>48.0</v>
      </c>
      <c r="G1926" s="4" t="str">
        <f t="shared" si="2"/>
        <v>46-55</v>
      </c>
      <c r="H1926" s="4" t="str">
        <f t="array" ref="H1926">XLOOKUP(E1926,Customer_Dim!A:A,Customer_Dim!D:D)</f>
        <v>Female</v>
      </c>
      <c r="I1926" s="4" t="str">
        <f t="array" ref="I1926">XLOOKUP(E1926,Customer_Dim!A:A,Customer_Dim!H:H)</f>
        <v>Gold</v>
      </c>
      <c r="J1926" s="4" t="str">
        <f t="array" ref="J1926">XLOOKUP(E1926,Customer_Dim!A:A,Customer_Dim!E:E)</f>
        <v>New Sarah</v>
      </c>
      <c r="K1926" s="4" t="str">
        <f t="array" ref="K1926">XLOOKUP(E1926,Customer_Dim!A:A,Customer_Dim!F:F)</f>
        <v>Indiana</v>
      </c>
      <c r="L1926" s="4" t="str">
        <f t="array" ref="L1926">XLOOKUP(Q1926,Store_Dim!A:A,Store_Dim!C:C)</f>
        <v>South</v>
      </c>
      <c r="M1926" s="4" t="s">
        <v>1667</v>
      </c>
      <c r="N1926" s="4" t="str">
        <f t="array" ref="N1926">XLOOKUP(M1926,Product_Dim!A:A,Product_Dim!C:C)</f>
        <v>Home</v>
      </c>
      <c r="O1926" s="4" t="str">
        <f t="array" ref="O1926">XLOOKUP(M1926,Product_Dim!A:A,Product_Dim!D:D)</f>
        <v>Kitchen</v>
      </c>
      <c r="P1926" s="4" t="s">
        <v>1669</v>
      </c>
      <c r="Q1926" s="4" t="s">
        <v>1896</v>
      </c>
      <c r="R1926" s="4" t="str">
        <f t="array" ref="R1926">XLOOKUP(Q1926,Store_Dim!A:A,Store_Dim!B:B)</f>
        <v>Black-Horn</v>
      </c>
      <c r="S1926" s="4" t="str">
        <f t="array" ref="S1926">XLOOKUP(Q1926,Store_Dim!A:A,Store_Dim!E:E)</f>
        <v>Outlet</v>
      </c>
      <c r="T1926" s="4">
        <v>1.0</v>
      </c>
      <c r="U1926" s="13">
        <v>788.45</v>
      </c>
      <c r="V1926" s="14">
        <v>0.29</v>
      </c>
      <c r="W1926" s="15">
        <v>57.0</v>
      </c>
      <c r="X1926" s="4" t="s">
        <v>1961</v>
      </c>
      <c r="Y1926" s="16">
        <v>559.7995</v>
      </c>
      <c r="Z1926" s="4" t="str">
        <f t="array" ref="Z1926">XLOOKUP(M1926,Product_Dim!A:A,Product_Dim!B:B)</f>
        <v>Stainless Steel Cutlery Set</v>
      </c>
    </row>
    <row r="1927" ht="14.25" customHeight="1">
      <c r="A1927" s="4" t="s">
        <v>3886</v>
      </c>
      <c r="B1927" s="5">
        <v>45880.0</v>
      </c>
      <c r="C1927" s="12" t="s">
        <v>3975</v>
      </c>
      <c r="D1927" s="4">
        <f t="shared" si="1"/>
        <v>2025</v>
      </c>
      <c r="E1927" s="4" t="s">
        <v>1151</v>
      </c>
      <c r="F1927" s="4">
        <v>34.0</v>
      </c>
      <c r="G1927" s="4" t="str">
        <f t="shared" si="2"/>
        <v>26-35</v>
      </c>
      <c r="H1927" s="4" t="str">
        <f t="array" ref="H1927">XLOOKUP(E1927,Customer_Dim!A:A,Customer_Dim!D:D)</f>
        <v>Male</v>
      </c>
      <c r="I1927" s="4" t="str">
        <f t="array" ref="I1927">XLOOKUP(E1927,Customer_Dim!A:A,Customer_Dim!H:H)</f>
        <v>Platinum</v>
      </c>
      <c r="J1927" s="4" t="str">
        <f t="array" ref="J1927">XLOOKUP(E1927,Customer_Dim!A:A,Customer_Dim!E:E)</f>
        <v>Andersonside</v>
      </c>
      <c r="K1927" s="4" t="str">
        <f t="array" ref="K1927">XLOOKUP(E1927,Customer_Dim!A:A,Customer_Dim!F:F)</f>
        <v>Arkansas</v>
      </c>
      <c r="L1927" s="4" t="str">
        <f t="array" ref="L1927">XLOOKUP(Q1927,Store_Dim!A:A,Store_Dim!C:C)</f>
        <v>North</v>
      </c>
      <c r="M1927" s="4" t="s">
        <v>1683</v>
      </c>
      <c r="N1927" s="4" t="str">
        <f t="array" ref="N1927">XLOOKUP(M1927,Product_Dim!A:A,Product_Dim!C:C)</f>
        <v>Home</v>
      </c>
      <c r="O1927" s="4" t="str">
        <f t="array" ref="O1927">XLOOKUP(M1927,Product_Dim!A:A,Product_Dim!D:D)</f>
        <v>Lighting</v>
      </c>
      <c r="P1927" s="4" t="s">
        <v>1685</v>
      </c>
      <c r="Q1927" s="4" t="s">
        <v>1929</v>
      </c>
      <c r="R1927" s="4" t="str">
        <f t="array" ref="R1927">XLOOKUP(Q1927,Store_Dim!A:A,Store_Dim!B:B)</f>
        <v>Thomas, Bridges and Harris</v>
      </c>
      <c r="S1927" s="4" t="str">
        <f t="array" ref="S1927">XLOOKUP(Q1927,Store_Dim!A:A,Store_Dim!E:E)</f>
        <v>Online</v>
      </c>
      <c r="T1927" s="4">
        <v>2.0</v>
      </c>
      <c r="U1927" s="13">
        <v>338.81</v>
      </c>
      <c r="V1927" s="14">
        <v>0.07</v>
      </c>
      <c r="W1927" s="15">
        <v>329.0</v>
      </c>
      <c r="X1927" s="4" t="s">
        <v>1964</v>
      </c>
      <c r="Y1927" s="16">
        <v>630.1866</v>
      </c>
      <c r="Z1927" s="4" t="str">
        <f t="array" ref="Z1927">XLOOKUP(M1927,Product_Dim!A:A,Product_Dim!B:B)</f>
        <v>Bedroom Table Lamp</v>
      </c>
    </row>
    <row r="1928" ht="14.25" customHeight="1">
      <c r="A1928" s="4" t="s">
        <v>3887</v>
      </c>
      <c r="B1928" s="5">
        <v>45907.0</v>
      </c>
      <c r="C1928" s="12" t="s">
        <v>3976</v>
      </c>
      <c r="D1928" s="4">
        <f t="shared" si="1"/>
        <v>2025</v>
      </c>
      <c r="E1928" s="4" t="s">
        <v>127</v>
      </c>
      <c r="F1928" s="4">
        <v>18.0</v>
      </c>
      <c r="G1928" s="4" t="str">
        <f t="shared" si="2"/>
        <v>18-25</v>
      </c>
      <c r="H1928" s="4" t="str">
        <f t="array" ref="H1928">XLOOKUP(E1928,Customer_Dim!A:A,Customer_Dim!D:D)</f>
        <v>Female</v>
      </c>
      <c r="I1928" s="4" t="str">
        <f t="array" ref="I1928">XLOOKUP(E1928,Customer_Dim!A:A,Customer_Dim!H:H)</f>
        <v>Gold</v>
      </c>
      <c r="J1928" s="4" t="str">
        <f t="array" ref="J1928">XLOOKUP(E1928,Customer_Dim!A:A,Customer_Dim!E:E)</f>
        <v>East Michellemouth</v>
      </c>
      <c r="K1928" s="4" t="str">
        <f t="array" ref="K1928">XLOOKUP(E1928,Customer_Dim!A:A,Customer_Dim!F:F)</f>
        <v>Missouri</v>
      </c>
      <c r="L1928" s="4" t="str">
        <f t="array" ref="L1928">XLOOKUP(Q1928,Store_Dim!A:A,Store_Dim!C:C)</f>
        <v>North</v>
      </c>
      <c r="M1928" s="4" t="s">
        <v>1613</v>
      </c>
      <c r="N1928" s="4" t="str">
        <f t="array" ref="N1928">XLOOKUP(M1928,Product_Dim!A:A,Product_Dim!C:C)</f>
        <v>Home</v>
      </c>
      <c r="O1928" s="4" t="str">
        <f t="array" ref="O1928">XLOOKUP(M1928,Product_Dim!A:A,Product_Dim!D:D)</f>
        <v>Decor</v>
      </c>
      <c r="P1928" s="4" t="s">
        <v>1616</v>
      </c>
      <c r="Q1928" s="4" t="s">
        <v>1908</v>
      </c>
      <c r="R1928" s="4" t="str">
        <f t="array" ref="R1928">XLOOKUP(Q1928,Store_Dim!A:A,Store_Dim!B:B)</f>
        <v>Gray Ltd</v>
      </c>
      <c r="S1928" s="4" t="str">
        <f t="array" ref="S1928">XLOOKUP(Q1928,Store_Dim!A:A,Store_Dim!E:E)</f>
        <v>Outlet</v>
      </c>
      <c r="T1928" s="4">
        <v>4.0</v>
      </c>
      <c r="U1928" s="13">
        <v>94.48</v>
      </c>
      <c r="V1928" s="14">
        <v>0.06</v>
      </c>
      <c r="W1928" s="15">
        <v>439.0</v>
      </c>
      <c r="X1928" s="4" t="s">
        <v>1964</v>
      </c>
      <c r="Y1928" s="16">
        <v>355.2448</v>
      </c>
      <c r="Z1928" s="4" t="str">
        <f t="array" ref="Z1928">XLOOKUP(M1928,Product_Dim!A:A,Product_Dim!B:B)</f>
        <v>Decorative Wall Mirror</v>
      </c>
    </row>
    <row r="1929" ht="14.25" customHeight="1">
      <c r="A1929" s="4" t="s">
        <v>3888</v>
      </c>
      <c r="B1929" s="5">
        <v>45545.0</v>
      </c>
      <c r="C1929" s="12" t="s">
        <v>3976</v>
      </c>
      <c r="D1929" s="4">
        <f t="shared" si="1"/>
        <v>2024</v>
      </c>
      <c r="E1929" s="4" t="s">
        <v>1490</v>
      </c>
      <c r="F1929" s="4">
        <v>41.0</v>
      </c>
      <c r="G1929" s="4" t="str">
        <f t="shared" si="2"/>
        <v>36-45</v>
      </c>
      <c r="H1929" s="4" t="str">
        <f t="array" ref="H1929">XLOOKUP(E1929,Customer_Dim!A:A,Customer_Dim!D:D)</f>
        <v>Female</v>
      </c>
      <c r="I1929" s="4" t="str">
        <f t="array" ref="I1929">XLOOKUP(E1929,Customer_Dim!A:A,Customer_Dim!H:H)</f>
        <v>Platinum</v>
      </c>
      <c r="J1929" s="4" t="str">
        <f t="array" ref="J1929">XLOOKUP(E1929,Customer_Dim!A:A,Customer_Dim!E:E)</f>
        <v>West Kelseyberg</v>
      </c>
      <c r="K1929" s="4" t="str">
        <f t="array" ref="K1929">XLOOKUP(E1929,Customer_Dim!A:A,Customer_Dim!F:F)</f>
        <v>Kansas</v>
      </c>
      <c r="L1929" s="4" t="str">
        <f t="array" ref="L1929">XLOOKUP(Q1929,Store_Dim!A:A,Store_Dim!C:C)</f>
        <v>East</v>
      </c>
      <c r="M1929" s="4" t="s">
        <v>1631</v>
      </c>
      <c r="N1929" s="4" t="str">
        <f t="array" ref="N1929">XLOOKUP(M1929,Product_Dim!A:A,Product_Dim!C:C)</f>
        <v>Sports</v>
      </c>
      <c r="O1929" s="4" t="str">
        <f t="array" ref="O1929">XLOOKUP(M1929,Product_Dim!A:A,Product_Dim!D:D)</f>
        <v>Equipment</v>
      </c>
      <c r="P1929" s="4" t="s">
        <v>1634</v>
      </c>
      <c r="Q1929" s="4" t="s">
        <v>1932</v>
      </c>
      <c r="R1929" s="4" t="str">
        <f t="array" ref="R1929">XLOOKUP(Q1929,Store_Dim!A:A,Store_Dim!B:B)</f>
        <v>Gardner, Humphrey and Contreras</v>
      </c>
      <c r="S1929" s="4" t="str">
        <f t="array" ref="S1929">XLOOKUP(Q1929,Store_Dim!A:A,Store_Dim!E:E)</f>
        <v>Flagship</v>
      </c>
      <c r="T1929" s="4">
        <v>3.0</v>
      </c>
      <c r="U1929" s="13">
        <v>941.85</v>
      </c>
      <c r="V1929" s="14">
        <v>0.16</v>
      </c>
      <c r="W1929" s="15">
        <v>65.0</v>
      </c>
      <c r="X1929" s="4" t="s">
        <v>1961</v>
      </c>
      <c r="Y1929" s="16">
        <v>2373.462</v>
      </c>
      <c r="Z1929" s="4" t="str">
        <f t="array" ref="Z1929">XLOOKUP(M1929,Product_Dim!A:A,Product_Dim!B:B)</f>
        <v>Knee Support Brace</v>
      </c>
    </row>
    <row r="1930" ht="14.25" customHeight="1">
      <c r="A1930" s="4" t="s">
        <v>3889</v>
      </c>
      <c r="B1930" s="5">
        <v>45257.0</v>
      </c>
      <c r="C1930" s="12" t="s">
        <v>3971</v>
      </c>
      <c r="D1930" s="4">
        <f t="shared" si="1"/>
        <v>2023</v>
      </c>
      <c r="E1930" s="4" t="s">
        <v>557</v>
      </c>
      <c r="F1930" s="4">
        <v>18.0</v>
      </c>
      <c r="G1930" s="4" t="str">
        <f t="shared" si="2"/>
        <v>18-25</v>
      </c>
      <c r="H1930" s="4" t="str">
        <f t="array" ref="H1930">XLOOKUP(E1930,Customer_Dim!A:A,Customer_Dim!D:D)</f>
        <v>Female</v>
      </c>
      <c r="I1930" s="4" t="str">
        <f t="array" ref="I1930">XLOOKUP(E1930,Customer_Dim!A:A,Customer_Dim!H:H)</f>
        <v>Silver</v>
      </c>
      <c r="J1930" s="4" t="str">
        <f t="array" ref="J1930">XLOOKUP(E1930,Customer_Dim!A:A,Customer_Dim!E:E)</f>
        <v>Hessmouth</v>
      </c>
      <c r="K1930" s="4" t="str">
        <f t="array" ref="K1930">XLOOKUP(E1930,Customer_Dim!A:A,Customer_Dim!F:F)</f>
        <v>Arizona</v>
      </c>
      <c r="L1930" s="4" t="str">
        <f t="array" ref="L1930">XLOOKUP(Q1930,Store_Dim!A:A,Store_Dim!C:C)</f>
        <v>North</v>
      </c>
      <c r="M1930" s="4" t="s">
        <v>1715</v>
      </c>
      <c r="N1930" s="4" t="str">
        <f t="array" ref="N1930">XLOOKUP(M1930,Product_Dim!A:A,Product_Dim!C:C)</f>
        <v>Sports</v>
      </c>
      <c r="O1930" s="4" t="str">
        <f t="array" ref="O1930">XLOOKUP(M1930,Product_Dim!A:A,Product_Dim!D:D)</f>
        <v>Team Sports</v>
      </c>
      <c r="P1930" s="4" t="s">
        <v>1717</v>
      </c>
      <c r="Q1930" s="4" t="s">
        <v>1908</v>
      </c>
      <c r="R1930" s="4" t="str">
        <f t="array" ref="R1930">XLOOKUP(Q1930,Store_Dim!A:A,Store_Dim!B:B)</f>
        <v>Gray Ltd</v>
      </c>
      <c r="S1930" s="4" t="str">
        <f t="array" ref="S1930">XLOOKUP(Q1930,Store_Dim!A:A,Store_Dim!E:E)</f>
        <v>Outlet</v>
      </c>
      <c r="T1930" s="4">
        <v>2.0</v>
      </c>
      <c r="U1930" s="13">
        <v>336.97</v>
      </c>
      <c r="V1930" s="14">
        <v>0.14</v>
      </c>
      <c r="W1930" s="15">
        <v>114.0</v>
      </c>
      <c r="X1930" s="4" t="s">
        <v>1961</v>
      </c>
      <c r="Y1930" s="16">
        <v>579.5884000000001</v>
      </c>
      <c r="Z1930" s="4" t="str">
        <f t="array" ref="Z1930">XLOOKUP(M1930,Product_Dim!A:A,Product_Dim!B:B)</f>
        <v>High-Grip Football</v>
      </c>
    </row>
    <row r="1931" ht="14.25" customHeight="1">
      <c r="A1931" s="4" t="s">
        <v>3890</v>
      </c>
      <c r="B1931" s="5">
        <v>45466.0</v>
      </c>
      <c r="C1931" s="12" t="s">
        <v>3970</v>
      </c>
      <c r="D1931" s="4">
        <f t="shared" si="1"/>
        <v>2024</v>
      </c>
      <c r="E1931" s="4" t="s">
        <v>1001</v>
      </c>
      <c r="F1931" s="4">
        <v>20.0</v>
      </c>
      <c r="G1931" s="4" t="str">
        <f t="shared" si="2"/>
        <v>18-25</v>
      </c>
      <c r="H1931" s="4" t="str">
        <f t="array" ref="H1931">XLOOKUP(E1931,Customer_Dim!A:A,Customer_Dim!D:D)</f>
        <v>Male</v>
      </c>
      <c r="I1931" s="4" t="str">
        <f t="array" ref="I1931">XLOOKUP(E1931,Customer_Dim!A:A,Customer_Dim!H:H)</f>
        <v>Silver</v>
      </c>
      <c r="J1931" s="4" t="str">
        <f t="array" ref="J1931">XLOOKUP(E1931,Customer_Dim!A:A,Customer_Dim!E:E)</f>
        <v>Joelside</v>
      </c>
      <c r="K1931" s="4" t="str">
        <f t="array" ref="K1931">XLOOKUP(E1931,Customer_Dim!A:A,Customer_Dim!F:F)</f>
        <v>Vermont</v>
      </c>
      <c r="L1931" s="4" t="str">
        <f t="array" ref="L1931">XLOOKUP(Q1931,Store_Dim!A:A,Store_Dim!C:C)</f>
        <v>North</v>
      </c>
      <c r="M1931" s="4" t="s">
        <v>1576</v>
      </c>
      <c r="N1931" s="4" t="str">
        <f t="array" ref="N1931">XLOOKUP(M1931,Product_Dim!A:A,Product_Dim!C:C)</f>
        <v>Clothing</v>
      </c>
      <c r="O1931" s="4" t="str">
        <f t="array" ref="O1931">XLOOKUP(M1931,Product_Dim!A:A,Product_Dim!D:D)</f>
        <v>Accessories</v>
      </c>
      <c r="P1931" s="4" t="s">
        <v>1579</v>
      </c>
      <c r="Q1931" s="4" t="s">
        <v>1908</v>
      </c>
      <c r="R1931" s="4" t="str">
        <f t="array" ref="R1931">XLOOKUP(Q1931,Store_Dim!A:A,Store_Dim!B:B)</f>
        <v>Gray Ltd</v>
      </c>
      <c r="S1931" s="4" t="str">
        <f t="array" ref="S1931">XLOOKUP(Q1931,Store_Dim!A:A,Store_Dim!E:E)</f>
        <v>Outlet</v>
      </c>
      <c r="T1931" s="4">
        <v>2.0</v>
      </c>
      <c r="U1931" s="13">
        <v>344.16</v>
      </c>
      <c r="V1931" s="14">
        <v>0.09</v>
      </c>
      <c r="W1931" s="15">
        <v>59.0</v>
      </c>
      <c r="X1931" s="4" t="s">
        <v>1961</v>
      </c>
      <c r="Y1931" s="16">
        <v>626.3712</v>
      </c>
      <c r="Z1931" s="4" t="str">
        <f t="array" ref="Z1931">XLOOKUP(M1931,Product_Dim!A:A,Product_Dim!B:B)</f>
        <v>Men's Leather Belt</v>
      </c>
    </row>
    <row r="1932" ht="14.25" customHeight="1">
      <c r="A1932" s="4" t="s">
        <v>3891</v>
      </c>
      <c r="B1932" s="5">
        <v>45847.0</v>
      </c>
      <c r="C1932" s="12" t="s">
        <v>3968</v>
      </c>
      <c r="D1932" s="4">
        <f t="shared" si="1"/>
        <v>2025</v>
      </c>
      <c r="E1932" s="4" t="s">
        <v>971</v>
      </c>
      <c r="F1932" s="4">
        <v>29.0</v>
      </c>
      <c r="G1932" s="4" t="str">
        <f t="shared" si="2"/>
        <v>26-35</v>
      </c>
      <c r="H1932" s="4" t="str">
        <f t="array" ref="H1932">XLOOKUP(E1932,Customer_Dim!A:A,Customer_Dim!D:D)</f>
        <v>Male</v>
      </c>
      <c r="I1932" s="4" t="str">
        <f t="array" ref="I1932">XLOOKUP(E1932,Customer_Dim!A:A,Customer_Dim!H:H)</f>
        <v>Silver</v>
      </c>
      <c r="J1932" s="4" t="str">
        <f t="array" ref="J1932">XLOOKUP(E1932,Customer_Dim!A:A,Customer_Dim!E:E)</f>
        <v>Lake Melissashire</v>
      </c>
      <c r="K1932" s="4" t="str">
        <f t="array" ref="K1932">XLOOKUP(E1932,Customer_Dim!A:A,Customer_Dim!F:F)</f>
        <v>Oregon</v>
      </c>
      <c r="L1932" s="4" t="str">
        <f t="array" ref="L1932">XLOOKUP(Q1932,Store_Dim!A:A,Store_Dim!C:C)</f>
        <v>South</v>
      </c>
      <c r="M1932" s="4" t="s">
        <v>1725</v>
      </c>
      <c r="N1932" s="4" t="str">
        <f t="array" ref="N1932">XLOOKUP(M1932,Product_Dim!A:A,Product_Dim!C:C)</f>
        <v>Electronics</v>
      </c>
      <c r="O1932" s="4" t="str">
        <f t="array" ref="O1932">XLOOKUP(M1932,Product_Dim!A:A,Product_Dim!D:D)</f>
        <v>Accessories</v>
      </c>
      <c r="P1932" s="4" t="s">
        <v>1727</v>
      </c>
      <c r="Q1932" s="4" t="s">
        <v>1921</v>
      </c>
      <c r="R1932" s="4" t="str">
        <f t="array" ref="R1932">XLOOKUP(Q1932,Store_Dim!A:A,Store_Dim!B:B)</f>
        <v>Moore, Padilla and Butler</v>
      </c>
      <c r="S1932" s="4" t="str">
        <f t="array" ref="S1932">XLOOKUP(Q1932,Store_Dim!A:A,Store_Dim!E:E)</f>
        <v>Flagship</v>
      </c>
      <c r="T1932" s="4">
        <v>1.0</v>
      </c>
      <c r="U1932" s="13">
        <v>841.53</v>
      </c>
      <c r="V1932" s="14">
        <v>0.15</v>
      </c>
      <c r="W1932" s="15">
        <v>103.0</v>
      </c>
      <c r="X1932" s="4" t="s">
        <v>1959</v>
      </c>
      <c r="Y1932" s="16">
        <v>715.3004999999999</v>
      </c>
      <c r="Z1932" s="4" t="str">
        <f t="array" ref="Z1932">XLOOKUP(M1932,Product_Dim!A:A,Product_Dim!B:B)</f>
        <v>Car Dashboard Phone Holder</v>
      </c>
    </row>
    <row r="1933" ht="14.25" customHeight="1">
      <c r="A1933" s="4" t="s">
        <v>3892</v>
      </c>
      <c r="B1933" s="5">
        <v>45825.0</v>
      </c>
      <c r="C1933" s="12" t="s">
        <v>3970</v>
      </c>
      <c r="D1933" s="4">
        <f t="shared" si="1"/>
        <v>2025</v>
      </c>
      <c r="E1933" s="4" t="s">
        <v>1340</v>
      </c>
      <c r="F1933" s="4">
        <v>53.0</v>
      </c>
      <c r="G1933" s="4" t="str">
        <f t="shared" si="2"/>
        <v>46-55</v>
      </c>
      <c r="H1933" s="4" t="str">
        <f t="array" ref="H1933">XLOOKUP(E1933,Customer_Dim!A:A,Customer_Dim!D:D)</f>
        <v>Male</v>
      </c>
      <c r="I1933" s="4" t="str">
        <f t="array" ref="I1933">XLOOKUP(E1933,Customer_Dim!A:A,Customer_Dim!H:H)</f>
        <v>Bronze</v>
      </c>
      <c r="J1933" s="4" t="str">
        <f t="array" ref="J1933">XLOOKUP(E1933,Customer_Dim!A:A,Customer_Dim!E:E)</f>
        <v>Lake Alexandra</v>
      </c>
      <c r="K1933" s="4" t="str">
        <f t="array" ref="K1933">XLOOKUP(E1933,Customer_Dim!A:A,Customer_Dim!F:F)</f>
        <v>North Carolina</v>
      </c>
      <c r="L1933" s="4" t="str">
        <f t="array" ref="L1933">XLOOKUP(Q1933,Store_Dim!A:A,Store_Dim!C:C)</f>
        <v>North</v>
      </c>
      <c r="M1933" s="4" t="s">
        <v>1832</v>
      </c>
      <c r="N1933" s="4" t="str">
        <f t="array" ref="N1933">XLOOKUP(M1933,Product_Dim!A:A,Product_Dim!C:C)</f>
        <v>Beauty</v>
      </c>
      <c r="O1933" s="4" t="str">
        <f t="array" ref="O1933">XLOOKUP(M1933,Product_Dim!A:A,Product_Dim!D:D)</f>
        <v>Skincare</v>
      </c>
      <c r="P1933" s="4" t="s">
        <v>1834</v>
      </c>
      <c r="Q1933" s="4" t="s">
        <v>1942</v>
      </c>
      <c r="R1933" s="4" t="str">
        <f t="array" ref="R1933">XLOOKUP(Q1933,Store_Dim!A:A,Store_Dim!B:B)</f>
        <v>Holloway Ltd</v>
      </c>
      <c r="S1933" s="4" t="str">
        <f t="array" ref="S1933">XLOOKUP(Q1933,Store_Dim!A:A,Store_Dim!E:E)</f>
        <v>Flagship</v>
      </c>
      <c r="T1933" s="4">
        <v>3.0</v>
      </c>
      <c r="U1933" s="13">
        <v>63.36</v>
      </c>
      <c r="V1933" s="14">
        <v>0.29</v>
      </c>
      <c r="W1933" s="15">
        <v>159.0</v>
      </c>
      <c r="X1933" s="4" t="s">
        <v>1964</v>
      </c>
      <c r="Y1933" s="16">
        <v>134.9568</v>
      </c>
      <c r="Z1933" s="4" t="str">
        <f t="array" ref="Z1933">XLOOKUP(M1933,Product_Dim!A:A,Product_Dim!B:B)</f>
        <v>Hydrating Face Cleanser</v>
      </c>
    </row>
    <row r="1934" ht="14.25" customHeight="1">
      <c r="A1934" s="4" t="s">
        <v>3893</v>
      </c>
      <c r="B1934" s="5">
        <v>45839.0</v>
      </c>
      <c r="C1934" s="12" t="s">
        <v>3968</v>
      </c>
      <c r="D1934" s="4">
        <f t="shared" si="1"/>
        <v>2025</v>
      </c>
      <c r="E1934" s="4" t="s">
        <v>1539</v>
      </c>
      <c r="F1934" s="4">
        <v>56.0</v>
      </c>
      <c r="G1934" s="4" t="str">
        <f t="shared" si="2"/>
        <v>56-65</v>
      </c>
      <c r="H1934" s="4" t="str">
        <f t="array" ref="H1934">XLOOKUP(E1934,Customer_Dim!A:A,Customer_Dim!D:D)</f>
        <v>Male</v>
      </c>
      <c r="I1934" s="4" t="str">
        <f t="array" ref="I1934">XLOOKUP(E1934,Customer_Dim!A:A,Customer_Dim!H:H)</f>
        <v>Bronze</v>
      </c>
      <c r="J1934" s="4" t="str">
        <f t="array" ref="J1934">XLOOKUP(E1934,Customer_Dim!A:A,Customer_Dim!E:E)</f>
        <v>North Seanfurt</v>
      </c>
      <c r="K1934" s="4" t="str">
        <f t="array" ref="K1934">XLOOKUP(E1934,Customer_Dim!A:A,Customer_Dim!F:F)</f>
        <v>Ohio</v>
      </c>
      <c r="L1934" s="4" t="str">
        <f t="array" ref="L1934">XLOOKUP(Q1934,Store_Dim!A:A,Store_Dim!C:C)</f>
        <v>West</v>
      </c>
      <c r="M1934" s="4" t="s">
        <v>1817</v>
      </c>
      <c r="N1934" s="4" t="str">
        <f t="array" ref="N1934">XLOOKUP(M1934,Product_Dim!A:A,Product_Dim!C:C)</f>
        <v>Home</v>
      </c>
      <c r="O1934" s="4" t="str">
        <f t="array" ref="O1934">XLOOKUP(M1934,Product_Dim!A:A,Product_Dim!D:D)</f>
        <v>Decor</v>
      </c>
      <c r="P1934" s="4" t="s">
        <v>1819</v>
      </c>
      <c r="Q1934" s="4" t="s">
        <v>1917</v>
      </c>
      <c r="R1934" s="4" t="str">
        <f t="array" ref="R1934">XLOOKUP(Q1934,Store_Dim!A:A,Store_Dim!B:B)</f>
        <v>Bean, Jones and Park</v>
      </c>
      <c r="S1934" s="4" t="str">
        <f t="array" ref="S1934">XLOOKUP(Q1934,Store_Dim!A:A,Store_Dim!E:E)</f>
        <v>Online</v>
      </c>
      <c r="T1934" s="4">
        <v>2.0</v>
      </c>
      <c r="U1934" s="13">
        <v>552.49</v>
      </c>
      <c r="V1934" s="14">
        <v>0.1</v>
      </c>
      <c r="W1934" s="15">
        <v>400.0</v>
      </c>
      <c r="X1934" s="4" t="s">
        <v>1959</v>
      </c>
      <c r="Y1934" s="16">
        <v>994.4820000000001</v>
      </c>
      <c r="Z1934" s="4" t="str">
        <f t="array" ref="Z1934">XLOOKUP(M1934,Product_Dim!A:A,Product_Dim!B:B)</f>
        <v>Essential Oil Diffuser</v>
      </c>
    </row>
    <row r="1935" ht="14.25" customHeight="1">
      <c r="A1935" s="4" t="s">
        <v>3894</v>
      </c>
      <c r="B1935" s="5">
        <v>45720.0</v>
      </c>
      <c r="C1935" s="12" t="s">
        <v>3977</v>
      </c>
      <c r="D1935" s="4">
        <f t="shared" si="1"/>
        <v>2025</v>
      </c>
      <c r="E1935" s="4" t="s">
        <v>781</v>
      </c>
      <c r="F1935" s="4">
        <v>42.0</v>
      </c>
      <c r="G1935" s="4" t="str">
        <f t="shared" si="2"/>
        <v>36-45</v>
      </c>
      <c r="H1935" s="4" t="str">
        <f t="array" ref="H1935">XLOOKUP(E1935,Customer_Dim!A:A,Customer_Dim!D:D)</f>
        <v>Female</v>
      </c>
      <c r="I1935" s="4" t="str">
        <f t="array" ref="I1935">XLOOKUP(E1935,Customer_Dim!A:A,Customer_Dim!H:H)</f>
        <v>Bronze</v>
      </c>
      <c r="J1935" s="4" t="str">
        <f t="array" ref="J1935">XLOOKUP(E1935,Customer_Dim!A:A,Customer_Dim!E:E)</f>
        <v>North Larryport</v>
      </c>
      <c r="K1935" s="4" t="str">
        <f t="array" ref="K1935">XLOOKUP(E1935,Customer_Dim!A:A,Customer_Dim!F:F)</f>
        <v>Virginia</v>
      </c>
      <c r="L1935" s="4" t="str">
        <f t="array" ref="L1935">XLOOKUP(Q1935,Store_Dim!A:A,Store_Dim!C:C)</f>
        <v>East</v>
      </c>
      <c r="M1935" s="4" t="s">
        <v>1648</v>
      </c>
      <c r="N1935" s="4" t="str">
        <f t="array" ref="N1935">XLOOKUP(M1935,Product_Dim!A:A,Product_Dim!C:C)</f>
        <v>Sports</v>
      </c>
      <c r="O1935" s="4" t="str">
        <f t="array" ref="O1935">XLOOKUP(M1935,Product_Dim!A:A,Product_Dim!D:D)</f>
        <v>Outdoor</v>
      </c>
      <c r="P1935" s="4" t="s">
        <v>1651</v>
      </c>
      <c r="Q1935" s="4" t="s">
        <v>1911</v>
      </c>
      <c r="R1935" s="4" t="str">
        <f t="array" ref="R1935">XLOOKUP(Q1935,Store_Dim!A:A,Store_Dim!B:B)</f>
        <v>Benson-Elliott</v>
      </c>
      <c r="S1935" s="4" t="str">
        <f t="array" ref="S1935">XLOOKUP(Q1935,Store_Dim!A:A,Store_Dim!E:E)</f>
        <v>Online</v>
      </c>
      <c r="T1935" s="4">
        <v>3.0</v>
      </c>
      <c r="U1935" s="13">
        <v>447.38</v>
      </c>
      <c r="V1935" s="14">
        <v>0.03</v>
      </c>
      <c r="W1935" s="15">
        <v>340.0</v>
      </c>
      <c r="X1935" s="4" t="s">
        <v>1959</v>
      </c>
      <c r="Y1935" s="16">
        <v>1301.8758</v>
      </c>
      <c r="Z1935" s="4" t="str">
        <f t="array" ref="Z1935">XLOOKUP(M1935,Product_Dim!A:A,Product_Dim!B:B)</f>
        <v>Foldable Camping Chair</v>
      </c>
    </row>
    <row r="1936" ht="14.25" customHeight="1">
      <c r="A1936" s="4" t="s">
        <v>3895</v>
      </c>
      <c r="B1936" s="5">
        <v>45250.0</v>
      </c>
      <c r="C1936" s="12" t="s">
        <v>3971</v>
      </c>
      <c r="D1936" s="4">
        <f t="shared" si="1"/>
        <v>2023</v>
      </c>
      <c r="E1936" s="4" t="s">
        <v>1416</v>
      </c>
      <c r="F1936" s="4">
        <v>59.0</v>
      </c>
      <c r="G1936" s="4" t="str">
        <f t="shared" si="2"/>
        <v>56-65</v>
      </c>
      <c r="H1936" s="4" t="str">
        <f t="array" ref="H1936">XLOOKUP(E1936,Customer_Dim!A:A,Customer_Dim!D:D)</f>
        <v>Male</v>
      </c>
      <c r="I1936" s="4" t="str">
        <f t="array" ref="I1936">XLOOKUP(E1936,Customer_Dim!A:A,Customer_Dim!H:H)</f>
        <v>Bronze</v>
      </c>
      <c r="J1936" s="4" t="str">
        <f t="array" ref="J1936">XLOOKUP(E1936,Customer_Dim!A:A,Customer_Dim!E:E)</f>
        <v>Lake Meganstad</v>
      </c>
      <c r="K1936" s="4" t="str">
        <f t="array" ref="K1936">XLOOKUP(E1936,Customer_Dim!A:A,Customer_Dim!F:F)</f>
        <v>Nebraska</v>
      </c>
      <c r="L1936" s="4" t="str">
        <f t="array" ref="L1936">XLOOKUP(Q1936,Store_Dim!A:A,Store_Dim!C:C)</f>
        <v>East</v>
      </c>
      <c r="M1936" s="4" t="s">
        <v>1802</v>
      </c>
      <c r="N1936" s="4" t="str">
        <f t="array" ref="N1936">XLOOKUP(M1936,Product_Dim!A:A,Product_Dim!C:C)</f>
        <v>Sports</v>
      </c>
      <c r="O1936" s="4" t="str">
        <f t="array" ref="O1936">XLOOKUP(M1936,Product_Dim!A:A,Product_Dim!D:D)</f>
        <v>Team Sports</v>
      </c>
      <c r="P1936" s="4" t="s">
        <v>1804</v>
      </c>
      <c r="Q1936" s="4" t="s">
        <v>1948</v>
      </c>
      <c r="R1936" s="4" t="str">
        <f t="array" ref="R1936">XLOOKUP(Q1936,Store_Dim!A:A,Store_Dim!B:B)</f>
        <v>Mann-Austin</v>
      </c>
      <c r="S1936" s="4" t="str">
        <f t="array" ref="S1936">XLOOKUP(Q1936,Store_Dim!A:A,Store_Dim!E:E)</f>
        <v>Online</v>
      </c>
      <c r="T1936" s="4">
        <v>1.0</v>
      </c>
      <c r="U1936" s="13">
        <v>727.7</v>
      </c>
      <c r="V1936" s="14">
        <v>0.21</v>
      </c>
      <c r="W1936" s="15">
        <v>359.0</v>
      </c>
      <c r="X1936" s="4" t="s">
        <v>1964</v>
      </c>
      <c r="Y1936" s="16">
        <v>574.883</v>
      </c>
      <c r="Z1936" s="4" t="str">
        <f t="array" ref="Z1936">XLOOKUP(M1936,Product_Dim!A:A,Product_Dim!B:B)</f>
        <v>Shin Guards – Adult</v>
      </c>
    </row>
    <row r="1937" ht="14.25" customHeight="1">
      <c r="A1937" s="4" t="s">
        <v>3896</v>
      </c>
      <c r="B1937" s="5">
        <v>45258.0</v>
      </c>
      <c r="C1937" s="12" t="s">
        <v>3971</v>
      </c>
      <c r="D1937" s="4">
        <f t="shared" si="1"/>
        <v>2023</v>
      </c>
      <c r="E1937" s="4" t="s">
        <v>1376</v>
      </c>
      <c r="F1937" s="4">
        <v>61.0</v>
      </c>
      <c r="G1937" s="4" t="str">
        <f t="shared" si="2"/>
        <v>56-65</v>
      </c>
      <c r="H1937" s="4" t="str">
        <f t="array" ref="H1937">XLOOKUP(E1937,Customer_Dim!A:A,Customer_Dim!D:D)</f>
        <v>Male</v>
      </c>
      <c r="I1937" s="4" t="str">
        <f t="array" ref="I1937">XLOOKUP(E1937,Customer_Dim!A:A,Customer_Dim!H:H)</f>
        <v>Gold</v>
      </c>
      <c r="J1937" s="4" t="str">
        <f t="array" ref="J1937">XLOOKUP(E1937,Customer_Dim!A:A,Customer_Dim!E:E)</f>
        <v>South Michellebury</v>
      </c>
      <c r="K1937" s="4" t="str">
        <f t="array" ref="K1937">XLOOKUP(E1937,Customer_Dim!A:A,Customer_Dim!F:F)</f>
        <v>South Dakota</v>
      </c>
      <c r="L1937" s="4" t="str">
        <f t="array" ref="L1937">XLOOKUP(Q1937,Store_Dim!A:A,Store_Dim!C:C)</f>
        <v>South</v>
      </c>
      <c r="M1937" s="4" t="s">
        <v>1735</v>
      </c>
      <c r="N1937" s="4" t="str">
        <f t="array" ref="N1937">XLOOKUP(M1937,Product_Dim!A:A,Product_Dim!C:C)</f>
        <v>Electronics</v>
      </c>
      <c r="O1937" s="4" t="str">
        <f t="array" ref="O1937">XLOOKUP(M1937,Product_Dim!A:A,Product_Dim!D:D)</f>
        <v>Accessories</v>
      </c>
      <c r="P1937" s="4" t="s">
        <v>1737</v>
      </c>
      <c r="Q1937" s="4" t="s">
        <v>1914</v>
      </c>
      <c r="R1937" s="4" t="str">
        <f t="array" ref="R1937">XLOOKUP(Q1937,Store_Dim!A:A,Store_Dim!B:B)</f>
        <v>Martinez-Mullins</v>
      </c>
      <c r="S1937" s="4" t="str">
        <f t="array" ref="S1937">XLOOKUP(Q1937,Store_Dim!A:A,Store_Dim!E:E)</f>
        <v>Online</v>
      </c>
      <c r="T1937" s="4">
        <v>4.0</v>
      </c>
      <c r="U1937" s="13">
        <v>581.34</v>
      </c>
      <c r="V1937" s="14">
        <v>0.08</v>
      </c>
      <c r="W1937" s="15">
        <v>246.0</v>
      </c>
      <c r="X1937" s="4" t="s">
        <v>1959</v>
      </c>
      <c r="Y1937" s="16">
        <v>2139.3312</v>
      </c>
      <c r="Z1937" s="4" t="str">
        <f t="array" ref="Z1937">XLOOKUP(M1937,Product_Dim!A:A,Product_Dim!B:B)</f>
        <v>HDMI Cable – 2m</v>
      </c>
    </row>
    <row r="1938" ht="14.25" customHeight="1">
      <c r="A1938" s="4" t="s">
        <v>3897</v>
      </c>
      <c r="B1938" s="5">
        <v>45793.0</v>
      </c>
      <c r="C1938" s="12" t="s">
        <v>3973</v>
      </c>
      <c r="D1938" s="4">
        <f t="shared" si="1"/>
        <v>2025</v>
      </c>
      <c r="E1938" s="4" t="s">
        <v>360</v>
      </c>
      <c r="F1938" s="4">
        <v>30.0</v>
      </c>
      <c r="G1938" s="4" t="str">
        <f t="shared" si="2"/>
        <v>26-35</v>
      </c>
      <c r="H1938" s="4" t="str">
        <f t="array" ref="H1938">XLOOKUP(E1938,Customer_Dim!A:A,Customer_Dim!D:D)</f>
        <v>Female</v>
      </c>
      <c r="I1938" s="4" t="str">
        <f t="array" ref="I1938">XLOOKUP(E1938,Customer_Dim!A:A,Customer_Dim!H:H)</f>
        <v>Platinum</v>
      </c>
      <c r="J1938" s="4" t="str">
        <f t="array" ref="J1938">XLOOKUP(E1938,Customer_Dim!A:A,Customer_Dim!E:E)</f>
        <v>Timothyburgh</v>
      </c>
      <c r="K1938" s="4" t="str">
        <f t="array" ref="K1938">XLOOKUP(E1938,Customer_Dim!A:A,Customer_Dim!F:F)</f>
        <v>Louisiana</v>
      </c>
      <c r="L1938" s="4" t="str">
        <f t="array" ref="L1938">XLOOKUP(Q1938,Store_Dim!A:A,Store_Dim!C:C)</f>
        <v>North</v>
      </c>
      <c r="M1938" s="4" t="s">
        <v>1780</v>
      </c>
      <c r="N1938" s="4" t="str">
        <f t="array" ref="N1938">XLOOKUP(M1938,Product_Dim!A:A,Product_Dim!C:C)</f>
        <v>Beauty</v>
      </c>
      <c r="O1938" s="4" t="str">
        <f t="array" ref="O1938">XLOOKUP(M1938,Product_Dim!A:A,Product_Dim!D:D)</f>
        <v>Haircare</v>
      </c>
      <c r="P1938" s="4" t="s">
        <v>1782</v>
      </c>
      <c r="Q1938" s="4" t="s">
        <v>1892</v>
      </c>
      <c r="R1938" s="4" t="str">
        <f t="array" ref="R1938">XLOOKUP(Q1938,Store_Dim!A:A,Store_Dim!B:B)</f>
        <v>Martinez, Adkins and Johnson</v>
      </c>
      <c r="S1938" s="4" t="str">
        <f t="array" ref="S1938">XLOOKUP(Q1938,Store_Dim!A:A,Store_Dim!E:E)</f>
        <v>Flagship</v>
      </c>
      <c r="T1938" s="4">
        <v>1.0</v>
      </c>
      <c r="U1938" s="13">
        <v>338.83</v>
      </c>
      <c r="V1938" s="14">
        <v>0.19</v>
      </c>
      <c r="W1938" s="15">
        <v>177.0</v>
      </c>
      <c r="X1938" s="4" t="s">
        <v>1961</v>
      </c>
      <c r="Y1938" s="16">
        <v>274.4523</v>
      </c>
      <c r="Z1938" s="4" t="str">
        <f t="array" ref="Z1938">XLOOKUP(M1938,Product_Dim!A:A,Product_Dim!B:B)</f>
        <v>Women's Hair Dryer Brush</v>
      </c>
    </row>
    <row r="1939" ht="14.25" customHeight="1">
      <c r="A1939" s="4" t="s">
        <v>3898</v>
      </c>
      <c r="B1939" s="5">
        <v>45265.0</v>
      </c>
      <c r="C1939" s="12" t="s">
        <v>3969</v>
      </c>
      <c r="D1939" s="4">
        <f t="shared" si="1"/>
        <v>2023</v>
      </c>
      <c r="E1939" s="4" t="s">
        <v>928</v>
      </c>
      <c r="F1939" s="4">
        <v>46.0</v>
      </c>
      <c r="G1939" s="4" t="str">
        <f t="shared" si="2"/>
        <v>46-55</v>
      </c>
      <c r="H1939" s="4" t="str">
        <f t="array" ref="H1939">XLOOKUP(E1939,Customer_Dim!A:A,Customer_Dim!D:D)</f>
        <v>Female</v>
      </c>
      <c r="I1939" s="4" t="str">
        <f t="array" ref="I1939">XLOOKUP(E1939,Customer_Dim!A:A,Customer_Dim!H:H)</f>
        <v>Silver</v>
      </c>
      <c r="J1939" s="4" t="str">
        <f t="array" ref="J1939">XLOOKUP(E1939,Customer_Dim!A:A,Customer_Dim!E:E)</f>
        <v>North Robert</v>
      </c>
      <c r="K1939" s="4" t="str">
        <f t="array" ref="K1939">XLOOKUP(E1939,Customer_Dim!A:A,Customer_Dim!F:F)</f>
        <v>Massachusetts</v>
      </c>
      <c r="L1939" s="4" t="str">
        <f t="array" ref="L1939">XLOOKUP(Q1939,Store_Dim!A:A,Store_Dim!C:C)</f>
        <v>East</v>
      </c>
      <c r="M1939" s="4" t="s">
        <v>1728</v>
      </c>
      <c r="N1939" s="4" t="str">
        <f t="array" ref="N1939">XLOOKUP(M1939,Product_Dim!A:A,Product_Dim!C:C)</f>
        <v>Beauty</v>
      </c>
      <c r="O1939" s="4" t="str">
        <f t="array" ref="O1939">XLOOKUP(M1939,Product_Dim!A:A,Product_Dim!D:D)</f>
        <v>Fragrance</v>
      </c>
      <c r="P1939" s="4" t="s">
        <v>1731</v>
      </c>
      <c r="Q1939" s="4" t="s">
        <v>1932</v>
      </c>
      <c r="R1939" s="4" t="str">
        <f t="array" ref="R1939">XLOOKUP(Q1939,Store_Dim!A:A,Store_Dim!B:B)</f>
        <v>Gardner, Humphrey and Contreras</v>
      </c>
      <c r="S1939" s="4" t="str">
        <f t="array" ref="S1939">XLOOKUP(Q1939,Store_Dim!A:A,Store_Dim!E:E)</f>
        <v>Flagship</v>
      </c>
      <c r="T1939" s="4">
        <v>4.0</v>
      </c>
      <c r="U1939" s="13">
        <v>568.81</v>
      </c>
      <c r="V1939" s="14">
        <v>0.25</v>
      </c>
      <c r="W1939" s="15">
        <v>267.0</v>
      </c>
      <c r="X1939" s="4" t="s">
        <v>1959</v>
      </c>
      <c r="Y1939" s="16">
        <v>1706.43</v>
      </c>
      <c r="Z1939" s="4" t="str">
        <f t="array" ref="Z1939">XLOOKUP(M1939,Product_Dim!A:A,Product_Dim!B:B)</f>
        <v>Men's Roll-On Perfume</v>
      </c>
    </row>
    <row r="1940" ht="14.25" customHeight="1">
      <c r="A1940" s="4" t="s">
        <v>3899</v>
      </c>
      <c r="B1940" s="5">
        <v>45607.0</v>
      </c>
      <c r="C1940" s="12" t="s">
        <v>3971</v>
      </c>
      <c r="D1940" s="4">
        <f t="shared" si="1"/>
        <v>2024</v>
      </c>
      <c r="E1940" s="4" t="s">
        <v>1196</v>
      </c>
      <c r="F1940" s="4">
        <v>26.0</v>
      </c>
      <c r="G1940" s="4" t="str">
        <f t="shared" si="2"/>
        <v>26-35</v>
      </c>
      <c r="H1940" s="4" t="str">
        <f t="array" ref="H1940">XLOOKUP(E1940,Customer_Dim!A:A,Customer_Dim!D:D)</f>
        <v>Male</v>
      </c>
      <c r="I1940" s="4" t="str">
        <f t="array" ref="I1940">XLOOKUP(E1940,Customer_Dim!A:A,Customer_Dim!H:H)</f>
        <v>Platinum</v>
      </c>
      <c r="J1940" s="4" t="str">
        <f t="array" ref="J1940">XLOOKUP(E1940,Customer_Dim!A:A,Customer_Dim!E:E)</f>
        <v>Port Richardshire</v>
      </c>
      <c r="K1940" s="4" t="str">
        <f t="array" ref="K1940">XLOOKUP(E1940,Customer_Dim!A:A,Customer_Dim!F:F)</f>
        <v>Minnesota</v>
      </c>
      <c r="L1940" s="4" t="str">
        <f t="array" ref="L1940">XLOOKUP(Q1940,Store_Dim!A:A,Store_Dim!C:C)</f>
        <v>North</v>
      </c>
      <c r="M1940" s="4" t="s">
        <v>1765</v>
      </c>
      <c r="N1940" s="4" t="str">
        <f t="array" ref="N1940">XLOOKUP(M1940,Product_Dim!A:A,Product_Dim!C:C)</f>
        <v>Sports</v>
      </c>
      <c r="O1940" s="4" t="str">
        <f t="array" ref="O1940">XLOOKUP(M1940,Product_Dim!A:A,Product_Dim!D:D)</f>
        <v>Equipment</v>
      </c>
      <c r="P1940" s="4" t="s">
        <v>1767</v>
      </c>
      <c r="Q1940" s="4" t="s">
        <v>1942</v>
      </c>
      <c r="R1940" s="4" t="str">
        <f t="array" ref="R1940">XLOOKUP(Q1940,Store_Dim!A:A,Store_Dim!B:B)</f>
        <v>Holloway Ltd</v>
      </c>
      <c r="S1940" s="4" t="str">
        <f t="array" ref="S1940">XLOOKUP(Q1940,Store_Dim!A:A,Store_Dim!E:E)</f>
        <v>Flagship</v>
      </c>
      <c r="T1940" s="4">
        <v>2.0</v>
      </c>
      <c r="U1940" s="13">
        <v>352.63</v>
      </c>
      <c r="V1940" s="14">
        <v>0.15</v>
      </c>
      <c r="W1940" s="15">
        <v>465.0</v>
      </c>
      <c r="X1940" s="4" t="s">
        <v>1961</v>
      </c>
      <c r="Y1940" s="16">
        <v>599.471</v>
      </c>
      <c r="Z1940" s="4" t="str">
        <f t="array" ref="Z1940">XLOOKUP(M1940,Product_Dim!A:A,Product_Dim!B:B)</f>
        <v>Tennis Ball 3-Pack</v>
      </c>
    </row>
    <row r="1941" ht="14.25" customHeight="1">
      <c r="A1941" s="4" t="s">
        <v>3900</v>
      </c>
      <c r="B1941" s="5">
        <v>45382.0</v>
      </c>
      <c r="C1941" s="12" t="s">
        <v>3977</v>
      </c>
      <c r="D1941" s="4">
        <f t="shared" si="1"/>
        <v>2024</v>
      </c>
      <c r="E1941" s="4" t="s">
        <v>542</v>
      </c>
      <c r="F1941" s="4">
        <v>46.0</v>
      </c>
      <c r="G1941" s="4" t="str">
        <f t="shared" si="2"/>
        <v>46-55</v>
      </c>
      <c r="H1941" s="4" t="str">
        <f t="array" ref="H1941">XLOOKUP(E1941,Customer_Dim!A:A,Customer_Dim!D:D)</f>
        <v>Male</v>
      </c>
      <c r="I1941" s="4" t="str">
        <f t="array" ref="I1941">XLOOKUP(E1941,Customer_Dim!A:A,Customer_Dim!H:H)</f>
        <v>Bronze</v>
      </c>
      <c r="J1941" s="4" t="str">
        <f t="array" ref="J1941">XLOOKUP(E1941,Customer_Dim!A:A,Customer_Dim!E:E)</f>
        <v>East Peterbury</v>
      </c>
      <c r="K1941" s="4" t="str">
        <f t="array" ref="K1941">XLOOKUP(E1941,Customer_Dim!A:A,Customer_Dim!F:F)</f>
        <v>North Dakota</v>
      </c>
      <c r="L1941" s="4" t="str">
        <f t="array" ref="L1941">XLOOKUP(Q1941,Store_Dim!A:A,Store_Dim!C:C)</f>
        <v>East</v>
      </c>
      <c r="M1941" s="4" t="s">
        <v>1871</v>
      </c>
      <c r="N1941" s="4" t="str">
        <f t="array" ref="N1941">XLOOKUP(M1941,Product_Dim!A:A,Product_Dim!C:C)</f>
        <v>Clothing</v>
      </c>
      <c r="O1941" s="4" t="str">
        <f t="array" ref="O1941">XLOOKUP(M1941,Product_Dim!A:A,Product_Dim!D:D)</f>
        <v>Outerwear</v>
      </c>
      <c r="P1941" s="4" t="s">
        <v>1873</v>
      </c>
      <c r="Q1941" s="4" t="s">
        <v>1932</v>
      </c>
      <c r="R1941" s="4" t="str">
        <f t="array" ref="R1941">XLOOKUP(Q1941,Store_Dim!A:A,Store_Dim!B:B)</f>
        <v>Gardner, Humphrey and Contreras</v>
      </c>
      <c r="S1941" s="4" t="str">
        <f t="array" ref="S1941">XLOOKUP(Q1941,Store_Dim!A:A,Store_Dim!E:E)</f>
        <v>Flagship</v>
      </c>
      <c r="T1941" s="4">
        <v>2.0</v>
      </c>
      <c r="U1941" s="13">
        <v>629.86</v>
      </c>
      <c r="V1941" s="14">
        <v>0.15</v>
      </c>
      <c r="W1941" s="15">
        <v>143.0</v>
      </c>
      <c r="X1941" s="4" t="s">
        <v>1961</v>
      </c>
      <c r="Y1941" s="16">
        <v>1070.762</v>
      </c>
      <c r="Z1941" s="4" t="str">
        <f t="array" ref="Z1941">XLOOKUP(M1941,Product_Dim!A:A,Product_Dim!B:B)</f>
        <v>Women's Formal Blazer</v>
      </c>
    </row>
    <row r="1942" ht="14.25" customHeight="1">
      <c r="A1942" s="4" t="s">
        <v>3901</v>
      </c>
      <c r="B1942" s="5">
        <v>45793.0</v>
      </c>
      <c r="C1942" s="12" t="s">
        <v>3973</v>
      </c>
      <c r="D1942" s="4">
        <f t="shared" si="1"/>
        <v>2025</v>
      </c>
      <c r="E1942" s="4" t="s">
        <v>1531</v>
      </c>
      <c r="F1942" s="4">
        <v>28.0</v>
      </c>
      <c r="G1942" s="4" t="str">
        <f t="shared" si="2"/>
        <v>26-35</v>
      </c>
      <c r="H1942" s="4" t="str">
        <f t="array" ref="H1942">XLOOKUP(E1942,Customer_Dim!A:A,Customer_Dim!D:D)</f>
        <v>Male</v>
      </c>
      <c r="I1942" s="4" t="str">
        <f t="array" ref="I1942">XLOOKUP(E1942,Customer_Dim!A:A,Customer_Dim!H:H)</f>
        <v>Silver</v>
      </c>
      <c r="J1942" s="4" t="str">
        <f t="array" ref="J1942">XLOOKUP(E1942,Customer_Dim!A:A,Customer_Dim!E:E)</f>
        <v>South William</v>
      </c>
      <c r="K1942" s="4" t="str">
        <f t="array" ref="K1942">XLOOKUP(E1942,Customer_Dim!A:A,Customer_Dim!F:F)</f>
        <v>Alabama</v>
      </c>
      <c r="L1942" s="4" t="str">
        <f t="array" ref="L1942">XLOOKUP(Q1942,Store_Dim!A:A,Store_Dim!C:C)</f>
        <v>North</v>
      </c>
      <c r="M1942" s="4" t="s">
        <v>1877</v>
      </c>
      <c r="N1942" s="4" t="str">
        <f t="array" ref="N1942">XLOOKUP(M1942,Product_Dim!A:A,Product_Dim!C:C)</f>
        <v>Electronics</v>
      </c>
      <c r="O1942" s="4" t="str">
        <f t="array" ref="O1942">XLOOKUP(M1942,Product_Dim!A:A,Product_Dim!D:D)</f>
        <v>Audio</v>
      </c>
      <c r="P1942" s="4" t="s">
        <v>1879</v>
      </c>
      <c r="Q1942" s="4" t="s">
        <v>1901</v>
      </c>
      <c r="R1942" s="4" t="str">
        <f t="array" ref="R1942">XLOOKUP(Q1942,Store_Dim!A:A,Store_Dim!B:B)</f>
        <v>Johnson-Wright</v>
      </c>
      <c r="S1942" s="4" t="str">
        <f t="array" ref="S1942">XLOOKUP(Q1942,Store_Dim!A:A,Store_Dim!E:E)</f>
        <v>Outlet</v>
      </c>
      <c r="T1942" s="4">
        <v>3.0</v>
      </c>
      <c r="U1942" s="13">
        <v>212.08</v>
      </c>
      <c r="V1942" s="14">
        <v>0.07</v>
      </c>
      <c r="W1942" s="15">
        <v>73.0</v>
      </c>
      <c r="X1942" s="4" t="s">
        <v>1959</v>
      </c>
      <c r="Y1942" s="16">
        <v>591.7031999999999</v>
      </c>
      <c r="Z1942" s="4" t="str">
        <f t="array" ref="Z1942">XLOOKUP(M1942,Product_Dim!A:A,Product_Dim!B:B)</f>
        <v>Portable Bluetooth Speaker</v>
      </c>
    </row>
    <row r="1943" ht="14.25" customHeight="1">
      <c r="A1943" s="4" t="s">
        <v>3902</v>
      </c>
      <c r="B1943" s="5">
        <v>45590.0</v>
      </c>
      <c r="C1943" s="12" t="s">
        <v>3979</v>
      </c>
      <c r="D1943" s="4">
        <f t="shared" si="1"/>
        <v>2024</v>
      </c>
      <c r="E1943" s="4" t="s">
        <v>557</v>
      </c>
      <c r="F1943" s="4">
        <v>18.0</v>
      </c>
      <c r="G1943" s="4" t="str">
        <f t="shared" si="2"/>
        <v>18-25</v>
      </c>
      <c r="H1943" s="4" t="str">
        <f t="array" ref="H1943">XLOOKUP(E1943,Customer_Dim!A:A,Customer_Dim!D:D)</f>
        <v>Female</v>
      </c>
      <c r="I1943" s="4" t="str">
        <f t="array" ref="I1943">XLOOKUP(E1943,Customer_Dim!A:A,Customer_Dim!H:H)</f>
        <v>Silver</v>
      </c>
      <c r="J1943" s="4" t="str">
        <f t="array" ref="J1943">XLOOKUP(E1943,Customer_Dim!A:A,Customer_Dim!E:E)</f>
        <v>Hessmouth</v>
      </c>
      <c r="K1943" s="4" t="str">
        <f t="array" ref="K1943">XLOOKUP(E1943,Customer_Dim!A:A,Customer_Dim!F:F)</f>
        <v>Arizona</v>
      </c>
      <c r="L1943" s="4" t="str">
        <f t="array" ref="L1943">XLOOKUP(Q1943,Store_Dim!A:A,Store_Dim!C:C)</f>
        <v>South</v>
      </c>
      <c r="M1943" s="4" t="s">
        <v>1753</v>
      </c>
      <c r="N1943" s="4" t="str">
        <f t="array" ref="N1943">XLOOKUP(M1943,Product_Dim!A:A,Product_Dim!C:C)</f>
        <v>Sports</v>
      </c>
      <c r="O1943" s="4" t="str">
        <f t="array" ref="O1943">XLOOKUP(M1943,Product_Dim!A:A,Product_Dim!D:D)</f>
        <v>Fitness</v>
      </c>
      <c r="P1943" s="4" t="s">
        <v>1755</v>
      </c>
      <c r="Q1943" s="4" t="s">
        <v>1896</v>
      </c>
      <c r="R1943" s="4" t="str">
        <f t="array" ref="R1943">XLOOKUP(Q1943,Store_Dim!A:A,Store_Dim!B:B)</f>
        <v>Black-Horn</v>
      </c>
      <c r="S1943" s="4" t="str">
        <f t="array" ref="S1943">XLOOKUP(Q1943,Store_Dim!A:A,Store_Dim!E:E)</f>
        <v>Outlet</v>
      </c>
      <c r="T1943" s="4">
        <v>3.0</v>
      </c>
      <c r="U1943" s="13">
        <v>878.62</v>
      </c>
      <c r="V1943" s="14">
        <v>0.05</v>
      </c>
      <c r="W1943" s="15">
        <v>138.0</v>
      </c>
      <c r="X1943" s="4" t="s">
        <v>1961</v>
      </c>
      <c r="Y1943" s="16">
        <v>2504.067</v>
      </c>
      <c r="Z1943" s="4" t="str">
        <f t="array" ref="Z1943">XLOOKUP(M1943,Product_Dim!A:A,Product_Dim!B:B)</f>
        <v>Foam Roller</v>
      </c>
    </row>
    <row r="1944" ht="14.25" customHeight="1">
      <c r="A1944" s="4" t="s">
        <v>3903</v>
      </c>
      <c r="B1944" s="5">
        <v>45679.0</v>
      </c>
      <c r="C1944" s="12" t="s">
        <v>3972</v>
      </c>
      <c r="D1944" s="4">
        <f t="shared" si="1"/>
        <v>2025</v>
      </c>
      <c r="E1944" s="4" t="s">
        <v>856</v>
      </c>
      <c r="F1944" s="4">
        <v>27.0</v>
      </c>
      <c r="G1944" s="4" t="str">
        <f t="shared" si="2"/>
        <v>26-35</v>
      </c>
      <c r="H1944" s="4" t="str">
        <f t="array" ref="H1944">XLOOKUP(E1944,Customer_Dim!A:A,Customer_Dim!D:D)</f>
        <v>Female</v>
      </c>
      <c r="I1944" s="4" t="str">
        <f t="array" ref="I1944">XLOOKUP(E1944,Customer_Dim!A:A,Customer_Dim!H:H)</f>
        <v>Silver</v>
      </c>
      <c r="J1944" s="4" t="str">
        <f t="array" ref="J1944">XLOOKUP(E1944,Customer_Dim!A:A,Customer_Dim!E:E)</f>
        <v>Lake Saramouth</v>
      </c>
      <c r="K1944" s="4" t="str">
        <f t="array" ref="K1944">XLOOKUP(E1944,Customer_Dim!A:A,Customer_Dim!F:F)</f>
        <v>Oregon</v>
      </c>
      <c r="L1944" s="4" t="str">
        <f t="array" ref="L1944">XLOOKUP(Q1944,Store_Dim!A:A,Store_Dim!C:C)</f>
        <v>East</v>
      </c>
      <c r="M1944" s="4" t="s">
        <v>1823</v>
      </c>
      <c r="N1944" s="4" t="str">
        <f t="array" ref="N1944">XLOOKUP(M1944,Product_Dim!A:A,Product_Dim!C:C)</f>
        <v>Home</v>
      </c>
      <c r="O1944" s="4" t="str">
        <f t="array" ref="O1944">XLOOKUP(M1944,Product_Dim!A:A,Product_Dim!D:D)</f>
        <v>Kitchen</v>
      </c>
      <c r="P1944" s="4" t="s">
        <v>1825</v>
      </c>
      <c r="Q1944" s="4" t="s">
        <v>1924</v>
      </c>
      <c r="R1944" s="4" t="str">
        <f t="array" ref="R1944">XLOOKUP(Q1944,Store_Dim!A:A,Store_Dim!B:B)</f>
        <v>Hill, Wagner and Ballard</v>
      </c>
      <c r="S1944" s="4" t="str">
        <f t="array" ref="S1944">XLOOKUP(Q1944,Store_Dim!A:A,Store_Dim!E:E)</f>
        <v>Online</v>
      </c>
      <c r="T1944" s="4">
        <v>4.0</v>
      </c>
      <c r="U1944" s="13">
        <v>87.83</v>
      </c>
      <c r="V1944" s="14">
        <v>0.23</v>
      </c>
      <c r="W1944" s="15">
        <v>58.0</v>
      </c>
      <c r="X1944" s="4" t="s">
        <v>1961</v>
      </c>
      <c r="Y1944" s="16">
        <v>270.5164</v>
      </c>
      <c r="Z1944" s="4" t="str">
        <f t="array" ref="Z1944">XLOOKUP(M1944,Product_Dim!A:A,Product_Dim!B:B)</f>
        <v>Wall-Mounted Spice Rack</v>
      </c>
    </row>
    <row r="1945" ht="14.25" customHeight="1">
      <c r="A1945" s="4" t="s">
        <v>3904</v>
      </c>
      <c r="B1945" s="5">
        <v>45814.0</v>
      </c>
      <c r="C1945" s="12" t="s">
        <v>3970</v>
      </c>
      <c r="D1945" s="4">
        <f t="shared" si="1"/>
        <v>2025</v>
      </c>
      <c r="E1945" s="4" t="s">
        <v>898</v>
      </c>
      <c r="F1945" s="4">
        <v>22.0</v>
      </c>
      <c r="G1945" s="4" t="str">
        <f t="shared" si="2"/>
        <v>18-25</v>
      </c>
      <c r="H1945" s="4" t="str">
        <f t="array" ref="H1945">XLOOKUP(E1945,Customer_Dim!A:A,Customer_Dim!D:D)</f>
        <v>Male</v>
      </c>
      <c r="I1945" s="4" t="str">
        <f t="array" ref="I1945">XLOOKUP(E1945,Customer_Dim!A:A,Customer_Dim!H:H)</f>
        <v>Gold</v>
      </c>
      <c r="J1945" s="4" t="str">
        <f t="array" ref="J1945">XLOOKUP(E1945,Customer_Dim!A:A,Customer_Dim!E:E)</f>
        <v>North Austinport</v>
      </c>
      <c r="K1945" s="4" t="str">
        <f t="array" ref="K1945">XLOOKUP(E1945,Customer_Dim!A:A,Customer_Dim!F:F)</f>
        <v>Kentucky</v>
      </c>
      <c r="L1945" s="4" t="str">
        <f t="array" ref="L1945">XLOOKUP(Q1945,Store_Dim!A:A,Store_Dim!C:C)</f>
        <v>South</v>
      </c>
      <c r="M1945" s="4" t="s">
        <v>1750</v>
      </c>
      <c r="N1945" s="4" t="str">
        <f t="array" ref="N1945">XLOOKUP(M1945,Product_Dim!A:A,Product_Dim!C:C)</f>
        <v>Home</v>
      </c>
      <c r="O1945" s="4" t="str">
        <f t="array" ref="O1945">XLOOKUP(M1945,Product_Dim!A:A,Product_Dim!D:D)</f>
        <v>Decor</v>
      </c>
      <c r="P1945" s="4" t="s">
        <v>1752</v>
      </c>
      <c r="Q1945" s="4" t="s">
        <v>1921</v>
      </c>
      <c r="R1945" s="4" t="str">
        <f t="array" ref="R1945">XLOOKUP(Q1945,Store_Dim!A:A,Store_Dim!B:B)</f>
        <v>Moore, Padilla and Butler</v>
      </c>
      <c r="S1945" s="4" t="str">
        <f t="array" ref="S1945">XLOOKUP(Q1945,Store_Dim!A:A,Store_Dim!E:E)</f>
        <v>Flagship</v>
      </c>
      <c r="T1945" s="4">
        <v>3.0</v>
      </c>
      <c r="U1945" s="13">
        <v>442.64</v>
      </c>
      <c r="V1945" s="14">
        <v>0.15</v>
      </c>
      <c r="W1945" s="15">
        <v>190.0</v>
      </c>
      <c r="X1945" s="4" t="s">
        <v>1964</v>
      </c>
      <c r="Y1945" s="16">
        <v>1128.732</v>
      </c>
      <c r="Z1945" s="4" t="str">
        <f t="array" ref="Z1945">XLOOKUP(M1945,Product_Dim!A:A,Product_Dim!B:B)</f>
        <v>Premium Blanket Throw</v>
      </c>
    </row>
    <row r="1946" ht="14.25" customHeight="1">
      <c r="A1946" s="4" t="s">
        <v>3905</v>
      </c>
      <c r="B1946" s="5">
        <v>45795.0</v>
      </c>
      <c r="C1946" s="12" t="s">
        <v>3973</v>
      </c>
      <c r="D1946" s="4">
        <f t="shared" si="1"/>
        <v>2025</v>
      </c>
      <c r="E1946" s="4" t="s">
        <v>351</v>
      </c>
      <c r="F1946" s="4">
        <v>28.0</v>
      </c>
      <c r="G1946" s="4" t="str">
        <f t="shared" si="2"/>
        <v>26-35</v>
      </c>
      <c r="H1946" s="4" t="str">
        <f t="array" ref="H1946">XLOOKUP(E1946,Customer_Dim!A:A,Customer_Dim!D:D)</f>
        <v>Female</v>
      </c>
      <c r="I1946" s="4" t="str">
        <f t="array" ref="I1946">XLOOKUP(E1946,Customer_Dim!A:A,Customer_Dim!H:H)</f>
        <v>Gold</v>
      </c>
      <c r="J1946" s="4" t="str">
        <f t="array" ref="J1946">XLOOKUP(E1946,Customer_Dim!A:A,Customer_Dim!E:E)</f>
        <v>Port Travisstad</v>
      </c>
      <c r="K1946" s="4" t="str">
        <f t="array" ref="K1946">XLOOKUP(E1946,Customer_Dim!A:A,Customer_Dim!F:F)</f>
        <v>South Carolina</v>
      </c>
      <c r="L1946" s="4" t="str">
        <f t="array" ref="L1946">XLOOKUP(Q1946,Store_Dim!A:A,Store_Dim!C:C)</f>
        <v>South</v>
      </c>
      <c r="M1946" s="4" t="s">
        <v>1693</v>
      </c>
      <c r="N1946" s="4" t="str">
        <f t="array" ref="N1946">XLOOKUP(M1946,Product_Dim!A:A,Product_Dim!C:C)</f>
        <v>Sports</v>
      </c>
      <c r="O1946" s="4" t="str">
        <f t="array" ref="O1946">XLOOKUP(M1946,Product_Dim!A:A,Product_Dim!D:D)</f>
        <v>Outdoor</v>
      </c>
      <c r="P1946" s="4" t="s">
        <v>1695</v>
      </c>
      <c r="Q1946" s="4" t="s">
        <v>1896</v>
      </c>
      <c r="R1946" s="4" t="str">
        <f t="array" ref="R1946">XLOOKUP(Q1946,Store_Dim!A:A,Store_Dim!B:B)</f>
        <v>Black-Horn</v>
      </c>
      <c r="S1946" s="4" t="str">
        <f t="array" ref="S1946">XLOOKUP(Q1946,Store_Dim!A:A,Store_Dim!E:E)</f>
        <v>Outlet</v>
      </c>
      <c r="T1946" s="4">
        <v>3.0</v>
      </c>
      <c r="U1946" s="13">
        <v>410.04</v>
      </c>
      <c r="V1946" s="14">
        <v>0.09</v>
      </c>
      <c r="W1946" s="15">
        <v>394.0</v>
      </c>
      <c r="X1946" s="4" t="s">
        <v>1964</v>
      </c>
      <c r="Y1946" s="16">
        <v>1119.4092</v>
      </c>
      <c r="Z1946" s="4" t="str">
        <f t="array" ref="Z1946">XLOOKUP(M1946,Product_Dim!A:A,Product_Dim!B:B)</f>
        <v>Sports Water Hydration Pack</v>
      </c>
    </row>
    <row r="1947" ht="14.25" customHeight="1">
      <c r="A1947" s="4" t="s">
        <v>3906</v>
      </c>
      <c r="B1947" s="5">
        <v>45797.0</v>
      </c>
      <c r="C1947" s="12" t="s">
        <v>3973</v>
      </c>
      <c r="D1947" s="4">
        <f t="shared" si="1"/>
        <v>2025</v>
      </c>
      <c r="E1947" s="4" t="s">
        <v>474</v>
      </c>
      <c r="F1947" s="4">
        <v>62.0</v>
      </c>
      <c r="G1947" s="4" t="str">
        <f t="shared" si="2"/>
        <v>56-65</v>
      </c>
      <c r="H1947" s="4" t="str">
        <f t="array" ref="H1947">XLOOKUP(E1947,Customer_Dim!A:A,Customer_Dim!D:D)</f>
        <v>Female</v>
      </c>
      <c r="I1947" s="4" t="str">
        <f t="array" ref="I1947">XLOOKUP(E1947,Customer_Dim!A:A,Customer_Dim!H:H)</f>
        <v>Bronze</v>
      </c>
      <c r="J1947" s="4" t="str">
        <f t="array" ref="J1947">XLOOKUP(E1947,Customer_Dim!A:A,Customer_Dim!E:E)</f>
        <v>West Stephenville</v>
      </c>
      <c r="K1947" s="4" t="str">
        <f t="array" ref="K1947">XLOOKUP(E1947,Customer_Dim!A:A,Customer_Dim!F:F)</f>
        <v>Florida</v>
      </c>
      <c r="L1947" s="4" t="str">
        <f t="array" ref="L1947">XLOOKUP(Q1947,Store_Dim!A:A,Store_Dim!C:C)</f>
        <v>North</v>
      </c>
      <c r="M1947" s="4" t="s">
        <v>1865</v>
      </c>
      <c r="N1947" s="4" t="str">
        <f t="array" ref="N1947">XLOOKUP(M1947,Product_Dim!A:A,Product_Dim!C:C)</f>
        <v>Beauty</v>
      </c>
      <c r="O1947" s="4" t="str">
        <f t="array" ref="O1947">XLOOKUP(M1947,Product_Dim!A:A,Product_Dim!D:D)</f>
        <v>Skincare</v>
      </c>
      <c r="P1947" s="4" t="s">
        <v>1867</v>
      </c>
      <c r="Q1947" s="4" t="s">
        <v>1942</v>
      </c>
      <c r="R1947" s="4" t="str">
        <f t="array" ref="R1947">XLOOKUP(Q1947,Store_Dim!A:A,Store_Dim!B:B)</f>
        <v>Holloway Ltd</v>
      </c>
      <c r="S1947" s="4" t="str">
        <f t="array" ref="S1947">XLOOKUP(Q1947,Store_Dim!A:A,Store_Dim!E:E)</f>
        <v>Flagship</v>
      </c>
      <c r="T1947" s="4">
        <v>1.0</v>
      </c>
      <c r="U1947" s="13">
        <v>355.31</v>
      </c>
      <c r="V1947" s="14">
        <v>0.27</v>
      </c>
      <c r="W1947" s="15">
        <v>213.0</v>
      </c>
      <c r="X1947" s="4" t="s">
        <v>1959</v>
      </c>
      <c r="Y1947" s="16">
        <v>259.3763</v>
      </c>
      <c r="Z1947" s="4" t="str">
        <f t="array" ref="Z1947">XLOOKUP(M1947,Product_Dim!A:A,Product_Dim!B:B)</f>
        <v>Vitamin E Body Lotion</v>
      </c>
    </row>
    <row r="1948" ht="14.25" customHeight="1">
      <c r="A1948" s="4" t="s">
        <v>3907</v>
      </c>
      <c r="B1948" s="5">
        <v>45607.0</v>
      </c>
      <c r="C1948" s="12" t="s">
        <v>3971</v>
      </c>
      <c r="D1948" s="4">
        <f t="shared" si="1"/>
        <v>2024</v>
      </c>
      <c r="E1948" s="4" t="s">
        <v>1199</v>
      </c>
      <c r="F1948" s="4">
        <v>30.0</v>
      </c>
      <c r="G1948" s="4" t="str">
        <f t="shared" si="2"/>
        <v>26-35</v>
      </c>
      <c r="H1948" s="4" t="str">
        <f t="array" ref="H1948">XLOOKUP(E1948,Customer_Dim!A:A,Customer_Dim!D:D)</f>
        <v>Male</v>
      </c>
      <c r="I1948" s="4" t="str">
        <f t="array" ref="I1948">XLOOKUP(E1948,Customer_Dim!A:A,Customer_Dim!H:H)</f>
        <v>Bronze</v>
      </c>
      <c r="J1948" s="4" t="str">
        <f t="array" ref="J1948">XLOOKUP(E1948,Customer_Dim!A:A,Customer_Dim!E:E)</f>
        <v>Chambersberg</v>
      </c>
      <c r="K1948" s="4" t="str">
        <f t="array" ref="K1948">XLOOKUP(E1948,Customer_Dim!A:A,Customer_Dim!F:F)</f>
        <v>Connecticut</v>
      </c>
      <c r="L1948" s="4" t="str">
        <f t="array" ref="L1948">XLOOKUP(Q1948,Store_Dim!A:A,Store_Dim!C:C)</f>
        <v>East</v>
      </c>
      <c r="M1948" s="4" t="s">
        <v>1594</v>
      </c>
      <c r="N1948" s="4" t="str">
        <f t="array" ref="N1948">XLOOKUP(M1948,Product_Dim!A:A,Product_Dim!C:C)</f>
        <v>Sports</v>
      </c>
      <c r="O1948" s="4" t="str">
        <f t="array" ref="O1948">XLOOKUP(M1948,Product_Dim!A:A,Product_Dim!D:D)</f>
        <v>Fitness</v>
      </c>
      <c r="P1948" s="4" t="s">
        <v>1598</v>
      </c>
      <c r="Q1948" s="4" t="s">
        <v>1932</v>
      </c>
      <c r="R1948" s="4" t="str">
        <f t="array" ref="R1948">XLOOKUP(Q1948,Store_Dim!A:A,Store_Dim!B:B)</f>
        <v>Gardner, Humphrey and Contreras</v>
      </c>
      <c r="S1948" s="4" t="str">
        <f t="array" ref="S1948">XLOOKUP(Q1948,Store_Dim!A:A,Store_Dim!E:E)</f>
        <v>Flagship</v>
      </c>
      <c r="T1948" s="4">
        <v>4.0</v>
      </c>
      <c r="U1948" s="13">
        <v>243.13</v>
      </c>
      <c r="V1948" s="14">
        <v>0.25</v>
      </c>
      <c r="W1948" s="15">
        <v>323.0</v>
      </c>
      <c r="X1948" s="4" t="s">
        <v>1964</v>
      </c>
      <c r="Y1948" s="16">
        <v>729.39</v>
      </c>
      <c r="Z1948" s="4" t="str">
        <f t="array" ref="Z1948">XLOOKUP(M1948,Product_Dim!A:A,Product_Dim!B:B)</f>
        <v>Adjustable Dumbbell Set</v>
      </c>
    </row>
    <row r="1949" ht="14.25" customHeight="1">
      <c r="A1949" s="4" t="s">
        <v>3908</v>
      </c>
      <c r="B1949" s="5">
        <v>45614.0</v>
      </c>
      <c r="C1949" s="12" t="s">
        <v>3971</v>
      </c>
      <c r="D1949" s="4">
        <f t="shared" si="1"/>
        <v>2024</v>
      </c>
      <c r="E1949" s="4" t="s">
        <v>760</v>
      </c>
      <c r="F1949" s="4">
        <v>32.0</v>
      </c>
      <c r="G1949" s="4" t="str">
        <f t="shared" si="2"/>
        <v>26-35</v>
      </c>
      <c r="H1949" s="4" t="str">
        <f t="array" ref="H1949">XLOOKUP(E1949,Customer_Dim!A:A,Customer_Dim!D:D)</f>
        <v>Female</v>
      </c>
      <c r="I1949" s="4" t="str">
        <f t="array" ref="I1949">XLOOKUP(E1949,Customer_Dim!A:A,Customer_Dim!H:H)</f>
        <v>Bronze</v>
      </c>
      <c r="J1949" s="4" t="str">
        <f t="array" ref="J1949">XLOOKUP(E1949,Customer_Dim!A:A,Customer_Dim!E:E)</f>
        <v>Port Lisashire</v>
      </c>
      <c r="K1949" s="4" t="str">
        <f t="array" ref="K1949">XLOOKUP(E1949,Customer_Dim!A:A,Customer_Dim!F:F)</f>
        <v>Maryland</v>
      </c>
      <c r="L1949" s="4" t="str">
        <f t="array" ref="L1949">XLOOKUP(Q1949,Store_Dim!A:A,Store_Dim!C:C)</f>
        <v>South</v>
      </c>
      <c r="M1949" s="4" t="s">
        <v>1759</v>
      </c>
      <c r="N1949" s="4" t="str">
        <f t="array" ref="N1949">XLOOKUP(M1949,Product_Dim!A:A,Product_Dim!C:C)</f>
        <v>Beauty</v>
      </c>
      <c r="O1949" s="4" t="str">
        <f t="array" ref="O1949">XLOOKUP(M1949,Product_Dim!A:A,Product_Dim!D:D)</f>
        <v>Haircare</v>
      </c>
      <c r="P1949" s="4" t="s">
        <v>1761</v>
      </c>
      <c r="Q1949" s="4" t="s">
        <v>1927</v>
      </c>
      <c r="R1949" s="4" t="str">
        <f t="array" ref="R1949">XLOOKUP(Q1949,Store_Dim!A:A,Store_Dim!B:B)</f>
        <v>Aguirre-Keller</v>
      </c>
      <c r="S1949" s="4" t="str">
        <f t="array" ref="S1949">XLOOKUP(Q1949,Store_Dim!A:A,Store_Dim!E:E)</f>
        <v>Online</v>
      </c>
      <c r="T1949" s="4">
        <v>2.0</v>
      </c>
      <c r="U1949" s="13">
        <v>410.63</v>
      </c>
      <c r="V1949" s="14">
        <v>0.28</v>
      </c>
      <c r="W1949" s="15">
        <v>399.0</v>
      </c>
      <c r="X1949" s="4" t="s">
        <v>1964</v>
      </c>
      <c r="Y1949" s="16">
        <v>591.3072</v>
      </c>
      <c r="Z1949" s="4" t="str">
        <f t="array" ref="Z1949">XLOOKUP(M1949,Product_Dim!A:A,Product_Dim!B:B)</f>
        <v>Men's Hair Styling Gel</v>
      </c>
    </row>
    <row r="1950" ht="14.25" customHeight="1">
      <c r="A1950" s="4" t="s">
        <v>3909</v>
      </c>
      <c r="B1950" s="5">
        <v>45293.0</v>
      </c>
      <c r="C1950" s="12" t="s">
        <v>3972</v>
      </c>
      <c r="D1950" s="4">
        <f t="shared" si="1"/>
        <v>2024</v>
      </c>
      <c r="E1950" s="4" t="s">
        <v>1343</v>
      </c>
      <c r="F1950" s="4">
        <v>40.0</v>
      </c>
      <c r="G1950" s="4" t="str">
        <f t="shared" si="2"/>
        <v>36-45</v>
      </c>
      <c r="H1950" s="4" t="str">
        <f t="array" ref="H1950">XLOOKUP(E1950,Customer_Dim!A:A,Customer_Dim!D:D)</f>
        <v>Male</v>
      </c>
      <c r="I1950" s="4" t="str">
        <f t="array" ref="I1950">XLOOKUP(E1950,Customer_Dim!A:A,Customer_Dim!H:H)</f>
        <v>Bronze</v>
      </c>
      <c r="J1950" s="4" t="str">
        <f t="array" ref="J1950">XLOOKUP(E1950,Customer_Dim!A:A,Customer_Dim!E:E)</f>
        <v>Lake Monique</v>
      </c>
      <c r="K1950" s="4" t="str">
        <f t="array" ref="K1950">XLOOKUP(E1950,Customer_Dim!A:A,Customer_Dim!F:F)</f>
        <v>Utah</v>
      </c>
      <c r="L1950" s="4" t="str">
        <f t="array" ref="L1950">XLOOKUP(Q1950,Store_Dim!A:A,Store_Dim!C:C)</f>
        <v>East</v>
      </c>
      <c r="M1950" s="4" t="s">
        <v>1865</v>
      </c>
      <c r="N1950" s="4" t="str">
        <f t="array" ref="N1950">XLOOKUP(M1950,Product_Dim!A:A,Product_Dim!C:C)</f>
        <v>Beauty</v>
      </c>
      <c r="O1950" s="4" t="str">
        <f t="array" ref="O1950">XLOOKUP(M1950,Product_Dim!A:A,Product_Dim!D:D)</f>
        <v>Skincare</v>
      </c>
      <c r="P1950" s="4" t="s">
        <v>1867</v>
      </c>
      <c r="Q1950" s="4" t="s">
        <v>1924</v>
      </c>
      <c r="R1950" s="4" t="str">
        <f t="array" ref="R1950">XLOOKUP(Q1950,Store_Dim!A:A,Store_Dim!B:B)</f>
        <v>Hill, Wagner and Ballard</v>
      </c>
      <c r="S1950" s="4" t="str">
        <f t="array" ref="S1950">XLOOKUP(Q1950,Store_Dim!A:A,Store_Dim!E:E)</f>
        <v>Online</v>
      </c>
      <c r="T1950" s="4">
        <v>4.0</v>
      </c>
      <c r="U1950" s="13">
        <v>101.25</v>
      </c>
      <c r="V1950" s="14">
        <v>0.16</v>
      </c>
      <c r="W1950" s="15">
        <v>213.0</v>
      </c>
      <c r="X1950" s="4" t="s">
        <v>1961</v>
      </c>
      <c r="Y1950" s="16">
        <v>340.2</v>
      </c>
      <c r="Z1950" s="4" t="str">
        <f t="array" ref="Z1950">XLOOKUP(M1950,Product_Dim!A:A,Product_Dim!B:B)</f>
        <v>Vitamin E Body Lotion</v>
      </c>
    </row>
    <row r="1951" ht="14.25" customHeight="1">
      <c r="A1951" s="4" t="s">
        <v>3910</v>
      </c>
      <c r="B1951" s="5">
        <v>45301.0</v>
      </c>
      <c r="C1951" s="12" t="s">
        <v>3972</v>
      </c>
      <c r="D1951" s="4">
        <f t="shared" si="1"/>
        <v>2024</v>
      </c>
      <c r="E1951" s="4" t="s">
        <v>753</v>
      </c>
      <c r="F1951" s="4">
        <v>54.0</v>
      </c>
      <c r="G1951" s="4" t="str">
        <f t="shared" si="2"/>
        <v>46-55</v>
      </c>
      <c r="H1951" s="4" t="str">
        <f t="array" ref="H1951">XLOOKUP(E1951,Customer_Dim!A:A,Customer_Dim!D:D)</f>
        <v>Male</v>
      </c>
      <c r="I1951" s="4" t="str">
        <f t="array" ref="I1951">XLOOKUP(E1951,Customer_Dim!A:A,Customer_Dim!H:H)</f>
        <v>Gold</v>
      </c>
      <c r="J1951" s="4" t="str">
        <f t="array" ref="J1951">XLOOKUP(E1951,Customer_Dim!A:A,Customer_Dim!E:E)</f>
        <v>Morrisbury</v>
      </c>
      <c r="K1951" s="4" t="str">
        <f t="array" ref="K1951">XLOOKUP(E1951,Customer_Dim!A:A,Customer_Dim!F:F)</f>
        <v>Alaska</v>
      </c>
      <c r="L1951" s="4" t="str">
        <f t="array" ref="L1951">XLOOKUP(Q1951,Store_Dim!A:A,Store_Dim!C:C)</f>
        <v>North</v>
      </c>
      <c r="M1951" s="4" t="s">
        <v>1585</v>
      </c>
      <c r="N1951" s="4" t="str">
        <f t="array" ref="N1951">XLOOKUP(M1951,Product_Dim!A:A,Product_Dim!C:C)</f>
        <v>Home</v>
      </c>
      <c r="O1951" s="4" t="str">
        <f t="array" ref="O1951">XLOOKUP(M1951,Product_Dim!A:A,Product_Dim!D:D)</f>
        <v>Lighting</v>
      </c>
      <c r="P1951" s="4" t="s">
        <v>1589</v>
      </c>
      <c r="Q1951" s="4" t="s">
        <v>1942</v>
      </c>
      <c r="R1951" s="4" t="str">
        <f t="array" ref="R1951">XLOOKUP(Q1951,Store_Dim!A:A,Store_Dim!B:B)</f>
        <v>Holloway Ltd</v>
      </c>
      <c r="S1951" s="4" t="str">
        <f t="array" ref="S1951">XLOOKUP(Q1951,Store_Dim!A:A,Store_Dim!E:E)</f>
        <v>Flagship</v>
      </c>
      <c r="T1951" s="4">
        <v>4.0</v>
      </c>
      <c r="U1951" s="13">
        <v>716.39</v>
      </c>
      <c r="V1951" s="14">
        <v>0.03</v>
      </c>
      <c r="W1951" s="15">
        <v>170.0</v>
      </c>
      <c r="X1951" s="4" t="s">
        <v>1961</v>
      </c>
      <c r="Y1951" s="16">
        <v>2779.5932</v>
      </c>
      <c r="Z1951" s="4" t="str">
        <f t="array" ref="Z1951">XLOOKUP(M1951,Product_Dim!A:A,Product_Dim!B:B)</f>
        <v>LED Table Lamp</v>
      </c>
    </row>
    <row r="1952" ht="14.25" customHeight="1">
      <c r="A1952" s="4" t="s">
        <v>3911</v>
      </c>
      <c r="B1952" s="5">
        <v>45311.0</v>
      </c>
      <c r="C1952" s="12" t="s">
        <v>3972</v>
      </c>
      <c r="D1952" s="4">
        <f t="shared" si="1"/>
        <v>2024</v>
      </c>
      <c r="E1952" s="4" t="s">
        <v>354</v>
      </c>
      <c r="F1952" s="4">
        <v>43.0</v>
      </c>
      <c r="G1952" s="4" t="str">
        <f t="shared" si="2"/>
        <v>36-45</v>
      </c>
      <c r="H1952" s="4" t="str">
        <f t="array" ref="H1952">XLOOKUP(E1952,Customer_Dim!A:A,Customer_Dim!D:D)</f>
        <v>Female</v>
      </c>
      <c r="I1952" s="4" t="str">
        <f t="array" ref="I1952">XLOOKUP(E1952,Customer_Dim!A:A,Customer_Dim!H:H)</f>
        <v>Gold</v>
      </c>
      <c r="J1952" s="4" t="str">
        <f t="array" ref="J1952">XLOOKUP(E1952,Customer_Dim!A:A,Customer_Dim!E:E)</f>
        <v>New Amyport</v>
      </c>
      <c r="K1952" s="4" t="str">
        <f t="array" ref="K1952">XLOOKUP(E1952,Customer_Dim!A:A,Customer_Dim!F:F)</f>
        <v>Nevada</v>
      </c>
      <c r="L1952" s="4" t="str">
        <f t="array" ref="L1952">XLOOKUP(Q1952,Store_Dim!A:A,Store_Dim!C:C)</f>
        <v>North</v>
      </c>
      <c r="M1952" s="4" t="s">
        <v>1802</v>
      </c>
      <c r="N1952" s="4" t="str">
        <f t="array" ref="N1952">XLOOKUP(M1952,Product_Dim!A:A,Product_Dim!C:C)</f>
        <v>Sports</v>
      </c>
      <c r="O1952" s="4" t="str">
        <f t="array" ref="O1952">XLOOKUP(M1952,Product_Dim!A:A,Product_Dim!D:D)</f>
        <v>Team Sports</v>
      </c>
      <c r="P1952" s="4" t="s">
        <v>1804</v>
      </c>
      <c r="Q1952" s="4" t="s">
        <v>1892</v>
      </c>
      <c r="R1952" s="4" t="str">
        <f t="array" ref="R1952">XLOOKUP(Q1952,Store_Dim!A:A,Store_Dim!B:B)</f>
        <v>Martinez, Adkins and Johnson</v>
      </c>
      <c r="S1952" s="4" t="str">
        <f t="array" ref="S1952">XLOOKUP(Q1952,Store_Dim!A:A,Store_Dim!E:E)</f>
        <v>Flagship</v>
      </c>
      <c r="T1952" s="4">
        <v>1.0</v>
      </c>
      <c r="U1952" s="13">
        <v>721.74</v>
      </c>
      <c r="V1952" s="14">
        <v>0.24</v>
      </c>
      <c r="W1952" s="15">
        <v>359.0</v>
      </c>
      <c r="X1952" s="4" t="s">
        <v>1961</v>
      </c>
      <c r="Y1952" s="16">
        <v>548.5224000000001</v>
      </c>
      <c r="Z1952" s="4" t="str">
        <f t="array" ref="Z1952">XLOOKUP(M1952,Product_Dim!A:A,Product_Dim!B:B)</f>
        <v>Shin Guards – Adult</v>
      </c>
    </row>
    <row r="1953" ht="14.25" customHeight="1">
      <c r="A1953" s="4" t="s">
        <v>3912</v>
      </c>
      <c r="B1953" s="5">
        <v>45702.0</v>
      </c>
      <c r="C1953" s="12" t="s">
        <v>3974</v>
      </c>
      <c r="D1953" s="4">
        <f t="shared" si="1"/>
        <v>2025</v>
      </c>
      <c r="E1953" s="4" t="s">
        <v>221</v>
      </c>
      <c r="F1953" s="4">
        <v>24.0</v>
      </c>
      <c r="G1953" s="4" t="str">
        <f t="shared" si="2"/>
        <v>18-25</v>
      </c>
      <c r="H1953" s="4" t="str">
        <f t="array" ref="H1953">XLOOKUP(E1953,Customer_Dim!A:A,Customer_Dim!D:D)</f>
        <v>Male</v>
      </c>
      <c r="I1953" s="4" t="str">
        <f t="array" ref="I1953">XLOOKUP(E1953,Customer_Dim!A:A,Customer_Dim!H:H)</f>
        <v>Platinum</v>
      </c>
      <c r="J1953" s="4" t="str">
        <f t="array" ref="J1953">XLOOKUP(E1953,Customer_Dim!A:A,Customer_Dim!E:E)</f>
        <v>Christopherland</v>
      </c>
      <c r="K1953" s="4" t="str">
        <f t="array" ref="K1953">XLOOKUP(E1953,Customer_Dim!A:A,Customer_Dim!F:F)</f>
        <v>Oklahoma</v>
      </c>
      <c r="L1953" s="4" t="str">
        <f t="array" ref="L1953">XLOOKUP(Q1953,Store_Dim!A:A,Store_Dim!C:C)</f>
        <v>South</v>
      </c>
      <c r="M1953" s="4" t="s">
        <v>1768</v>
      </c>
      <c r="N1953" s="4" t="str">
        <f t="array" ref="N1953">XLOOKUP(M1953,Product_Dim!A:A,Product_Dim!C:C)</f>
        <v>Electronics</v>
      </c>
      <c r="O1953" s="4" t="str">
        <f t="array" ref="O1953">XLOOKUP(M1953,Product_Dim!A:A,Product_Dim!D:D)</f>
        <v>Computer</v>
      </c>
      <c r="P1953" s="4" t="s">
        <v>1770</v>
      </c>
      <c r="Q1953" s="4" t="s">
        <v>1927</v>
      </c>
      <c r="R1953" s="4" t="str">
        <f t="array" ref="R1953">XLOOKUP(Q1953,Store_Dim!A:A,Store_Dim!B:B)</f>
        <v>Aguirre-Keller</v>
      </c>
      <c r="S1953" s="4" t="str">
        <f t="array" ref="S1953">XLOOKUP(Q1953,Store_Dim!A:A,Store_Dim!E:E)</f>
        <v>Online</v>
      </c>
      <c r="T1953" s="4">
        <v>2.0</v>
      </c>
      <c r="U1953" s="13">
        <v>527.91</v>
      </c>
      <c r="V1953" s="14">
        <v>0.02</v>
      </c>
      <c r="W1953" s="15">
        <v>222.0</v>
      </c>
      <c r="X1953" s="4" t="s">
        <v>1959</v>
      </c>
      <c r="Y1953" s="16">
        <v>1034.7036</v>
      </c>
      <c r="Z1953" s="4" t="str">
        <f t="array" ref="Z1953">XLOOKUP(M1953,Product_Dim!A:A,Product_Dim!B:B)</f>
        <v>Laptop Cooling Pad</v>
      </c>
    </row>
    <row r="1954" ht="14.25" customHeight="1">
      <c r="A1954" s="4" t="s">
        <v>3913</v>
      </c>
      <c r="B1954" s="5">
        <v>45525.0</v>
      </c>
      <c r="C1954" s="12" t="s">
        <v>3975</v>
      </c>
      <c r="D1954" s="4">
        <f t="shared" si="1"/>
        <v>2024</v>
      </c>
      <c r="E1954" s="4" t="s">
        <v>1028</v>
      </c>
      <c r="F1954" s="4">
        <v>54.0</v>
      </c>
      <c r="G1954" s="4" t="str">
        <f t="shared" si="2"/>
        <v>46-55</v>
      </c>
      <c r="H1954" s="4" t="str">
        <f t="array" ref="H1954">XLOOKUP(E1954,Customer_Dim!A:A,Customer_Dim!D:D)</f>
        <v>Male</v>
      </c>
      <c r="I1954" s="4" t="str">
        <f t="array" ref="I1954">XLOOKUP(E1954,Customer_Dim!A:A,Customer_Dim!H:H)</f>
        <v>Platinum</v>
      </c>
      <c r="J1954" s="4" t="str">
        <f t="array" ref="J1954">XLOOKUP(E1954,Customer_Dim!A:A,Customer_Dim!E:E)</f>
        <v>West Mathewside</v>
      </c>
      <c r="K1954" s="4" t="str">
        <f t="array" ref="K1954">XLOOKUP(E1954,Customer_Dim!A:A,Customer_Dim!F:F)</f>
        <v>Mississippi</v>
      </c>
      <c r="L1954" s="4" t="str">
        <f t="array" ref="L1954">XLOOKUP(Q1954,Store_Dim!A:A,Store_Dim!C:C)</f>
        <v>East</v>
      </c>
      <c r="M1954" s="4" t="s">
        <v>1738</v>
      </c>
      <c r="N1954" s="4" t="str">
        <f t="array" ref="N1954">XLOOKUP(M1954,Product_Dim!A:A,Product_Dim!C:C)</f>
        <v>Sports</v>
      </c>
      <c r="O1954" s="4" t="str">
        <f t="array" ref="O1954">XLOOKUP(M1954,Product_Dim!A:A,Product_Dim!D:D)</f>
        <v>Team Sports</v>
      </c>
      <c r="P1954" s="4" t="s">
        <v>1740</v>
      </c>
      <c r="Q1954" s="4" t="s">
        <v>1932</v>
      </c>
      <c r="R1954" s="4" t="str">
        <f t="array" ref="R1954">XLOOKUP(Q1954,Store_Dim!A:A,Store_Dim!B:B)</f>
        <v>Gardner, Humphrey and Contreras</v>
      </c>
      <c r="S1954" s="4" t="str">
        <f t="array" ref="S1954">XLOOKUP(Q1954,Store_Dim!A:A,Store_Dim!E:E)</f>
        <v>Flagship</v>
      </c>
      <c r="T1954" s="4">
        <v>2.0</v>
      </c>
      <c r="U1954" s="13">
        <v>945.92</v>
      </c>
      <c r="V1954" s="14">
        <v>0.19</v>
      </c>
      <c r="W1954" s="15">
        <v>82.0</v>
      </c>
      <c r="X1954" s="4" t="s">
        <v>1964</v>
      </c>
      <c r="Y1954" s="16">
        <v>1532.3904</v>
      </c>
      <c r="Z1954" s="4" t="str">
        <f t="array" ref="Z1954">XLOOKUP(M1954,Product_Dim!A:A,Product_Dim!B:B)</f>
        <v>Rugby Ball</v>
      </c>
    </row>
    <row r="1955" ht="14.25" customHeight="1">
      <c r="A1955" s="4" t="s">
        <v>3914</v>
      </c>
      <c r="B1955" s="5">
        <v>45780.0</v>
      </c>
      <c r="C1955" s="12" t="s">
        <v>3973</v>
      </c>
      <c r="D1955" s="4">
        <f t="shared" si="1"/>
        <v>2025</v>
      </c>
      <c r="E1955" s="4" t="s">
        <v>311</v>
      </c>
      <c r="F1955" s="4">
        <v>34.0</v>
      </c>
      <c r="G1955" s="4" t="str">
        <f t="shared" si="2"/>
        <v>26-35</v>
      </c>
      <c r="H1955" s="4" t="str">
        <f t="array" ref="H1955">XLOOKUP(E1955,Customer_Dim!A:A,Customer_Dim!D:D)</f>
        <v>Female</v>
      </c>
      <c r="I1955" s="4" t="str">
        <f t="array" ref="I1955">XLOOKUP(E1955,Customer_Dim!A:A,Customer_Dim!H:H)</f>
        <v>Platinum</v>
      </c>
      <c r="J1955" s="4" t="str">
        <f t="array" ref="J1955">XLOOKUP(E1955,Customer_Dim!A:A,Customer_Dim!E:E)</f>
        <v>South David</v>
      </c>
      <c r="K1955" s="4" t="str">
        <f t="array" ref="K1955">XLOOKUP(E1955,Customer_Dim!A:A,Customer_Dim!F:F)</f>
        <v>Arizona</v>
      </c>
      <c r="L1955" s="4" t="str">
        <f t="array" ref="L1955">XLOOKUP(Q1955,Store_Dim!A:A,Store_Dim!C:C)</f>
        <v>North</v>
      </c>
      <c r="M1955" s="4" t="s">
        <v>1750</v>
      </c>
      <c r="N1955" s="4" t="str">
        <f t="array" ref="N1955">XLOOKUP(M1955,Product_Dim!A:A,Product_Dim!C:C)</f>
        <v>Home</v>
      </c>
      <c r="O1955" s="4" t="str">
        <f t="array" ref="O1955">XLOOKUP(M1955,Product_Dim!A:A,Product_Dim!D:D)</f>
        <v>Decor</v>
      </c>
      <c r="P1955" s="4" t="s">
        <v>1752</v>
      </c>
      <c r="Q1955" s="4" t="s">
        <v>1942</v>
      </c>
      <c r="R1955" s="4" t="str">
        <f t="array" ref="R1955">XLOOKUP(Q1955,Store_Dim!A:A,Store_Dim!B:B)</f>
        <v>Holloway Ltd</v>
      </c>
      <c r="S1955" s="4" t="str">
        <f t="array" ref="S1955">XLOOKUP(Q1955,Store_Dim!A:A,Store_Dim!E:E)</f>
        <v>Flagship</v>
      </c>
      <c r="T1955" s="4">
        <v>2.0</v>
      </c>
      <c r="U1955" s="13">
        <v>981.35</v>
      </c>
      <c r="V1955" s="14">
        <v>0.16</v>
      </c>
      <c r="W1955" s="15">
        <v>190.0</v>
      </c>
      <c r="X1955" s="4" t="s">
        <v>1961</v>
      </c>
      <c r="Y1955" s="16">
        <v>1648.668</v>
      </c>
      <c r="Z1955" s="4" t="str">
        <f t="array" ref="Z1955">XLOOKUP(M1955,Product_Dim!A:A,Product_Dim!B:B)</f>
        <v>Premium Blanket Throw</v>
      </c>
    </row>
    <row r="1956" ht="14.25" customHeight="1">
      <c r="A1956" s="4" t="s">
        <v>3915</v>
      </c>
      <c r="B1956" s="5">
        <v>45819.0</v>
      </c>
      <c r="C1956" s="12" t="s">
        <v>3970</v>
      </c>
      <c r="D1956" s="4">
        <f t="shared" si="1"/>
        <v>2025</v>
      </c>
      <c r="E1956" s="4" t="s">
        <v>744</v>
      </c>
      <c r="F1956" s="4">
        <v>50.0</v>
      </c>
      <c r="G1956" s="4" t="str">
        <f t="shared" si="2"/>
        <v>46-55</v>
      </c>
      <c r="H1956" s="4" t="str">
        <f t="array" ref="H1956">XLOOKUP(E1956,Customer_Dim!A:A,Customer_Dim!D:D)</f>
        <v>Male</v>
      </c>
      <c r="I1956" s="4" t="str">
        <f t="array" ref="I1956">XLOOKUP(E1956,Customer_Dim!A:A,Customer_Dim!H:H)</f>
        <v>Platinum</v>
      </c>
      <c r="J1956" s="4" t="str">
        <f t="array" ref="J1956">XLOOKUP(E1956,Customer_Dim!A:A,Customer_Dim!E:E)</f>
        <v>East jeremy</v>
      </c>
      <c r="K1956" s="4" t="str">
        <f t="array" ref="K1956">XLOOKUP(E1956,Customer_Dim!A:A,Customer_Dim!F:F)</f>
        <v>Iowa</v>
      </c>
      <c r="L1956" s="4" t="str">
        <f t="array" ref="L1956">XLOOKUP(Q1956,Store_Dim!A:A,Store_Dim!C:C)</f>
        <v>North</v>
      </c>
      <c r="M1956" s="4" t="s">
        <v>1759</v>
      </c>
      <c r="N1956" s="4" t="str">
        <f t="array" ref="N1956">XLOOKUP(M1956,Product_Dim!A:A,Product_Dim!C:C)</f>
        <v>Beauty</v>
      </c>
      <c r="O1956" s="4" t="str">
        <f t="array" ref="O1956">XLOOKUP(M1956,Product_Dim!A:A,Product_Dim!D:D)</f>
        <v>Haircare</v>
      </c>
      <c r="P1956" s="4" t="s">
        <v>1761</v>
      </c>
      <c r="Q1956" s="4" t="s">
        <v>1901</v>
      </c>
      <c r="R1956" s="4" t="str">
        <f t="array" ref="R1956">XLOOKUP(Q1956,Store_Dim!A:A,Store_Dim!B:B)</f>
        <v>Johnson-Wright</v>
      </c>
      <c r="S1956" s="4" t="str">
        <f t="array" ref="S1956">XLOOKUP(Q1956,Store_Dim!A:A,Store_Dim!E:E)</f>
        <v>Outlet</v>
      </c>
      <c r="T1956" s="4">
        <v>1.0</v>
      </c>
      <c r="U1956" s="13">
        <v>913.99</v>
      </c>
      <c r="V1956" s="14">
        <v>0.14</v>
      </c>
      <c r="W1956" s="15">
        <v>399.0</v>
      </c>
      <c r="X1956" s="4" t="s">
        <v>1959</v>
      </c>
      <c r="Y1956" s="16">
        <v>786.0314</v>
      </c>
      <c r="Z1956" s="4" t="str">
        <f t="array" ref="Z1956">XLOOKUP(M1956,Product_Dim!A:A,Product_Dim!B:B)</f>
        <v>Men's Hair Styling Gel</v>
      </c>
    </row>
    <row r="1957" ht="14.25" customHeight="1">
      <c r="A1957" s="4" t="s">
        <v>3916</v>
      </c>
      <c r="B1957" s="5">
        <v>45863.0</v>
      </c>
      <c r="C1957" s="12" t="s">
        <v>3968</v>
      </c>
      <c r="D1957" s="4">
        <f t="shared" si="1"/>
        <v>2025</v>
      </c>
      <c r="E1957" s="4" t="s">
        <v>72</v>
      </c>
      <c r="F1957" s="4">
        <v>28.0</v>
      </c>
      <c r="G1957" s="4" t="str">
        <f t="shared" si="2"/>
        <v>26-35</v>
      </c>
      <c r="H1957" s="4" t="str">
        <f t="array" ref="H1957">XLOOKUP(E1957,Customer_Dim!A:A,Customer_Dim!D:D)</f>
        <v>Female</v>
      </c>
      <c r="I1957" s="4" t="str">
        <f t="array" ref="I1957">XLOOKUP(E1957,Customer_Dim!A:A,Customer_Dim!H:H)</f>
        <v>Gold</v>
      </c>
      <c r="J1957" s="4" t="str">
        <f t="array" ref="J1957">XLOOKUP(E1957,Customer_Dim!A:A,Customer_Dim!E:E)</f>
        <v>East Krista</v>
      </c>
      <c r="K1957" s="4" t="str">
        <f t="array" ref="K1957">XLOOKUP(E1957,Customer_Dim!A:A,Customer_Dim!F:F)</f>
        <v>New York</v>
      </c>
      <c r="L1957" s="4" t="str">
        <f t="array" ref="L1957">XLOOKUP(Q1957,Store_Dim!A:A,Store_Dim!C:C)</f>
        <v>West</v>
      </c>
      <c r="M1957" s="4" t="s">
        <v>1780</v>
      </c>
      <c r="N1957" s="4" t="str">
        <f t="array" ref="N1957">XLOOKUP(M1957,Product_Dim!A:A,Product_Dim!C:C)</f>
        <v>Beauty</v>
      </c>
      <c r="O1957" s="4" t="str">
        <f t="array" ref="O1957">XLOOKUP(M1957,Product_Dim!A:A,Product_Dim!D:D)</f>
        <v>Haircare</v>
      </c>
      <c r="P1957" s="4" t="s">
        <v>1782</v>
      </c>
      <c r="Q1957" s="4" t="s">
        <v>1917</v>
      </c>
      <c r="R1957" s="4" t="str">
        <f t="array" ref="R1957">XLOOKUP(Q1957,Store_Dim!A:A,Store_Dim!B:B)</f>
        <v>Bean, Jones and Park</v>
      </c>
      <c r="S1957" s="4" t="str">
        <f t="array" ref="S1957">XLOOKUP(Q1957,Store_Dim!A:A,Store_Dim!E:E)</f>
        <v>Online</v>
      </c>
      <c r="T1957" s="4">
        <v>4.0</v>
      </c>
      <c r="U1957" s="13">
        <v>270.69</v>
      </c>
      <c r="V1957" s="14">
        <v>0.18</v>
      </c>
      <c r="W1957" s="15">
        <v>177.0</v>
      </c>
      <c r="X1957" s="4" t="s">
        <v>1961</v>
      </c>
      <c r="Y1957" s="16">
        <v>887.8632</v>
      </c>
      <c r="Z1957" s="4" t="str">
        <f t="array" ref="Z1957">XLOOKUP(M1957,Product_Dim!A:A,Product_Dim!B:B)</f>
        <v>Women's Hair Dryer Brush</v>
      </c>
    </row>
    <row r="1958" ht="14.25" customHeight="1">
      <c r="A1958" s="4" t="s">
        <v>3917</v>
      </c>
      <c r="B1958" s="5">
        <v>45687.0</v>
      </c>
      <c r="C1958" s="12" t="s">
        <v>3972</v>
      </c>
      <c r="D1958" s="4">
        <f t="shared" si="1"/>
        <v>2025</v>
      </c>
      <c r="E1958" s="4" t="s">
        <v>557</v>
      </c>
      <c r="F1958" s="4">
        <v>18.0</v>
      </c>
      <c r="G1958" s="4" t="str">
        <f t="shared" si="2"/>
        <v>18-25</v>
      </c>
      <c r="H1958" s="4" t="str">
        <f t="array" ref="H1958">XLOOKUP(E1958,Customer_Dim!A:A,Customer_Dim!D:D)</f>
        <v>Female</v>
      </c>
      <c r="I1958" s="4" t="str">
        <f t="array" ref="I1958">XLOOKUP(E1958,Customer_Dim!A:A,Customer_Dim!H:H)</f>
        <v>Silver</v>
      </c>
      <c r="J1958" s="4" t="str">
        <f t="array" ref="J1958">XLOOKUP(E1958,Customer_Dim!A:A,Customer_Dim!E:E)</f>
        <v>Hessmouth</v>
      </c>
      <c r="K1958" s="4" t="str">
        <f t="array" ref="K1958">XLOOKUP(E1958,Customer_Dim!A:A,Customer_Dim!F:F)</f>
        <v>Arizona</v>
      </c>
      <c r="L1958" s="4" t="str">
        <f t="array" ref="L1958">XLOOKUP(Q1958,Store_Dim!A:A,Store_Dim!C:C)</f>
        <v>East</v>
      </c>
      <c r="M1958" s="4" t="s">
        <v>1814</v>
      </c>
      <c r="N1958" s="4" t="str">
        <f t="array" ref="N1958">XLOOKUP(M1958,Product_Dim!A:A,Product_Dim!C:C)</f>
        <v>Electronics</v>
      </c>
      <c r="O1958" s="4" t="str">
        <f t="array" ref="O1958">XLOOKUP(M1958,Product_Dim!A:A,Product_Dim!D:D)</f>
        <v>Appliances</v>
      </c>
      <c r="P1958" s="4" t="s">
        <v>1816</v>
      </c>
      <c r="Q1958" s="4" t="s">
        <v>1911</v>
      </c>
      <c r="R1958" s="4" t="str">
        <f t="array" ref="R1958">XLOOKUP(Q1958,Store_Dim!A:A,Store_Dim!B:B)</f>
        <v>Benson-Elliott</v>
      </c>
      <c r="S1958" s="4" t="str">
        <f t="array" ref="S1958">XLOOKUP(Q1958,Store_Dim!A:A,Store_Dim!E:E)</f>
        <v>Online</v>
      </c>
      <c r="T1958" s="4">
        <v>3.0</v>
      </c>
      <c r="U1958" s="13">
        <v>998.58</v>
      </c>
      <c r="V1958" s="14">
        <v>0.02</v>
      </c>
      <c r="W1958" s="15">
        <v>104.0</v>
      </c>
      <c r="X1958" s="4" t="s">
        <v>1959</v>
      </c>
      <c r="Y1958" s="16">
        <v>2935.8252</v>
      </c>
      <c r="Z1958" s="4" t="str">
        <f t="array" ref="Z1958">XLOOKUP(M1958,Product_Dim!A:A,Product_Dim!B:B)</f>
        <v>WiFi Mesh Router</v>
      </c>
    </row>
    <row r="1959" ht="14.25" customHeight="1">
      <c r="A1959" s="4" t="s">
        <v>3918</v>
      </c>
      <c r="B1959" s="5">
        <v>45806.0</v>
      </c>
      <c r="C1959" s="12" t="s">
        <v>3973</v>
      </c>
      <c r="D1959" s="4">
        <f t="shared" si="1"/>
        <v>2025</v>
      </c>
      <c r="E1959" s="4" t="s">
        <v>1432</v>
      </c>
      <c r="F1959" s="4">
        <v>59.0</v>
      </c>
      <c r="G1959" s="4" t="str">
        <f t="shared" si="2"/>
        <v>56-65</v>
      </c>
      <c r="H1959" s="4" t="str">
        <f t="array" ref="H1959">XLOOKUP(E1959,Customer_Dim!A:A,Customer_Dim!D:D)</f>
        <v>Female</v>
      </c>
      <c r="I1959" s="4" t="str">
        <f t="array" ref="I1959">XLOOKUP(E1959,Customer_Dim!A:A,Customer_Dim!H:H)</f>
        <v>Gold</v>
      </c>
      <c r="J1959" s="4" t="str">
        <f t="array" ref="J1959">XLOOKUP(E1959,Customer_Dim!A:A,Customer_Dim!E:E)</f>
        <v>South Barbara</v>
      </c>
      <c r="K1959" s="4" t="str">
        <f t="array" ref="K1959">XLOOKUP(E1959,Customer_Dim!A:A,Customer_Dim!F:F)</f>
        <v>Arkansas</v>
      </c>
      <c r="L1959" s="4" t="str">
        <f t="array" ref="L1959">XLOOKUP(Q1959,Store_Dim!A:A,Store_Dim!C:C)</f>
        <v>South</v>
      </c>
      <c r="M1959" s="4" t="s">
        <v>1689</v>
      </c>
      <c r="N1959" s="4" t="str">
        <f t="array" ref="N1959">XLOOKUP(M1959,Product_Dim!A:A,Product_Dim!C:C)</f>
        <v>Clothing</v>
      </c>
      <c r="O1959" s="4" t="str">
        <f t="array" ref="O1959">XLOOKUP(M1959,Product_Dim!A:A,Product_Dim!D:D)</f>
        <v>Footwear</v>
      </c>
      <c r="P1959" s="4" t="s">
        <v>1692</v>
      </c>
      <c r="Q1959" s="4" t="s">
        <v>1921</v>
      </c>
      <c r="R1959" s="4" t="str">
        <f t="array" ref="R1959">XLOOKUP(Q1959,Store_Dim!A:A,Store_Dim!B:B)</f>
        <v>Moore, Padilla and Butler</v>
      </c>
      <c r="S1959" s="4" t="str">
        <f t="array" ref="S1959">XLOOKUP(Q1959,Store_Dim!A:A,Store_Dim!E:E)</f>
        <v>Flagship</v>
      </c>
      <c r="T1959" s="4">
        <v>3.0</v>
      </c>
      <c r="U1959" s="13">
        <v>765.12</v>
      </c>
      <c r="V1959" s="14">
        <v>0.18</v>
      </c>
      <c r="W1959" s="15">
        <v>214.0</v>
      </c>
      <c r="X1959" s="4" t="s">
        <v>1959</v>
      </c>
      <c r="Y1959" s="16">
        <v>1882.1952</v>
      </c>
      <c r="Z1959" s="4" t="str">
        <f t="array" ref="Z1959">XLOOKUP(M1959,Product_Dim!A:A,Product_Dim!B:B)</f>
        <v>Men's Casual Sneakers</v>
      </c>
    </row>
    <row r="1960" ht="14.25" customHeight="1">
      <c r="A1960" s="4" t="s">
        <v>3919</v>
      </c>
      <c r="B1960" s="5">
        <v>45216.0</v>
      </c>
      <c r="C1960" s="12" t="s">
        <v>3979</v>
      </c>
      <c r="D1960" s="4">
        <f t="shared" si="1"/>
        <v>2023</v>
      </c>
      <c r="E1960" s="4" t="s">
        <v>280</v>
      </c>
      <c r="F1960" s="4">
        <v>39.0</v>
      </c>
      <c r="G1960" s="4" t="str">
        <f t="shared" si="2"/>
        <v>36-45</v>
      </c>
      <c r="H1960" s="4" t="str">
        <f t="array" ref="H1960">XLOOKUP(E1960,Customer_Dim!A:A,Customer_Dim!D:D)</f>
        <v>Female</v>
      </c>
      <c r="I1960" s="4" t="str">
        <f t="array" ref="I1960">XLOOKUP(E1960,Customer_Dim!A:A,Customer_Dim!H:H)</f>
        <v>Gold</v>
      </c>
      <c r="J1960" s="4" t="str">
        <f t="array" ref="J1960">XLOOKUP(E1960,Customer_Dim!A:A,Customer_Dim!E:E)</f>
        <v>Olsonhaven</v>
      </c>
      <c r="K1960" s="4" t="str">
        <f t="array" ref="K1960">XLOOKUP(E1960,Customer_Dim!A:A,Customer_Dim!F:F)</f>
        <v>Iowa</v>
      </c>
      <c r="L1960" s="4" t="str">
        <f t="array" ref="L1960">XLOOKUP(Q1960,Store_Dim!A:A,Store_Dim!C:C)</f>
        <v>East</v>
      </c>
      <c r="M1960" s="4" t="s">
        <v>1774</v>
      </c>
      <c r="N1960" s="4" t="str">
        <f t="array" ref="N1960">XLOOKUP(M1960,Product_Dim!A:A,Product_Dim!C:C)</f>
        <v>Beauty</v>
      </c>
      <c r="O1960" s="4" t="str">
        <f t="array" ref="O1960">XLOOKUP(M1960,Product_Dim!A:A,Product_Dim!D:D)</f>
        <v>Makeup</v>
      </c>
      <c r="P1960" s="4" t="s">
        <v>1776</v>
      </c>
      <c r="Q1960" s="4" t="s">
        <v>1948</v>
      </c>
      <c r="R1960" s="4" t="str">
        <f t="array" ref="R1960">XLOOKUP(Q1960,Store_Dim!A:A,Store_Dim!B:B)</f>
        <v>Mann-Austin</v>
      </c>
      <c r="S1960" s="4" t="str">
        <f t="array" ref="S1960">XLOOKUP(Q1960,Store_Dim!A:A,Store_Dim!E:E)</f>
        <v>Online</v>
      </c>
      <c r="T1960" s="4">
        <v>3.0</v>
      </c>
      <c r="U1960" s="13">
        <v>449.99</v>
      </c>
      <c r="V1960" s="14">
        <v>0.17</v>
      </c>
      <c r="W1960" s="15">
        <v>118.0</v>
      </c>
      <c r="X1960" s="4" t="s">
        <v>1964</v>
      </c>
      <c r="Y1960" s="16">
        <v>1120.4751</v>
      </c>
      <c r="Z1960" s="4" t="str">
        <f t="array" ref="Z1960">XLOOKUP(M1960,Product_Dim!A:A,Product_Dim!B:B)</f>
        <v>Matte Lipstick Set</v>
      </c>
    </row>
    <row r="1961" ht="14.25" customHeight="1">
      <c r="A1961" s="4" t="s">
        <v>3920</v>
      </c>
      <c r="B1961" s="5">
        <v>45639.0</v>
      </c>
      <c r="C1961" s="12" t="s">
        <v>3969</v>
      </c>
      <c r="D1961" s="4">
        <f t="shared" si="1"/>
        <v>2024</v>
      </c>
      <c r="E1961" s="4" t="s">
        <v>829</v>
      </c>
      <c r="F1961" s="4">
        <v>26.0</v>
      </c>
      <c r="G1961" s="4" t="str">
        <f t="shared" si="2"/>
        <v>26-35</v>
      </c>
      <c r="H1961" s="4" t="str">
        <f t="array" ref="H1961">XLOOKUP(E1961,Customer_Dim!A:A,Customer_Dim!D:D)</f>
        <v>Male</v>
      </c>
      <c r="I1961" s="4" t="str">
        <f t="array" ref="I1961">XLOOKUP(E1961,Customer_Dim!A:A,Customer_Dim!H:H)</f>
        <v>Silver</v>
      </c>
      <c r="J1961" s="4" t="str">
        <f t="array" ref="J1961">XLOOKUP(E1961,Customer_Dim!A:A,Customer_Dim!E:E)</f>
        <v>Robinborough</v>
      </c>
      <c r="K1961" s="4" t="str">
        <f t="array" ref="K1961">XLOOKUP(E1961,Customer_Dim!A:A,Customer_Dim!F:F)</f>
        <v>South Dakota</v>
      </c>
      <c r="L1961" s="4" t="str">
        <f t="array" ref="L1961">XLOOKUP(Q1961,Store_Dim!A:A,Store_Dim!C:C)</f>
        <v>South</v>
      </c>
      <c r="M1961" s="4" t="s">
        <v>1709</v>
      </c>
      <c r="N1961" s="4" t="str">
        <f t="array" ref="N1961">XLOOKUP(M1961,Product_Dim!A:A,Product_Dim!C:C)</f>
        <v>Electronics</v>
      </c>
      <c r="O1961" s="4" t="str">
        <f t="array" ref="O1961">XLOOKUP(M1961,Product_Dim!A:A,Product_Dim!D:D)</f>
        <v>Computer</v>
      </c>
      <c r="P1961" s="4" t="s">
        <v>1711</v>
      </c>
      <c r="Q1961" s="4" t="s">
        <v>1927</v>
      </c>
      <c r="R1961" s="4" t="str">
        <f t="array" ref="R1961">XLOOKUP(Q1961,Store_Dim!A:A,Store_Dim!B:B)</f>
        <v>Aguirre-Keller</v>
      </c>
      <c r="S1961" s="4" t="str">
        <f t="array" ref="S1961">XLOOKUP(Q1961,Store_Dim!A:A,Store_Dim!E:E)</f>
        <v>Online</v>
      </c>
      <c r="T1961" s="4">
        <v>2.0</v>
      </c>
      <c r="U1961" s="13">
        <v>249.02</v>
      </c>
      <c r="V1961" s="14">
        <v>0.01</v>
      </c>
      <c r="W1961" s="15">
        <v>266.0</v>
      </c>
      <c r="X1961" s="4" t="s">
        <v>1964</v>
      </c>
      <c r="Y1961" s="16">
        <v>493.0596</v>
      </c>
      <c r="Z1961" s="4" t="str">
        <f t="array" ref="Z1961">XLOOKUP(M1961,Product_Dim!A:A,Product_Dim!B:B)</f>
        <v>USB External Hard Drive</v>
      </c>
    </row>
    <row r="1962" ht="14.25" customHeight="1">
      <c r="A1962" s="4" t="s">
        <v>3921</v>
      </c>
      <c r="B1962" s="5">
        <v>45454.0</v>
      </c>
      <c r="C1962" s="12" t="s">
        <v>3970</v>
      </c>
      <c r="D1962" s="4">
        <f t="shared" si="1"/>
        <v>2024</v>
      </c>
      <c r="E1962" s="4" t="s">
        <v>486</v>
      </c>
      <c r="F1962" s="4">
        <v>55.0</v>
      </c>
      <c r="G1962" s="4" t="str">
        <f t="shared" si="2"/>
        <v>46-55</v>
      </c>
      <c r="H1962" s="4" t="str">
        <f t="array" ref="H1962">XLOOKUP(E1962,Customer_Dim!A:A,Customer_Dim!D:D)</f>
        <v>Female</v>
      </c>
      <c r="I1962" s="4" t="str">
        <f t="array" ref="I1962">XLOOKUP(E1962,Customer_Dim!A:A,Customer_Dim!H:H)</f>
        <v>Platinum</v>
      </c>
      <c r="J1962" s="4" t="str">
        <f t="array" ref="J1962">XLOOKUP(E1962,Customer_Dim!A:A,Customer_Dim!E:E)</f>
        <v>North Johnbury</v>
      </c>
      <c r="K1962" s="4" t="str">
        <f t="array" ref="K1962">XLOOKUP(E1962,Customer_Dim!A:A,Customer_Dim!F:F)</f>
        <v>Ohio</v>
      </c>
      <c r="L1962" s="4" t="str">
        <f t="array" ref="L1962">XLOOKUP(Q1962,Store_Dim!A:A,Store_Dim!C:C)</f>
        <v>East</v>
      </c>
      <c r="M1962" s="4" t="s">
        <v>1753</v>
      </c>
      <c r="N1962" s="4" t="str">
        <f t="array" ref="N1962">XLOOKUP(M1962,Product_Dim!A:A,Product_Dim!C:C)</f>
        <v>Sports</v>
      </c>
      <c r="O1962" s="4" t="str">
        <f t="array" ref="O1962">XLOOKUP(M1962,Product_Dim!A:A,Product_Dim!D:D)</f>
        <v>Fitness</v>
      </c>
      <c r="P1962" s="4" t="s">
        <v>1755</v>
      </c>
      <c r="Q1962" s="4" t="s">
        <v>1948</v>
      </c>
      <c r="R1962" s="4" t="str">
        <f t="array" ref="R1962">XLOOKUP(Q1962,Store_Dim!A:A,Store_Dim!B:B)</f>
        <v>Mann-Austin</v>
      </c>
      <c r="S1962" s="4" t="str">
        <f t="array" ref="S1962">XLOOKUP(Q1962,Store_Dim!A:A,Store_Dim!E:E)</f>
        <v>Online</v>
      </c>
      <c r="T1962" s="4">
        <v>3.0</v>
      </c>
      <c r="U1962" s="13">
        <v>223.64</v>
      </c>
      <c r="V1962" s="14">
        <v>0.05</v>
      </c>
      <c r="W1962" s="15">
        <v>138.0</v>
      </c>
      <c r="X1962" s="4" t="s">
        <v>1959</v>
      </c>
      <c r="Y1962" s="16">
        <v>637.3739999999999</v>
      </c>
      <c r="Z1962" s="4" t="str">
        <f t="array" ref="Z1962">XLOOKUP(M1962,Product_Dim!A:A,Product_Dim!B:B)</f>
        <v>Foam Roller</v>
      </c>
    </row>
    <row r="1963" ht="14.25" customHeight="1">
      <c r="A1963" s="4" t="s">
        <v>3922</v>
      </c>
      <c r="B1963" s="5">
        <v>45934.0</v>
      </c>
      <c r="C1963" s="12" t="s">
        <v>3979</v>
      </c>
      <c r="D1963" s="4">
        <f t="shared" si="1"/>
        <v>2025</v>
      </c>
      <c r="E1963" s="4" t="s">
        <v>391</v>
      </c>
      <c r="F1963" s="4">
        <v>53.0</v>
      </c>
      <c r="G1963" s="4" t="str">
        <f t="shared" si="2"/>
        <v>46-55</v>
      </c>
      <c r="H1963" s="4" t="str">
        <f t="array" ref="H1963">XLOOKUP(E1963,Customer_Dim!A:A,Customer_Dim!D:D)</f>
        <v>Female</v>
      </c>
      <c r="I1963" s="4" t="str">
        <f t="array" ref="I1963">XLOOKUP(E1963,Customer_Dim!A:A,Customer_Dim!H:H)</f>
        <v>Bronze</v>
      </c>
      <c r="J1963" s="4" t="str">
        <f t="array" ref="J1963">XLOOKUP(E1963,Customer_Dim!A:A,Customer_Dim!E:E)</f>
        <v>East Linda</v>
      </c>
      <c r="K1963" s="4" t="str">
        <f t="array" ref="K1963">XLOOKUP(E1963,Customer_Dim!A:A,Customer_Dim!F:F)</f>
        <v>Rhode Island</v>
      </c>
      <c r="L1963" s="4" t="str">
        <f t="array" ref="L1963">XLOOKUP(Q1963,Store_Dim!A:A,Store_Dim!C:C)</f>
        <v>South</v>
      </c>
      <c r="M1963" s="4" t="s">
        <v>1648</v>
      </c>
      <c r="N1963" s="4" t="str">
        <f t="array" ref="N1963">XLOOKUP(M1963,Product_Dim!A:A,Product_Dim!C:C)</f>
        <v>Sports</v>
      </c>
      <c r="O1963" s="4" t="str">
        <f t="array" ref="O1963">XLOOKUP(M1963,Product_Dim!A:A,Product_Dim!D:D)</f>
        <v>Outdoor</v>
      </c>
      <c r="P1963" s="4" t="s">
        <v>1651</v>
      </c>
      <c r="Q1963" s="4" t="s">
        <v>1904</v>
      </c>
      <c r="R1963" s="4" t="str">
        <f t="array" ref="R1963">XLOOKUP(Q1963,Store_Dim!A:A,Store_Dim!B:B)</f>
        <v>Alexander Group</v>
      </c>
      <c r="S1963" s="4" t="str">
        <f t="array" ref="S1963">XLOOKUP(Q1963,Store_Dim!A:A,Store_Dim!E:E)</f>
        <v>Online</v>
      </c>
      <c r="T1963" s="4">
        <v>2.0</v>
      </c>
      <c r="U1963" s="13">
        <v>92.94</v>
      </c>
      <c r="V1963" s="14">
        <v>0.12</v>
      </c>
      <c r="W1963" s="15">
        <v>340.0</v>
      </c>
      <c r="X1963" s="4" t="s">
        <v>1959</v>
      </c>
      <c r="Y1963" s="16">
        <v>163.5744</v>
      </c>
      <c r="Z1963" s="4" t="str">
        <f t="array" ref="Z1963">XLOOKUP(M1963,Product_Dim!A:A,Product_Dim!B:B)</f>
        <v>Foldable Camping Chair</v>
      </c>
    </row>
    <row r="1964" ht="14.25" customHeight="1">
      <c r="A1964" s="4" t="s">
        <v>3923</v>
      </c>
      <c r="B1964" s="5">
        <v>45401.0</v>
      </c>
      <c r="C1964" s="12" t="s">
        <v>3978</v>
      </c>
      <c r="D1964" s="4">
        <f t="shared" si="1"/>
        <v>2024</v>
      </c>
      <c r="E1964" s="4" t="s">
        <v>1154</v>
      </c>
      <c r="F1964" s="4">
        <v>64.0</v>
      </c>
      <c r="G1964" s="4" t="str">
        <f t="shared" si="2"/>
        <v>56-65</v>
      </c>
      <c r="H1964" s="4" t="str">
        <f t="array" ref="H1964">XLOOKUP(E1964,Customer_Dim!A:A,Customer_Dim!D:D)</f>
        <v>Male</v>
      </c>
      <c r="I1964" s="4" t="str">
        <f t="array" ref="I1964">XLOOKUP(E1964,Customer_Dim!A:A,Customer_Dim!H:H)</f>
        <v>Platinum</v>
      </c>
      <c r="J1964" s="4" t="str">
        <f t="array" ref="J1964">XLOOKUP(E1964,Customer_Dim!A:A,Customer_Dim!E:E)</f>
        <v>New Jessechester</v>
      </c>
      <c r="K1964" s="4" t="str">
        <f t="array" ref="K1964">XLOOKUP(E1964,Customer_Dim!A:A,Customer_Dim!F:F)</f>
        <v>Indiana</v>
      </c>
      <c r="L1964" s="4" t="str">
        <f t="array" ref="L1964">XLOOKUP(Q1964,Store_Dim!A:A,Store_Dim!C:C)</f>
        <v>South</v>
      </c>
      <c r="M1964" s="4" t="s">
        <v>1621</v>
      </c>
      <c r="N1964" s="4" t="str">
        <f t="array" ref="N1964">XLOOKUP(M1964,Product_Dim!A:A,Product_Dim!C:C)</f>
        <v>Beauty</v>
      </c>
      <c r="O1964" s="4" t="str">
        <f t="array" ref="O1964">XLOOKUP(M1964,Product_Dim!A:A,Product_Dim!D:D)</f>
        <v>Grooming</v>
      </c>
      <c r="P1964" s="4" t="s">
        <v>1624</v>
      </c>
      <c r="Q1964" s="4" t="s">
        <v>1896</v>
      </c>
      <c r="R1964" s="4" t="str">
        <f t="array" ref="R1964">XLOOKUP(Q1964,Store_Dim!A:A,Store_Dim!B:B)</f>
        <v>Black-Horn</v>
      </c>
      <c r="S1964" s="4" t="str">
        <f t="array" ref="S1964">XLOOKUP(Q1964,Store_Dim!A:A,Store_Dim!E:E)</f>
        <v>Outlet</v>
      </c>
      <c r="T1964" s="4">
        <v>4.0</v>
      </c>
      <c r="U1964" s="13">
        <v>268.3</v>
      </c>
      <c r="V1964" s="14">
        <v>0.02</v>
      </c>
      <c r="W1964" s="15">
        <v>256.0</v>
      </c>
      <c r="X1964" s="4" t="s">
        <v>1964</v>
      </c>
      <c r="Y1964" s="16">
        <v>1051.736</v>
      </c>
      <c r="Z1964" s="4" t="str">
        <f t="array" ref="Z1964">XLOOKUP(M1964,Product_Dim!A:A,Product_Dim!B:B)</f>
        <v>Beard Grooming Kit</v>
      </c>
    </row>
    <row r="1965" ht="14.25" customHeight="1">
      <c r="A1965" s="4" t="s">
        <v>3924</v>
      </c>
      <c r="B1965" s="5">
        <v>45770.0</v>
      </c>
      <c r="C1965" s="12" t="s">
        <v>3978</v>
      </c>
      <c r="D1965" s="4">
        <f t="shared" si="1"/>
        <v>2025</v>
      </c>
      <c r="E1965" s="4" t="s">
        <v>1392</v>
      </c>
      <c r="F1965" s="4">
        <v>42.0</v>
      </c>
      <c r="G1965" s="4" t="str">
        <f t="shared" si="2"/>
        <v>36-45</v>
      </c>
      <c r="H1965" s="4" t="str">
        <f t="array" ref="H1965">XLOOKUP(E1965,Customer_Dim!A:A,Customer_Dim!D:D)</f>
        <v>Female</v>
      </c>
      <c r="I1965" s="4" t="str">
        <f t="array" ref="I1965">XLOOKUP(E1965,Customer_Dim!A:A,Customer_Dim!H:H)</f>
        <v>Bronze</v>
      </c>
      <c r="J1965" s="4" t="str">
        <f t="array" ref="J1965">XLOOKUP(E1965,Customer_Dim!A:A,Customer_Dim!E:E)</f>
        <v>North Maryfort</v>
      </c>
      <c r="K1965" s="4" t="str">
        <f t="array" ref="K1965">XLOOKUP(E1965,Customer_Dim!A:A,Customer_Dim!F:F)</f>
        <v>Oregon</v>
      </c>
      <c r="L1965" s="4" t="str">
        <f t="array" ref="L1965">XLOOKUP(Q1965,Store_Dim!A:A,Store_Dim!C:C)</f>
        <v>East</v>
      </c>
      <c r="M1965" s="4" t="s">
        <v>1759</v>
      </c>
      <c r="N1965" s="4" t="str">
        <f t="array" ref="N1965">XLOOKUP(M1965,Product_Dim!A:A,Product_Dim!C:C)</f>
        <v>Beauty</v>
      </c>
      <c r="O1965" s="4" t="str">
        <f t="array" ref="O1965">XLOOKUP(M1965,Product_Dim!A:A,Product_Dim!D:D)</f>
        <v>Haircare</v>
      </c>
      <c r="P1965" s="4" t="s">
        <v>1761</v>
      </c>
      <c r="Q1965" s="4" t="s">
        <v>1948</v>
      </c>
      <c r="R1965" s="4" t="str">
        <f t="array" ref="R1965">XLOOKUP(Q1965,Store_Dim!A:A,Store_Dim!B:B)</f>
        <v>Mann-Austin</v>
      </c>
      <c r="S1965" s="4" t="str">
        <f t="array" ref="S1965">XLOOKUP(Q1965,Store_Dim!A:A,Store_Dim!E:E)</f>
        <v>Online</v>
      </c>
      <c r="T1965" s="4">
        <v>4.0</v>
      </c>
      <c r="U1965" s="13">
        <v>835.61</v>
      </c>
      <c r="V1965" s="14">
        <v>0.03</v>
      </c>
      <c r="W1965" s="15">
        <v>399.0</v>
      </c>
      <c r="X1965" s="4" t="s">
        <v>1959</v>
      </c>
      <c r="Y1965" s="16">
        <v>3242.1668</v>
      </c>
      <c r="Z1965" s="4" t="str">
        <f t="array" ref="Z1965">XLOOKUP(M1965,Product_Dim!A:A,Product_Dim!B:B)</f>
        <v>Men's Hair Styling Gel</v>
      </c>
    </row>
    <row r="1966" ht="14.25" customHeight="1">
      <c r="A1966" s="4" t="s">
        <v>3925</v>
      </c>
      <c r="B1966" s="5">
        <v>45405.0</v>
      </c>
      <c r="C1966" s="12" t="s">
        <v>3978</v>
      </c>
      <c r="D1966" s="4">
        <f t="shared" si="1"/>
        <v>2024</v>
      </c>
      <c r="E1966" s="4" t="s">
        <v>1217</v>
      </c>
      <c r="F1966" s="4">
        <v>20.0</v>
      </c>
      <c r="G1966" s="4" t="str">
        <f t="shared" si="2"/>
        <v>18-25</v>
      </c>
      <c r="H1966" s="4" t="str">
        <f t="array" ref="H1966">XLOOKUP(E1966,Customer_Dim!A:A,Customer_Dim!D:D)</f>
        <v>Female</v>
      </c>
      <c r="I1966" s="4" t="str">
        <f t="array" ref="I1966">XLOOKUP(E1966,Customer_Dim!A:A,Customer_Dim!H:H)</f>
        <v>Gold</v>
      </c>
      <c r="J1966" s="4" t="str">
        <f t="array" ref="J1966">XLOOKUP(E1966,Customer_Dim!A:A,Customer_Dim!E:E)</f>
        <v>Novakstad</v>
      </c>
      <c r="K1966" s="4" t="str">
        <f t="array" ref="K1966">XLOOKUP(E1966,Customer_Dim!A:A,Customer_Dim!F:F)</f>
        <v>California</v>
      </c>
      <c r="L1966" s="4" t="str">
        <f t="array" ref="L1966">XLOOKUP(Q1966,Store_Dim!A:A,Store_Dim!C:C)</f>
        <v>North</v>
      </c>
      <c r="M1966" s="4" t="s">
        <v>1786</v>
      </c>
      <c r="N1966" s="4" t="str">
        <f t="array" ref="N1966">XLOOKUP(M1966,Product_Dim!A:A,Product_Dim!C:C)</f>
        <v>Home</v>
      </c>
      <c r="O1966" s="4" t="str">
        <f t="array" ref="O1966">XLOOKUP(M1966,Product_Dim!A:A,Product_Dim!D:D)</f>
        <v>Furniture</v>
      </c>
      <c r="P1966" s="4" t="s">
        <v>1789</v>
      </c>
      <c r="Q1966" s="4" t="s">
        <v>1908</v>
      </c>
      <c r="R1966" s="4" t="str">
        <f t="array" ref="R1966">XLOOKUP(Q1966,Store_Dim!A:A,Store_Dim!B:B)</f>
        <v>Gray Ltd</v>
      </c>
      <c r="S1966" s="4" t="str">
        <f t="array" ref="S1966">XLOOKUP(Q1966,Store_Dim!A:A,Store_Dim!E:E)</f>
        <v>Outlet</v>
      </c>
      <c r="T1966" s="4">
        <v>3.0</v>
      </c>
      <c r="U1966" s="13">
        <v>120.97</v>
      </c>
      <c r="V1966" s="14">
        <v>0.11</v>
      </c>
      <c r="W1966" s="15">
        <v>130.0</v>
      </c>
      <c r="X1966" s="4" t="s">
        <v>1959</v>
      </c>
      <c r="Y1966" s="16">
        <v>322.9899</v>
      </c>
      <c r="Z1966" s="4" t="str">
        <f t="array" ref="Z1966">XLOOKUP(M1966,Product_Dim!A:A,Product_Dim!B:B)</f>
        <v>Wooden Nightstand</v>
      </c>
    </row>
    <row r="1967" ht="14.25" customHeight="1">
      <c r="A1967" s="4" t="s">
        <v>3926</v>
      </c>
      <c r="B1967" s="5">
        <v>45424.0</v>
      </c>
      <c r="C1967" s="12" t="s">
        <v>3973</v>
      </c>
      <c r="D1967" s="4">
        <f t="shared" si="1"/>
        <v>2024</v>
      </c>
      <c r="E1967" s="4" t="s">
        <v>141</v>
      </c>
      <c r="F1967" s="4">
        <v>64.0</v>
      </c>
      <c r="G1967" s="4" t="str">
        <f t="shared" si="2"/>
        <v>56-65</v>
      </c>
      <c r="H1967" s="4" t="str">
        <f t="array" ref="H1967">XLOOKUP(E1967,Customer_Dim!A:A,Customer_Dim!D:D)</f>
        <v>Female</v>
      </c>
      <c r="I1967" s="4" t="str">
        <f t="array" ref="I1967">XLOOKUP(E1967,Customer_Dim!A:A,Customer_Dim!H:H)</f>
        <v>Bronze</v>
      </c>
      <c r="J1967" s="4" t="str">
        <f t="array" ref="J1967">XLOOKUP(E1967,Customer_Dim!A:A,Customer_Dim!E:E)</f>
        <v>Amybury</v>
      </c>
      <c r="K1967" s="4" t="str">
        <f t="array" ref="K1967">XLOOKUP(E1967,Customer_Dim!A:A,Customer_Dim!F:F)</f>
        <v>Pennsylvania</v>
      </c>
      <c r="L1967" s="4" t="str">
        <f t="array" ref="L1967">XLOOKUP(Q1967,Store_Dim!A:A,Store_Dim!C:C)</f>
        <v>South</v>
      </c>
      <c r="M1967" s="4" t="s">
        <v>1700</v>
      </c>
      <c r="N1967" s="4" t="str">
        <f t="array" ref="N1967">XLOOKUP(M1967,Product_Dim!A:A,Product_Dim!C:C)</f>
        <v>Electronics</v>
      </c>
      <c r="O1967" s="4" t="str">
        <f t="array" ref="O1967">XLOOKUP(M1967,Product_Dim!A:A,Product_Dim!D:D)</f>
        <v>Audio</v>
      </c>
      <c r="P1967" s="4" t="s">
        <v>1702</v>
      </c>
      <c r="Q1967" s="4" t="s">
        <v>1921</v>
      </c>
      <c r="R1967" s="4" t="str">
        <f t="array" ref="R1967">XLOOKUP(Q1967,Store_Dim!A:A,Store_Dim!B:B)</f>
        <v>Moore, Padilla and Butler</v>
      </c>
      <c r="S1967" s="4" t="str">
        <f t="array" ref="S1967">XLOOKUP(Q1967,Store_Dim!A:A,Store_Dim!E:E)</f>
        <v>Flagship</v>
      </c>
      <c r="T1967" s="4">
        <v>2.0</v>
      </c>
      <c r="U1967" s="13">
        <v>26.36</v>
      </c>
      <c r="V1967" s="14">
        <v>0.03</v>
      </c>
      <c r="W1967" s="15">
        <v>378.0</v>
      </c>
      <c r="X1967" s="4" t="s">
        <v>1964</v>
      </c>
      <c r="Y1967" s="16">
        <v>51.1384</v>
      </c>
      <c r="Z1967" s="4" t="str">
        <f t="array" ref="Z1967">XLOOKUP(M1967,Product_Dim!A:A,Product_Dim!B:B)</f>
        <v>Noise-Canceling Headphones</v>
      </c>
    </row>
    <row r="1968" ht="14.25" customHeight="1">
      <c r="A1968" s="4" t="s">
        <v>3927</v>
      </c>
      <c r="B1968" s="5">
        <v>45881.0</v>
      </c>
      <c r="C1968" s="12" t="s">
        <v>3975</v>
      </c>
      <c r="D1968" s="4">
        <f t="shared" si="1"/>
        <v>2025</v>
      </c>
      <c r="E1968" s="4" t="s">
        <v>151</v>
      </c>
      <c r="F1968" s="4">
        <v>25.0</v>
      </c>
      <c r="G1968" s="4" t="str">
        <f t="shared" si="2"/>
        <v>18-25</v>
      </c>
      <c r="H1968" s="4" t="str">
        <f t="array" ref="H1968">XLOOKUP(E1968,Customer_Dim!A:A,Customer_Dim!D:D)</f>
        <v>Male</v>
      </c>
      <c r="I1968" s="4" t="str">
        <f t="array" ref="I1968">XLOOKUP(E1968,Customer_Dim!A:A,Customer_Dim!H:H)</f>
        <v>Platinum</v>
      </c>
      <c r="J1968" s="4" t="str">
        <f t="array" ref="J1968">XLOOKUP(E1968,Customer_Dim!A:A,Customer_Dim!E:E)</f>
        <v>Tristanton</v>
      </c>
      <c r="K1968" s="4" t="str">
        <f t="array" ref="K1968">XLOOKUP(E1968,Customer_Dim!A:A,Customer_Dim!F:F)</f>
        <v>Oklahoma</v>
      </c>
      <c r="L1968" s="4" t="str">
        <f t="array" ref="L1968">XLOOKUP(Q1968,Store_Dim!A:A,Store_Dim!C:C)</f>
        <v>East</v>
      </c>
      <c r="M1968" s="4" t="s">
        <v>1814</v>
      </c>
      <c r="N1968" s="4" t="str">
        <f t="array" ref="N1968">XLOOKUP(M1968,Product_Dim!A:A,Product_Dim!C:C)</f>
        <v>Electronics</v>
      </c>
      <c r="O1968" s="4" t="str">
        <f t="array" ref="O1968">XLOOKUP(M1968,Product_Dim!A:A,Product_Dim!D:D)</f>
        <v>Appliances</v>
      </c>
      <c r="P1968" s="4" t="s">
        <v>1816</v>
      </c>
      <c r="Q1968" s="4" t="s">
        <v>1911</v>
      </c>
      <c r="R1968" s="4" t="str">
        <f t="array" ref="R1968">XLOOKUP(Q1968,Store_Dim!A:A,Store_Dim!B:B)</f>
        <v>Benson-Elliott</v>
      </c>
      <c r="S1968" s="4" t="str">
        <f t="array" ref="S1968">XLOOKUP(Q1968,Store_Dim!A:A,Store_Dim!E:E)</f>
        <v>Online</v>
      </c>
      <c r="T1968" s="4">
        <v>1.0</v>
      </c>
      <c r="U1968" s="13">
        <v>918.87</v>
      </c>
      <c r="V1968" s="14">
        <v>0.11</v>
      </c>
      <c r="W1968" s="15">
        <v>104.0</v>
      </c>
      <c r="X1968" s="4" t="s">
        <v>1961</v>
      </c>
      <c r="Y1968" s="16">
        <v>817.7943</v>
      </c>
      <c r="Z1968" s="4" t="str">
        <f t="array" ref="Z1968">XLOOKUP(M1968,Product_Dim!A:A,Product_Dim!B:B)</f>
        <v>WiFi Mesh Router</v>
      </c>
    </row>
    <row r="1969" ht="14.25" customHeight="1">
      <c r="A1969" s="4" t="s">
        <v>3928</v>
      </c>
      <c r="B1969" s="5">
        <v>45794.0</v>
      </c>
      <c r="C1969" s="12" t="s">
        <v>3973</v>
      </c>
      <c r="D1969" s="4">
        <f t="shared" si="1"/>
        <v>2025</v>
      </c>
      <c r="E1969" s="4" t="s">
        <v>144</v>
      </c>
      <c r="F1969" s="4">
        <v>41.0</v>
      </c>
      <c r="G1969" s="4" t="str">
        <f t="shared" si="2"/>
        <v>36-45</v>
      </c>
      <c r="H1969" s="4" t="str">
        <f t="array" ref="H1969">XLOOKUP(E1969,Customer_Dim!A:A,Customer_Dim!D:D)</f>
        <v>Male</v>
      </c>
      <c r="I1969" s="4" t="str">
        <f t="array" ref="I1969">XLOOKUP(E1969,Customer_Dim!A:A,Customer_Dim!H:H)</f>
        <v>Silver</v>
      </c>
      <c r="J1969" s="4" t="str">
        <f t="array" ref="J1969">XLOOKUP(E1969,Customer_Dim!A:A,Customer_Dim!E:E)</f>
        <v>Johnsonville</v>
      </c>
      <c r="K1969" s="4" t="str">
        <f t="array" ref="K1969">XLOOKUP(E1969,Customer_Dim!A:A,Customer_Dim!F:F)</f>
        <v>Oregon</v>
      </c>
      <c r="L1969" s="4" t="str">
        <f t="array" ref="L1969">XLOOKUP(Q1969,Store_Dim!A:A,Store_Dim!C:C)</f>
        <v>South</v>
      </c>
      <c r="M1969" s="4" t="s">
        <v>1783</v>
      </c>
      <c r="N1969" s="4" t="str">
        <f t="array" ref="N1969">XLOOKUP(M1969,Product_Dim!A:A,Product_Dim!C:C)</f>
        <v>Electronics</v>
      </c>
      <c r="O1969" s="4" t="str">
        <f t="array" ref="O1969">XLOOKUP(M1969,Product_Dim!A:A,Product_Dim!D:D)</f>
        <v>Accessories</v>
      </c>
      <c r="P1969" s="4" t="s">
        <v>1785</v>
      </c>
      <c r="Q1969" s="4" t="s">
        <v>1927</v>
      </c>
      <c r="R1969" s="4" t="str">
        <f t="array" ref="R1969">XLOOKUP(Q1969,Store_Dim!A:A,Store_Dim!B:B)</f>
        <v>Aguirre-Keller</v>
      </c>
      <c r="S1969" s="4" t="str">
        <f t="array" ref="S1969">XLOOKUP(Q1969,Store_Dim!A:A,Store_Dim!E:E)</f>
        <v>Online</v>
      </c>
      <c r="T1969" s="4">
        <v>2.0</v>
      </c>
      <c r="U1969" s="13">
        <v>924.73</v>
      </c>
      <c r="V1969" s="14">
        <v>0.29</v>
      </c>
      <c r="W1969" s="15">
        <v>476.0</v>
      </c>
      <c r="X1969" s="4" t="s">
        <v>1961</v>
      </c>
      <c r="Y1969" s="16">
        <v>1313.1166</v>
      </c>
      <c r="Z1969" s="4" t="str">
        <f t="array" ref="Z1969">XLOOKUP(M1969,Product_Dim!A:A,Product_Dim!B:B)</f>
        <v>Smart LED Light Strip</v>
      </c>
    </row>
    <row r="1970" ht="14.25" customHeight="1">
      <c r="A1970" s="4" t="s">
        <v>3929</v>
      </c>
      <c r="B1970" s="5">
        <v>45665.0</v>
      </c>
      <c r="C1970" s="12" t="s">
        <v>3972</v>
      </c>
      <c r="D1970" s="4">
        <f t="shared" si="1"/>
        <v>2025</v>
      </c>
      <c r="E1970" s="4" t="s">
        <v>109</v>
      </c>
      <c r="F1970" s="4">
        <v>36.0</v>
      </c>
      <c r="G1970" s="4" t="str">
        <f t="shared" si="2"/>
        <v>36-45</v>
      </c>
      <c r="H1970" s="4" t="str">
        <f t="array" ref="H1970">XLOOKUP(E1970,Customer_Dim!A:A,Customer_Dim!D:D)</f>
        <v>Female</v>
      </c>
      <c r="I1970" s="4" t="str">
        <f t="array" ref="I1970">XLOOKUP(E1970,Customer_Dim!A:A,Customer_Dim!H:H)</f>
        <v>Gold</v>
      </c>
      <c r="J1970" s="4" t="str">
        <f t="array" ref="J1970">XLOOKUP(E1970,Customer_Dim!A:A,Customer_Dim!E:E)</f>
        <v>Smithburgh</v>
      </c>
      <c r="K1970" s="4" t="str">
        <f t="array" ref="K1970">XLOOKUP(E1970,Customer_Dim!A:A,Customer_Dim!F:F)</f>
        <v>Oklahoma</v>
      </c>
      <c r="L1970" s="4" t="str">
        <f t="array" ref="L1970">XLOOKUP(Q1970,Store_Dim!A:A,Store_Dim!C:C)</f>
        <v>East</v>
      </c>
      <c r="M1970" s="4" t="s">
        <v>1606</v>
      </c>
      <c r="N1970" s="4" t="str">
        <f t="array" ref="N1970">XLOOKUP(M1970,Product_Dim!A:A,Product_Dim!C:C)</f>
        <v>Beauty</v>
      </c>
      <c r="O1970" s="4" t="str">
        <f t="array" ref="O1970">XLOOKUP(M1970,Product_Dim!A:A,Product_Dim!D:D)</f>
        <v>Haircare</v>
      </c>
      <c r="P1970" s="4" t="s">
        <v>1609</v>
      </c>
      <c r="Q1970" s="4" t="s">
        <v>1924</v>
      </c>
      <c r="R1970" s="4" t="str">
        <f t="array" ref="R1970">XLOOKUP(Q1970,Store_Dim!A:A,Store_Dim!B:B)</f>
        <v>Hill, Wagner and Ballard</v>
      </c>
      <c r="S1970" s="4" t="str">
        <f t="array" ref="S1970">XLOOKUP(Q1970,Store_Dim!A:A,Store_Dim!E:E)</f>
        <v>Online</v>
      </c>
      <c r="T1970" s="4">
        <v>3.0</v>
      </c>
      <c r="U1970" s="13">
        <v>195.31</v>
      </c>
      <c r="V1970" s="14">
        <v>0.13</v>
      </c>
      <c r="W1970" s="15">
        <v>460.0</v>
      </c>
      <c r="X1970" s="4" t="s">
        <v>1964</v>
      </c>
      <c r="Y1970" s="16">
        <v>509.7591</v>
      </c>
      <c r="Z1970" s="4" t="str">
        <f t="array" ref="Z1970">XLOOKUP(M1970,Product_Dim!A:A,Product_Dim!B:B)</f>
        <v>Hair Strengthening Shampoo</v>
      </c>
    </row>
    <row r="1971" ht="14.25" customHeight="1">
      <c r="A1971" s="4" t="s">
        <v>3930</v>
      </c>
      <c r="B1971" s="5">
        <v>45793.0</v>
      </c>
      <c r="C1971" s="12" t="s">
        <v>3973</v>
      </c>
      <c r="D1971" s="4">
        <f t="shared" si="1"/>
        <v>2025</v>
      </c>
      <c r="E1971" s="4" t="s">
        <v>500</v>
      </c>
      <c r="F1971" s="4">
        <v>37.0</v>
      </c>
      <c r="G1971" s="4" t="str">
        <f t="shared" si="2"/>
        <v>36-45</v>
      </c>
      <c r="H1971" s="4" t="str">
        <f t="array" ref="H1971">XLOOKUP(E1971,Customer_Dim!A:A,Customer_Dim!D:D)</f>
        <v>Male</v>
      </c>
      <c r="I1971" s="4" t="str">
        <f t="array" ref="I1971">XLOOKUP(E1971,Customer_Dim!A:A,Customer_Dim!H:H)</f>
        <v>Bronze</v>
      </c>
      <c r="J1971" s="4" t="str">
        <f t="array" ref="J1971">XLOOKUP(E1971,Customer_Dim!A:A,Customer_Dim!E:E)</f>
        <v>West Brandon</v>
      </c>
      <c r="K1971" s="4" t="str">
        <f t="array" ref="K1971">XLOOKUP(E1971,Customer_Dim!A:A,Customer_Dim!F:F)</f>
        <v>Montana</v>
      </c>
      <c r="L1971" s="4" t="str">
        <f t="array" ref="L1971">XLOOKUP(Q1971,Store_Dim!A:A,Store_Dim!C:C)</f>
        <v>West</v>
      </c>
      <c r="M1971" s="4" t="s">
        <v>1693</v>
      </c>
      <c r="N1971" s="4" t="str">
        <f t="array" ref="N1971">XLOOKUP(M1971,Product_Dim!A:A,Product_Dim!C:C)</f>
        <v>Sports</v>
      </c>
      <c r="O1971" s="4" t="str">
        <f t="array" ref="O1971">XLOOKUP(M1971,Product_Dim!A:A,Product_Dim!D:D)</f>
        <v>Outdoor</v>
      </c>
      <c r="P1971" s="4" t="s">
        <v>1695</v>
      </c>
      <c r="Q1971" s="4" t="s">
        <v>1917</v>
      </c>
      <c r="R1971" s="4" t="str">
        <f t="array" ref="R1971">XLOOKUP(Q1971,Store_Dim!A:A,Store_Dim!B:B)</f>
        <v>Bean, Jones and Park</v>
      </c>
      <c r="S1971" s="4" t="str">
        <f t="array" ref="S1971">XLOOKUP(Q1971,Store_Dim!A:A,Store_Dim!E:E)</f>
        <v>Online</v>
      </c>
      <c r="T1971" s="4">
        <v>1.0</v>
      </c>
      <c r="U1971" s="13">
        <v>91.38</v>
      </c>
      <c r="V1971" s="14">
        <v>0.14</v>
      </c>
      <c r="W1971" s="15">
        <v>394.0</v>
      </c>
      <c r="X1971" s="4" t="s">
        <v>1959</v>
      </c>
      <c r="Y1971" s="16">
        <v>78.5868</v>
      </c>
      <c r="Z1971" s="4" t="str">
        <f t="array" ref="Z1971">XLOOKUP(M1971,Product_Dim!A:A,Product_Dim!B:B)</f>
        <v>Sports Water Hydration Pack</v>
      </c>
    </row>
    <row r="1972" ht="14.25" customHeight="1">
      <c r="A1972" s="4" t="s">
        <v>3931</v>
      </c>
      <c r="B1972" s="5">
        <v>45563.0</v>
      </c>
      <c r="C1972" s="12" t="s">
        <v>3976</v>
      </c>
      <c r="D1972" s="4">
        <f t="shared" si="1"/>
        <v>2024</v>
      </c>
      <c r="E1972" s="4" t="s">
        <v>1508</v>
      </c>
      <c r="F1972" s="4">
        <v>48.0</v>
      </c>
      <c r="G1972" s="4" t="str">
        <f t="shared" si="2"/>
        <v>46-55</v>
      </c>
      <c r="H1972" s="4" t="str">
        <f t="array" ref="H1972">XLOOKUP(E1972,Customer_Dim!A:A,Customer_Dim!D:D)</f>
        <v>Male</v>
      </c>
      <c r="I1972" s="4" t="str">
        <f t="array" ref="I1972">XLOOKUP(E1972,Customer_Dim!A:A,Customer_Dim!H:H)</f>
        <v>Gold</v>
      </c>
      <c r="J1972" s="4" t="str">
        <f t="array" ref="J1972">XLOOKUP(E1972,Customer_Dim!A:A,Customer_Dim!E:E)</f>
        <v>East Rodney</v>
      </c>
      <c r="K1972" s="4" t="str">
        <f t="array" ref="K1972">XLOOKUP(E1972,Customer_Dim!A:A,Customer_Dim!F:F)</f>
        <v>Nevada</v>
      </c>
      <c r="L1972" s="4" t="str">
        <f t="array" ref="L1972">XLOOKUP(Q1972,Store_Dim!A:A,Store_Dim!C:C)</f>
        <v>South</v>
      </c>
      <c r="M1972" s="4" t="s">
        <v>1841</v>
      </c>
      <c r="N1972" s="4" t="str">
        <f t="array" ref="N1972">XLOOKUP(M1972,Product_Dim!A:A,Product_Dim!C:C)</f>
        <v>Home</v>
      </c>
      <c r="O1972" s="4" t="str">
        <f t="array" ref="O1972">XLOOKUP(M1972,Product_Dim!A:A,Product_Dim!D:D)</f>
        <v>Kitchen</v>
      </c>
      <c r="P1972" s="4" t="s">
        <v>1843</v>
      </c>
      <c r="Q1972" s="4" t="s">
        <v>1927</v>
      </c>
      <c r="R1972" s="4" t="str">
        <f t="array" ref="R1972">XLOOKUP(Q1972,Store_Dim!A:A,Store_Dim!B:B)</f>
        <v>Aguirre-Keller</v>
      </c>
      <c r="S1972" s="4" t="str">
        <f t="array" ref="S1972">XLOOKUP(Q1972,Store_Dim!A:A,Store_Dim!E:E)</f>
        <v>Online</v>
      </c>
      <c r="T1972" s="4">
        <v>2.0</v>
      </c>
      <c r="U1972" s="13">
        <v>494.35</v>
      </c>
      <c r="V1972" s="14">
        <v>0.1</v>
      </c>
      <c r="W1972" s="15">
        <v>82.0</v>
      </c>
      <c r="X1972" s="4" t="s">
        <v>1959</v>
      </c>
      <c r="Y1972" s="16">
        <v>889.83</v>
      </c>
      <c r="Z1972" s="4" t="str">
        <f t="array" ref="Z1972">XLOOKUP(M1972,Product_Dim!A:A,Product_Dim!B:B)</f>
        <v>Kitchen Cutting Board</v>
      </c>
    </row>
    <row r="1973" ht="14.25" customHeight="1">
      <c r="A1973" s="4" t="s">
        <v>3932</v>
      </c>
      <c r="B1973" s="5">
        <v>45577.0</v>
      </c>
      <c r="C1973" s="12" t="s">
        <v>3979</v>
      </c>
      <c r="D1973" s="4">
        <f t="shared" si="1"/>
        <v>2024</v>
      </c>
      <c r="E1973" s="4" t="s">
        <v>838</v>
      </c>
      <c r="F1973" s="4">
        <v>21.0</v>
      </c>
      <c r="G1973" s="4" t="str">
        <f t="shared" si="2"/>
        <v>18-25</v>
      </c>
      <c r="H1973" s="4" t="str">
        <f t="array" ref="H1973">XLOOKUP(E1973,Customer_Dim!A:A,Customer_Dim!D:D)</f>
        <v>Male</v>
      </c>
      <c r="I1973" s="4" t="str">
        <f t="array" ref="I1973">XLOOKUP(E1973,Customer_Dim!A:A,Customer_Dim!H:H)</f>
        <v>Gold</v>
      </c>
      <c r="J1973" s="4" t="str">
        <f t="array" ref="J1973">XLOOKUP(E1973,Customer_Dim!A:A,Customer_Dim!E:E)</f>
        <v>Jasonton</v>
      </c>
      <c r="K1973" s="4" t="str">
        <f t="array" ref="K1973">XLOOKUP(E1973,Customer_Dim!A:A,Customer_Dim!F:F)</f>
        <v>Ohio</v>
      </c>
      <c r="L1973" s="4" t="str">
        <f t="array" ref="L1973">XLOOKUP(Q1973,Store_Dim!A:A,Store_Dim!C:C)</f>
        <v>East</v>
      </c>
      <c r="M1973" s="4" t="s">
        <v>1648</v>
      </c>
      <c r="N1973" s="4" t="str">
        <f t="array" ref="N1973">XLOOKUP(M1973,Product_Dim!A:A,Product_Dim!C:C)</f>
        <v>Sports</v>
      </c>
      <c r="O1973" s="4" t="str">
        <f t="array" ref="O1973">XLOOKUP(M1973,Product_Dim!A:A,Product_Dim!D:D)</f>
        <v>Outdoor</v>
      </c>
      <c r="P1973" s="4" t="s">
        <v>1651</v>
      </c>
      <c r="Q1973" s="4" t="s">
        <v>1924</v>
      </c>
      <c r="R1973" s="4" t="str">
        <f t="array" ref="R1973">XLOOKUP(Q1973,Store_Dim!A:A,Store_Dim!B:B)</f>
        <v>Hill, Wagner and Ballard</v>
      </c>
      <c r="S1973" s="4" t="str">
        <f t="array" ref="S1973">XLOOKUP(Q1973,Store_Dim!A:A,Store_Dim!E:E)</f>
        <v>Online</v>
      </c>
      <c r="T1973" s="4">
        <v>1.0</v>
      </c>
      <c r="U1973" s="13">
        <v>412.2</v>
      </c>
      <c r="V1973" s="14">
        <v>0.11</v>
      </c>
      <c r="W1973" s="15">
        <v>340.0</v>
      </c>
      <c r="X1973" s="4" t="s">
        <v>1959</v>
      </c>
      <c r="Y1973" s="16">
        <v>366.858</v>
      </c>
      <c r="Z1973" s="4" t="str">
        <f t="array" ref="Z1973">XLOOKUP(M1973,Product_Dim!A:A,Product_Dim!B:B)</f>
        <v>Foldable Camping Chair</v>
      </c>
    </row>
    <row r="1974" ht="14.25" customHeight="1">
      <c r="A1974" s="4" t="s">
        <v>3933</v>
      </c>
      <c r="B1974" s="5">
        <v>45466.0</v>
      </c>
      <c r="C1974" s="12" t="s">
        <v>3970</v>
      </c>
      <c r="D1974" s="4">
        <f t="shared" si="1"/>
        <v>2024</v>
      </c>
      <c r="E1974" s="4" t="s">
        <v>1253</v>
      </c>
      <c r="F1974" s="4">
        <v>43.0</v>
      </c>
      <c r="G1974" s="4" t="str">
        <f t="shared" si="2"/>
        <v>36-45</v>
      </c>
      <c r="H1974" s="4" t="str">
        <f t="array" ref="H1974">XLOOKUP(E1974,Customer_Dim!A:A,Customer_Dim!D:D)</f>
        <v>Female</v>
      </c>
      <c r="I1974" s="4" t="str">
        <f t="array" ref="I1974">XLOOKUP(E1974,Customer_Dim!A:A,Customer_Dim!H:H)</f>
        <v>Bronze</v>
      </c>
      <c r="J1974" s="4" t="str">
        <f t="array" ref="J1974">XLOOKUP(E1974,Customer_Dim!A:A,Customer_Dim!E:E)</f>
        <v>Cannonberg</v>
      </c>
      <c r="K1974" s="4" t="str">
        <f t="array" ref="K1974">XLOOKUP(E1974,Customer_Dim!A:A,Customer_Dim!F:F)</f>
        <v>Connecticut</v>
      </c>
      <c r="L1974" s="4" t="str">
        <f t="array" ref="L1974">XLOOKUP(Q1974,Store_Dim!A:A,Store_Dim!C:C)</f>
        <v>West</v>
      </c>
      <c r="M1974" s="4" t="s">
        <v>1820</v>
      </c>
      <c r="N1974" s="4" t="str">
        <f t="array" ref="N1974">XLOOKUP(M1974,Product_Dim!A:A,Product_Dim!C:C)</f>
        <v>Home</v>
      </c>
      <c r="O1974" s="4" t="str">
        <f t="array" ref="O1974">XLOOKUP(M1974,Product_Dim!A:A,Product_Dim!D:D)</f>
        <v>Lighting</v>
      </c>
      <c r="P1974" s="4" t="s">
        <v>1822</v>
      </c>
      <c r="Q1974" s="4" t="s">
        <v>1939</v>
      </c>
      <c r="R1974" s="4" t="str">
        <f t="array" ref="R1974">XLOOKUP(Q1974,Store_Dim!A:A,Store_Dim!B:B)</f>
        <v>Frederick-Wright</v>
      </c>
      <c r="S1974" s="4" t="str">
        <f t="array" ref="S1974">XLOOKUP(Q1974,Store_Dim!A:A,Store_Dim!E:E)</f>
        <v>Flagship</v>
      </c>
      <c r="T1974" s="4">
        <v>1.0</v>
      </c>
      <c r="U1974" s="13">
        <v>650.47</v>
      </c>
      <c r="V1974" s="14">
        <v>0.13</v>
      </c>
      <c r="W1974" s="15">
        <v>469.0</v>
      </c>
      <c r="X1974" s="4" t="s">
        <v>1961</v>
      </c>
      <c r="Y1974" s="16">
        <v>565.9089</v>
      </c>
      <c r="Z1974" s="4" t="str">
        <f t="array" ref="Z1974">XLOOKUP(M1974,Product_Dim!A:A,Product_Dim!B:B)</f>
        <v>Decorative Lamp Shade</v>
      </c>
    </row>
    <row r="1975" ht="14.25" customHeight="1">
      <c r="A1975" s="4" t="s">
        <v>3934</v>
      </c>
      <c r="B1975" s="5">
        <v>45256.0</v>
      </c>
      <c r="C1975" s="12" t="s">
        <v>3971</v>
      </c>
      <c r="D1975" s="4">
        <f t="shared" si="1"/>
        <v>2023</v>
      </c>
      <c r="E1975" s="4" t="s">
        <v>539</v>
      </c>
      <c r="F1975" s="4">
        <v>60.0</v>
      </c>
      <c r="G1975" s="4" t="str">
        <f t="shared" si="2"/>
        <v>56-65</v>
      </c>
      <c r="H1975" s="4" t="str">
        <f t="array" ref="H1975">XLOOKUP(E1975,Customer_Dim!A:A,Customer_Dim!D:D)</f>
        <v>Female</v>
      </c>
      <c r="I1975" s="4" t="str">
        <f t="array" ref="I1975">XLOOKUP(E1975,Customer_Dim!A:A,Customer_Dim!H:H)</f>
        <v>Gold</v>
      </c>
      <c r="J1975" s="4" t="str">
        <f t="array" ref="J1975">XLOOKUP(E1975,Customer_Dim!A:A,Customer_Dim!E:E)</f>
        <v>Estradaside</v>
      </c>
      <c r="K1975" s="4" t="str">
        <f t="array" ref="K1975">XLOOKUP(E1975,Customer_Dim!A:A,Customer_Dim!F:F)</f>
        <v>Iowa</v>
      </c>
      <c r="L1975" s="4" t="str">
        <f t="array" ref="L1975">XLOOKUP(Q1975,Store_Dim!A:A,Store_Dim!C:C)</f>
        <v>North</v>
      </c>
      <c r="M1975" s="4" t="s">
        <v>1613</v>
      </c>
      <c r="N1975" s="4" t="str">
        <f t="array" ref="N1975">XLOOKUP(M1975,Product_Dim!A:A,Product_Dim!C:C)</f>
        <v>Home</v>
      </c>
      <c r="O1975" s="4" t="str">
        <f t="array" ref="O1975">XLOOKUP(M1975,Product_Dim!A:A,Product_Dim!D:D)</f>
        <v>Decor</v>
      </c>
      <c r="P1975" s="4" t="s">
        <v>1616</v>
      </c>
      <c r="Q1975" s="4" t="s">
        <v>1929</v>
      </c>
      <c r="R1975" s="4" t="str">
        <f t="array" ref="R1975">XLOOKUP(Q1975,Store_Dim!A:A,Store_Dim!B:B)</f>
        <v>Thomas, Bridges and Harris</v>
      </c>
      <c r="S1975" s="4" t="str">
        <f t="array" ref="S1975">XLOOKUP(Q1975,Store_Dim!A:A,Store_Dim!E:E)</f>
        <v>Online</v>
      </c>
      <c r="T1975" s="4">
        <v>1.0</v>
      </c>
      <c r="U1975" s="13">
        <v>68.21</v>
      </c>
      <c r="V1975" s="14">
        <v>0.05</v>
      </c>
      <c r="W1975" s="15">
        <v>439.0</v>
      </c>
      <c r="X1975" s="4" t="s">
        <v>1961</v>
      </c>
      <c r="Y1975" s="16">
        <v>64.7995</v>
      </c>
      <c r="Z1975" s="4" t="str">
        <f t="array" ref="Z1975">XLOOKUP(M1975,Product_Dim!A:A,Product_Dim!B:B)</f>
        <v>Decorative Wall Mirror</v>
      </c>
    </row>
    <row r="1976" ht="14.25" customHeight="1">
      <c r="A1976" s="4" t="s">
        <v>3935</v>
      </c>
      <c r="B1976" s="5">
        <v>45886.0</v>
      </c>
      <c r="C1976" s="12" t="s">
        <v>3975</v>
      </c>
      <c r="D1976" s="4">
        <f t="shared" si="1"/>
        <v>2025</v>
      </c>
      <c r="E1976" s="4" t="s">
        <v>480</v>
      </c>
      <c r="F1976" s="4">
        <v>33.0</v>
      </c>
      <c r="G1976" s="4" t="str">
        <f t="shared" si="2"/>
        <v>26-35</v>
      </c>
      <c r="H1976" s="4" t="str">
        <f t="array" ref="H1976">XLOOKUP(E1976,Customer_Dim!A:A,Customer_Dim!D:D)</f>
        <v>Female</v>
      </c>
      <c r="I1976" s="4" t="str">
        <f t="array" ref="I1976">XLOOKUP(E1976,Customer_Dim!A:A,Customer_Dim!H:H)</f>
        <v>Platinum</v>
      </c>
      <c r="J1976" s="4" t="str">
        <f t="array" ref="J1976">XLOOKUP(E1976,Customer_Dim!A:A,Customer_Dim!E:E)</f>
        <v>Gonzalezbury</v>
      </c>
      <c r="K1976" s="4" t="str">
        <f t="array" ref="K1976">XLOOKUP(E1976,Customer_Dim!A:A,Customer_Dim!F:F)</f>
        <v>Michigan</v>
      </c>
      <c r="L1976" s="4" t="str">
        <f t="array" ref="L1976">XLOOKUP(Q1976,Store_Dim!A:A,Store_Dim!C:C)</f>
        <v>South</v>
      </c>
      <c r="M1976" s="4" t="s">
        <v>1741</v>
      </c>
      <c r="N1976" s="4" t="str">
        <f t="array" ref="N1976">XLOOKUP(M1976,Product_Dim!A:A,Product_Dim!C:C)</f>
        <v>Clothing</v>
      </c>
      <c r="O1976" s="4" t="str">
        <f t="array" ref="O1976">XLOOKUP(M1976,Product_Dim!A:A,Product_Dim!D:D)</f>
        <v>Bottoms</v>
      </c>
      <c r="P1976" s="4" t="s">
        <v>1743</v>
      </c>
      <c r="Q1976" s="4" t="s">
        <v>1914</v>
      </c>
      <c r="R1976" s="4" t="str">
        <f t="array" ref="R1976">XLOOKUP(Q1976,Store_Dim!A:A,Store_Dim!B:B)</f>
        <v>Martinez-Mullins</v>
      </c>
      <c r="S1976" s="4" t="str">
        <f t="array" ref="S1976">XLOOKUP(Q1976,Store_Dim!A:A,Store_Dim!E:E)</f>
        <v>Online</v>
      </c>
      <c r="T1976" s="4">
        <v>2.0</v>
      </c>
      <c r="U1976" s="13">
        <v>842.89</v>
      </c>
      <c r="V1976" s="14">
        <v>0.25</v>
      </c>
      <c r="W1976" s="15">
        <v>125.0</v>
      </c>
      <c r="X1976" s="4" t="s">
        <v>1964</v>
      </c>
      <c r="Y1976" s="16">
        <v>1264.335</v>
      </c>
      <c r="Z1976" s="4" t="str">
        <f t="array" ref="Z1976">XLOOKUP(M1976,Product_Dim!A:A,Product_Dim!B:B)</f>
        <v>Men's Track Pants</v>
      </c>
    </row>
    <row r="1977" ht="14.25" customHeight="1">
      <c r="A1977" s="4" t="s">
        <v>3936</v>
      </c>
      <c r="B1977" s="5">
        <v>45390.0</v>
      </c>
      <c r="C1977" s="12" t="s">
        <v>3978</v>
      </c>
      <c r="D1977" s="4">
        <f t="shared" si="1"/>
        <v>2024</v>
      </c>
      <c r="E1977" s="4" t="s">
        <v>971</v>
      </c>
      <c r="F1977" s="4">
        <v>29.0</v>
      </c>
      <c r="G1977" s="4" t="str">
        <f t="shared" si="2"/>
        <v>26-35</v>
      </c>
      <c r="H1977" s="4" t="str">
        <f t="array" ref="H1977">XLOOKUP(E1977,Customer_Dim!A:A,Customer_Dim!D:D)</f>
        <v>Male</v>
      </c>
      <c r="I1977" s="4" t="str">
        <f t="array" ref="I1977">XLOOKUP(E1977,Customer_Dim!A:A,Customer_Dim!H:H)</f>
        <v>Silver</v>
      </c>
      <c r="J1977" s="4" t="str">
        <f t="array" ref="J1977">XLOOKUP(E1977,Customer_Dim!A:A,Customer_Dim!E:E)</f>
        <v>Lake Melissashire</v>
      </c>
      <c r="K1977" s="4" t="str">
        <f t="array" ref="K1977">XLOOKUP(E1977,Customer_Dim!A:A,Customer_Dim!F:F)</f>
        <v>Oregon</v>
      </c>
      <c r="L1977" s="4" t="str">
        <f t="array" ref="L1977">XLOOKUP(Q1977,Store_Dim!A:A,Store_Dim!C:C)</f>
        <v>South</v>
      </c>
      <c r="M1977" s="4" t="s">
        <v>1576</v>
      </c>
      <c r="N1977" s="4" t="str">
        <f t="array" ref="N1977">XLOOKUP(M1977,Product_Dim!A:A,Product_Dim!C:C)</f>
        <v>Clothing</v>
      </c>
      <c r="O1977" s="4" t="str">
        <f t="array" ref="O1977">XLOOKUP(M1977,Product_Dim!A:A,Product_Dim!D:D)</f>
        <v>Accessories</v>
      </c>
      <c r="P1977" s="4" t="s">
        <v>1579</v>
      </c>
      <c r="Q1977" s="4" t="s">
        <v>1904</v>
      </c>
      <c r="R1977" s="4" t="str">
        <f t="array" ref="R1977">XLOOKUP(Q1977,Store_Dim!A:A,Store_Dim!B:B)</f>
        <v>Alexander Group</v>
      </c>
      <c r="S1977" s="4" t="str">
        <f t="array" ref="S1977">XLOOKUP(Q1977,Store_Dim!A:A,Store_Dim!E:E)</f>
        <v>Online</v>
      </c>
      <c r="T1977" s="4">
        <v>2.0</v>
      </c>
      <c r="U1977" s="13">
        <v>227.95</v>
      </c>
      <c r="V1977" s="14">
        <v>0.24</v>
      </c>
      <c r="W1977" s="15">
        <v>59.0</v>
      </c>
      <c r="X1977" s="4" t="s">
        <v>1964</v>
      </c>
      <c r="Y1977" s="16">
        <v>346.484</v>
      </c>
      <c r="Z1977" s="4" t="str">
        <f t="array" ref="Z1977">XLOOKUP(M1977,Product_Dim!A:A,Product_Dim!B:B)</f>
        <v>Men's Leather Belt</v>
      </c>
    </row>
    <row r="1978" ht="14.25" customHeight="1">
      <c r="A1978" s="4" t="s">
        <v>3937</v>
      </c>
      <c r="B1978" s="5">
        <v>45388.0</v>
      </c>
      <c r="C1978" s="12" t="s">
        <v>3978</v>
      </c>
      <c r="D1978" s="4">
        <f t="shared" si="1"/>
        <v>2024</v>
      </c>
      <c r="E1978" s="4" t="s">
        <v>651</v>
      </c>
      <c r="F1978" s="4">
        <v>26.0</v>
      </c>
      <c r="G1978" s="4" t="str">
        <f t="shared" si="2"/>
        <v>26-35</v>
      </c>
      <c r="H1978" s="4" t="str">
        <f t="array" ref="H1978">XLOOKUP(E1978,Customer_Dim!A:A,Customer_Dim!D:D)</f>
        <v>Male</v>
      </c>
      <c r="I1978" s="4" t="str">
        <f t="array" ref="I1978">XLOOKUP(E1978,Customer_Dim!A:A,Customer_Dim!H:H)</f>
        <v>Gold</v>
      </c>
      <c r="J1978" s="4" t="str">
        <f t="array" ref="J1978">XLOOKUP(E1978,Customer_Dim!A:A,Customer_Dim!E:E)</f>
        <v>Lake Samanthafort</v>
      </c>
      <c r="K1978" s="4" t="str">
        <f t="array" ref="K1978">XLOOKUP(E1978,Customer_Dim!A:A,Customer_Dim!F:F)</f>
        <v>Idaho</v>
      </c>
      <c r="L1978" s="4" t="str">
        <f t="array" ref="L1978">XLOOKUP(Q1978,Store_Dim!A:A,Store_Dim!C:C)</f>
        <v>North</v>
      </c>
      <c r="M1978" s="4" t="s">
        <v>1780</v>
      </c>
      <c r="N1978" s="4" t="str">
        <f t="array" ref="N1978">XLOOKUP(M1978,Product_Dim!A:A,Product_Dim!C:C)</f>
        <v>Beauty</v>
      </c>
      <c r="O1978" s="4" t="str">
        <f t="array" ref="O1978">XLOOKUP(M1978,Product_Dim!A:A,Product_Dim!D:D)</f>
        <v>Haircare</v>
      </c>
      <c r="P1978" s="4" t="s">
        <v>1782</v>
      </c>
      <c r="Q1978" s="4" t="s">
        <v>1929</v>
      </c>
      <c r="R1978" s="4" t="str">
        <f t="array" ref="R1978">XLOOKUP(Q1978,Store_Dim!A:A,Store_Dim!B:B)</f>
        <v>Thomas, Bridges and Harris</v>
      </c>
      <c r="S1978" s="4" t="str">
        <f t="array" ref="S1978">XLOOKUP(Q1978,Store_Dim!A:A,Store_Dim!E:E)</f>
        <v>Online</v>
      </c>
      <c r="T1978" s="4">
        <v>3.0</v>
      </c>
      <c r="U1978" s="13">
        <v>685.97</v>
      </c>
      <c r="V1978" s="14">
        <v>0.24</v>
      </c>
      <c r="W1978" s="15">
        <v>177.0</v>
      </c>
      <c r="X1978" s="4" t="s">
        <v>1961</v>
      </c>
      <c r="Y1978" s="16">
        <v>1564.0116</v>
      </c>
      <c r="Z1978" s="4" t="str">
        <f t="array" ref="Z1978">XLOOKUP(M1978,Product_Dim!A:A,Product_Dim!B:B)</f>
        <v>Women's Hair Dryer Brush</v>
      </c>
    </row>
    <row r="1979" ht="14.25" customHeight="1">
      <c r="A1979" s="4" t="s">
        <v>3938</v>
      </c>
      <c r="B1979" s="5">
        <v>45793.0</v>
      </c>
      <c r="C1979" s="12" t="s">
        <v>3973</v>
      </c>
      <c r="D1979" s="4">
        <f t="shared" si="1"/>
        <v>2025</v>
      </c>
      <c r="E1979" s="4" t="s">
        <v>1166</v>
      </c>
      <c r="F1979" s="4">
        <v>63.0</v>
      </c>
      <c r="G1979" s="4" t="str">
        <f t="shared" si="2"/>
        <v>56-65</v>
      </c>
      <c r="H1979" s="4" t="str">
        <f t="array" ref="H1979">XLOOKUP(E1979,Customer_Dim!A:A,Customer_Dim!D:D)</f>
        <v>Female</v>
      </c>
      <c r="I1979" s="4" t="str">
        <f t="array" ref="I1979">XLOOKUP(E1979,Customer_Dim!A:A,Customer_Dim!H:H)</f>
        <v>Platinum</v>
      </c>
      <c r="J1979" s="4" t="str">
        <f t="array" ref="J1979">XLOOKUP(E1979,Customer_Dim!A:A,Customer_Dim!E:E)</f>
        <v>Kellyside</v>
      </c>
      <c r="K1979" s="4" t="str">
        <f t="array" ref="K1979">XLOOKUP(E1979,Customer_Dim!A:A,Customer_Dim!F:F)</f>
        <v>Alaska</v>
      </c>
      <c r="L1979" s="4" t="str">
        <f t="array" ref="L1979">XLOOKUP(Q1979,Store_Dim!A:A,Store_Dim!C:C)</f>
        <v>South</v>
      </c>
      <c r="M1979" s="4" t="s">
        <v>1664</v>
      </c>
      <c r="N1979" s="4" t="str">
        <f t="array" ref="N1979">XLOOKUP(M1979,Product_Dim!A:A,Product_Dim!C:C)</f>
        <v>Home</v>
      </c>
      <c r="O1979" s="4" t="str">
        <f t="array" ref="O1979">XLOOKUP(M1979,Product_Dim!A:A,Product_Dim!D:D)</f>
        <v>Decor</v>
      </c>
      <c r="P1979" s="4" t="s">
        <v>1666</v>
      </c>
      <c r="Q1979" s="4" t="s">
        <v>1896</v>
      </c>
      <c r="R1979" s="4" t="str">
        <f t="array" ref="R1979">XLOOKUP(Q1979,Store_Dim!A:A,Store_Dim!B:B)</f>
        <v>Black-Horn</v>
      </c>
      <c r="S1979" s="4" t="str">
        <f t="array" ref="S1979">XLOOKUP(Q1979,Store_Dim!A:A,Store_Dim!E:E)</f>
        <v>Outlet</v>
      </c>
      <c r="T1979" s="4">
        <v>1.0</v>
      </c>
      <c r="U1979" s="13">
        <v>722.57</v>
      </c>
      <c r="V1979" s="14">
        <v>0.18</v>
      </c>
      <c r="W1979" s="15">
        <v>276.0</v>
      </c>
      <c r="X1979" s="4" t="s">
        <v>1959</v>
      </c>
      <c r="Y1979" s="16">
        <v>592.5074000000001</v>
      </c>
      <c r="Z1979" s="4" t="str">
        <f t="array" ref="Z1979">XLOOKUP(M1979,Product_Dim!A:A,Product_Dim!B:B)</f>
        <v>Fabric Sofa Throw Blanket</v>
      </c>
    </row>
    <row r="1980" ht="14.25" customHeight="1">
      <c r="A1980" s="4" t="s">
        <v>3939</v>
      </c>
      <c r="B1980" s="5">
        <v>45615.0</v>
      </c>
      <c r="C1980" s="12" t="s">
        <v>3971</v>
      </c>
      <c r="D1980" s="4">
        <f t="shared" si="1"/>
        <v>2024</v>
      </c>
      <c r="E1980" s="4" t="s">
        <v>494</v>
      </c>
      <c r="F1980" s="4">
        <v>63.0</v>
      </c>
      <c r="G1980" s="4" t="str">
        <f t="shared" si="2"/>
        <v>56-65</v>
      </c>
      <c r="H1980" s="4" t="str">
        <f t="array" ref="H1980">XLOOKUP(E1980,Customer_Dim!A:A,Customer_Dim!D:D)</f>
        <v>Female</v>
      </c>
      <c r="I1980" s="4" t="str">
        <f t="array" ref="I1980">XLOOKUP(E1980,Customer_Dim!A:A,Customer_Dim!H:H)</f>
        <v>Gold</v>
      </c>
      <c r="J1980" s="4" t="str">
        <f t="array" ref="J1980">XLOOKUP(E1980,Customer_Dim!A:A,Customer_Dim!E:E)</f>
        <v>South Brooke</v>
      </c>
      <c r="K1980" s="4" t="str">
        <f t="array" ref="K1980">XLOOKUP(E1980,Customer_Dim!A:A,Customer_Dim!F:F)</f>
        <v>Pennsylvania</v>
      </c>
      <c r="L1980" s="4" t="str">
        <f t="array" ref="L1980">XLOOKUP(Q1980,Store_Dim!A:A,Store_Dim!C:C)</f>
        <v>North</v>
      </c>
      <c r="M1980" s="4" t="s">
        <v>1683</v>
      </c>
      <c r="N1980" s="4" t="str">
        <f t="array" ref="N1980">XLOOKUP(M1980,Product_Dim!A:A,Product_Dim!C:C)</f>
        <v>Home</v>
      </c>
      <c r="O1980" s="4" t="str">
        <f t="array" ref="O1980">XLOOKUP(M1980,Product_Dim!A:A,Product_Dim!D:D)</f>
        <v>Lighting</v>
      </c>
      <c r="P1980" s="4" t="s">
        <v>1685</v>
      </c>
      <c r="Q1980" s="4" t="s">
        <v>1908</v>
      </c>
      <c r="R1980" s="4" t="str">
        <f t="array" ref="R1980">XLOOKUP(Q1980,Store_Dim!A:A,Store_Dim!B:B)</f>
        <v>Gray Ltd</v>
      </c>
      <c r="S1980" s="4" t="str">
        <f t="array" ref="S1980">XLOOKUP(Q1980,Store_Dim!A:A,Store_Dim!E:E)</f>
        <v>Outlet</v>
      </c>
      <c r="T1980" s="4">
        <v>3.0</v>
      </c>
      <c r="U1980" s="13">
        <v>585.55</v>
      </c>
      <c r="V1980" s="14">
        <v>0.14</v>
      </c>
      <c r="W1980" s="15">
        <v>329.0</v>
      </c>
      <c r="X1980" s="4" t="s">
        <v>1964</v>
      </c>
      <c r="Y1980" s="16">
        <v>1510.719</v>
      </c>
      <c r="Z1980" s="4" t="str">
        <f t="array" ref="Z1980">XLOOKUP(M1980,Product_Dim!A:A,Product_Dim!B:B)</f>
        <v>Bedroom Table Lamp</v>
      </c>
    </row>
    <row r="1981" ht="14.25" customHeight="1">
      <c r="A1981" s="4" t="s">
        <v>3940</v>
      </c>
      <c r="B1981" s="5">
        <v>45666.0</v>
      </c>
      <c r="C1981" s="12" t="s">
        <v>3972</v>
      </c>
      <c r="D1981" s="4">
        <f t="shared" si="1"/>
        <v>2025</v>
      </c>
      <c r="E1981" s="4" t="s">
        <v>998</v>
      </c>
      <c r="F1981" s="4">
        <v>41.0</v>
      </c>
      <c r="G1981" s="4" t="str">
        <f t="shared" si="2"/>
        <v>36-45</v>
      </c>
      <c r="H1981" s="4" t="str">
        <f t="array" ref="H1981">XLOOKUP(E1981,Customer_Dim!A:A,Customer_Dim!D:D)</f>
        <v>Female</v>
      </c>
      <c r="I1981" s="4" t="str">
        <f t="array" ref="I1981">XLOOKUP(E1981,Customer_Dim!A:A,Customer_Dim!H:H)</f>
        <v>Bronze</v>
      </c>
      <c r="J1981" s="4" t="str">
        <f t="array" ref="J1981">XLOOKUP(E1981,Customer_Dim!A:A,Customer_Dim!E:E)</f>
        <v>Randychester</v>
      </c>
      <c r="K1981" s="4" t="str">
        <f t="array" ref="K1981">XLOOKUP(E1981,Customer_Dim!A:A,Customer_Dim!F:F)</f>
        <v>California</v>
      </c>
      <c r="L1981" s="4" t="str">
        <f t="array" ref="L1981">XLOOKUP(Q1981,Store_Dim!A:A,Store_Dim!C:C)</f>
        <v>East</v>
      </c>
      <c r="M1981" s="4" t="s">
        <v>1718</v>
      </c>
      <c r="N1981" s="4" t="str">
        <f t="array" ref="N1981">XLOOKUP(M1981,Product_Dim!A:A,Product_Dim!C:C)</f>
        <v>Clothing</v>
      </c>
      <c r="O1981" s="4" t="str">
        <f t="array" ref="O1981">XLOOKUP(M1981,Product_Dim!A:A,Product_Dim!D:D)</f>
        <v>Outerwear</v>
      </c>
      <c r="P1981" s="4" t="s">
        <v>1720</v>
      </c>
      <c r="Q1981" s="4" t="s">
        <v>1932</v>
      </c>
      <c r="R1981" s="4" t="str">
        <f t="array" ref="R1981">XLOOKUP(Q1981,Store_Dim!A:A,Store_Dim!B:B)</f>
        <v>Gardner, Humphrey and Contreras</v>
      </c>
      <c r="S1981" s="4" t="str">
        <f t="array" ref="S1981">XLOOKUP(Q1981,Store_Dim!A:A,Store_Dim!E:E)</f>
        <v>Flagship</v>
      </c>
      <c r="T1981" s="4">
        <v>2.0</v>
      </c>
      <c r="U1981" s="13">
        <v>635.81</v>
      </c>
      <c r="V1981" s="14">
        <v>0.13</v>
      </c>
      <c r="W1981" s="15">
        <v>296.0</v>
      </c>
      <c r="X1981" s="4" t="s">
        <v>1961</v>
      </c>
      <c r="Y1981" s="16">
        <v>1106.3094</v>
      </c>
      <c r="Z1981" s="4" t="str">
        <f t="array" ref="Z1981">XLOOKUP(M1981,Product_Dim!A:A,Product_Dim!B:B)</f>
        <v>Men's Winter Jacket</v>
      </c>
    </row>
    <row r="1982" ht="14.25" customHeight="1">
      <c r="A1982" s="4" t="s">
        <v>3941</v>
      </c>
      <c r="B1982" s="5">
        <v>45644.0</v>
      </c>
      <c r="C1982" s="12" t="s">
        <v>3969</v>
      </c>
      <c r="D1982" s="4">
        <f t="shared" si="1"/>
        <v>2024</v>
      </c>
      <c r="E1982" s="4" t="s">
        <v>904</v>
      </c>
      <c r="F1982" s="4">
        <v>22.0</v>
      </c>
      <c r="G1982" s="4" t="str">
        <f t="shared" si="2"/>
        <v>18-25</v>
      </c>
      <c r="H1982" s="4" t="str">
        <f t="array" ref="H1982">XLOOKUP(E1982,Customer_Dim!A:A,Customer_Dim!D:D)</f>
        <v>Female</v>
      </c>
      <c r="I1982" s="4" t="str">
        <f t="array" ref="I1982">XLOOKUP(E1982,Customer_Dim!A:A,Customer_Dim!H:H)</f>
        <v>Platinum</v>
      </c>
      <c r="J1982" s="4" t="str">
        <f t="array" ref="J1982">XLOOKUP(E1982,Customer_Dim!A:A,Customer_Dim!E:E)</f>
        <v>Lake Nicole</v>
      </c>
      <c r="K1982" s="4" t="str">
        <f t="array" ref="K1982">XLOOKUP(E1982,Customer_Dim!A:A,Customer_Dim!F:F)</f>
        <v>Colorado</v>
      </c>
      <c r="L1982" s="4" t="str">
        <f t="array" ref="L1982">XLOOKUP(Q1982,Store_Dim!A:A,Store_Dim!C:C)</f>
        <v>South</v>
      </c>
      <c r="M1982" s="4" t="s">
        <v>1613</v>
      </c>
      <c r="N1982" s="4" t="str">
        <f t="array" ref="N1982">XLOOKUP(M1982,Product_Dim!A:A,Product_Dim!C:C)</f>
        <v>Home</v>
      </c>
      <c r="O1982" s="4" t="str">
        <f t="array" ref="O1982">XLOOKUP(M1982,Product_Dim!A:A,Product_Dim!D:D)</f>
        <v>Decor</v>
      </c>
      <c r="P1982" s="4" t="s">
        <v>1616</v>
      </c>
      <c r="Q1982" s="4" t="s">
        <v>1904</v>
      </c>
      <c r="R1982" s="4" t="str">
        <f t="array" ref="R1982">XLOOKUP(Q1982,Store_Dim!A:A,Store_Dim!B:B)</f>
        <v>Alexander Group</v>
      </c>
      <c r="S1982" s="4" t="str">
        <f t="array" ref="S1982">XLOOKUP(Q1982,Store_Dim!A:A,Store_Dim!E:E)</f>
        <v>Online</v>
      </c>
      <c r="T1982" s="4">
        <v>2.0</v>
      </c>
      <c r="U1982" s="13">
        <v>353.74</v>
      </c>
      <c r="V1982" s="14">
        <v>0.01</v>
      </c>
      <c r="W1982" s="15">
        <v>439.0</v>
      </c>
      <c r="X1982" s="4" t="s">
        <v>1959</v>
      </c>
      <c r="Y1982" s="16">
        <v>700.4052</v>
      </c>
      <c r="Z1982" s="4" t="str">
        <f t="array" ref="Z1982">XLOOKUP(M1982,Product_Dim!A:A,Product_Dim!B:B)</f>
        <v>Decorative Wall Mirror</v>
      </c>
    </row>
    <row r="1983" ht="14.25" customHeight="1">
      <c r="A1983" s="4" t="s">
        <v>3942</v>
      </c>
      <c r="B1983" s="5">
        <v>45648.0</v>
      </c>
      <c r="C1983" s="12" t="s">
        <v>3969</v>
      </c>
      <c r="D1983" s="4">
        <f t="shared" si="1"/>
        <v>2024</v>
      </c>
      <c r="E1983" s="4" t="s">
        <v>865</v>
      </c>
      <c r="F1983" s="4">
        <v>25.0</v>
      </c>
      <c r="G1983" s="4" t="str">
        <f t="shared" si="2"/>
        <v>18-25</v>
      </c>
      <c r="H1983" s="4" t="str">
        <f t="array" ref="H1983">XLOOKUP(E1983,Customer_Dim!A:A,Customer_Dim!D:D)</f>
        <v>Male</v>
      </c>
      <c r="I1983" s="4" t="str">
        <f t="array" ref="I1983">XLOOKUP(E1983,Customer_Dim!A:A,Customer_Dim!H:H)</f>
        <v>Gold</v>
      </c>
      <c r="J1983" s="4" t="str">
        <f t="array" ref="J1983">XLOOKUP(E1983,Customer_Dim!A:A,Customer_Dim!E:E)</f>
        <v>Grahamfurt</v>
      </c>
      <c r="K1983" s="4" t="str">
        <f t="array" ref="K1983">XLOOKUP(E1983,Customer_Dim!A:A,Customer_Dim!F:F)</f>
        <v>Wyoming</v>
      </c>
      <c r="L1983" s="4" t="str">
        <f t="array" ref="L1983">XLOOKUP(Q1983,Store_Dim!A:A,Store_Dim!C:C)</f>
        <v>South</v>
      </c>
      <c r="M1983" s="4" t="s">
        <v>1686</v>
      </c>
      <c r="N1983" s="4" t="str">
        <f t="array" ref="N1983">XLOOKUP(M1983,Product_Dim!A:A,Product_Dim!C:C)</f>
        <v>Clothing</v>
      </c>
      <c r="O1983" s="4" t="str">
        <f t="array" ref="O1983">XLOOKUP(M1983,Product_Dim!A:A,Product_Dim!D:D)</f>
        <v>Tops</v>
      </c>
      <c r="P1983" s="4" t="s">
        <v>1688</v>
      </c>
      <c r="Q1983" s="4" t="s">
        <v>1914</v>
      </c>
      <c r="R1983" s="4" t="str">
        <f t="array" ref="R1983">XLOOKUP(Q1983,Store_Dim!A:A,Store_Dim!B:B)</f>
        <v>Martinez-Mullins</v>
      </c>
      <c r="S1983" s="4" t="str">
        <f t="array" ref="S1983">XLOOKUP(Q1983,Store_Dim!A:A,Store_Dim!E:E)</f>
        <v>Online</v>
      </c>
      <c r="T1983" s="4">
        <v>1.0</v>
      </c>
      <c r="U1983" s="13">
        <v>377.52</v>
      </c>
      <c r="V1983" s="14">
        <v>0.15</v>
      </c>
      <c r="W1983" s="15">
        <v>154.0</v>
      </c>
      <c r="X1983" s="4" t="s">
        <v>1959</v>
      </c>
      <c r="Y1983" s="16">
        <v>320.892</v>
      </c>
      <c r="Z1983" s="4" t="str">
        <f t="array" ref="Z1983">XLOOKUP(M1983,Product_Dim!A:A,Product_Dim!B:B)</f>
        <v>Women's Summer Dress</v>
      </c>
    </row>
    <row r="1984" ht="14.25" customHeight="1">
      <c r="A1984" s="4" t="s">
        <v>3943</v>
      </c>
      <c r="B1984" s="5">
        <v>45500.0</v>
      </c>
      <c r="C1984" s="12" t="s">
        <v>3968</v>
      </c>
      <c r="D1984" s="4">
        <f t="shared" si="1"/>
        <v>2024</v>
      </c>
      <c r="E1984" s="4" t="s">
        <v>689</v>
      </c>
      <c r="F1984" s="4">
        <v>44.0</v>
      </c>
      <c r="G1984" s="4" t="str">
        <f t="shared" si="2"/>
        <v>36-45</v>
      </c>
      <c r="H1984" s="4" t="str">
        <f t="array" ref="H1984">XLOOKUP(E1984,Customer_Dim!A:A,Customer_Dim!D:D)</f>
        <v>Female</v>
      </c>
      <c r="I1984" s="4" t="str">
        <f t="array" ref="I1984">XLOOKUP(E1984,Customer_Dim!A:A,Customer_Dim!H:H)</f>
        <v>Gold</v>
      </c>
      <c r="J1984" s="4" t="str">
        <f t="array" ref="J1984">XLOOKUP(E1984,Customer_Dim!A:A,Customer_Dim!E:E)</f>
        <v>Lake Danielleton</v>
      </c>
      <c r="K1984" s="4" t="str">
        <f t="array" ref="K1984">XLOOKUP(E1984,Customer_Dim!A:A,Customer_Dim!F:F)</f>
        <v>New Jersey</v>
      </c>
      <c r="L1984" s="4" t="str">
        <f t="array" ref="L1984">XLOOKUP(Q1984,Store_Dim!A:A,Store_Dim!C:C)</f>
        <v>South</v>
      </c>
      <c r="M1984" s="4" t="s">
        <v>1786</v>
      </c>
      <c r="N1984" s="4" t="str">
        <f t="array" ref="N1984">XLOOKUP(M1984,Product_Dim!A:A,Product_Dim!C:C)</f>
        <v>Home</v>
      </c>
      <c r="O1984" s="4" t="str">
        <f t="array" ref="O1984">XLOOKUP(M1984,Product_Dim!A:A,Product_Dim!D:D)</f>
        <v>Furniture</v>
      </c>
      <c r="P1984" s="4" t="s">
        <v>1789</v>
      </c>
      <c r="Q1984" s="4" t="s">
        <v>1896</v>
      </c>
      <c r="R1984" s="4" t="str">
        <f t="array" ref="R1984">XLOOKUP(Q1984,Store_Dim!A:A,Store_Dim!B:B)</f>
        <v>Black-Horn</v>
      </c>
      <c r="S1984" s="4" t="str">
        <f t="array" ref="S1984">XLOOKUP(Q1984,Store_Dim!A:A,Store_Dim!E:E)</f>
        <v>Outlet</v>
      </c>
      <c r="T1984" s="4">
        <v>3.0</v>
      </c>
      <c r="U1984" s="13">
        <v>901.49</v>
      </c>
      <c r="V1984" s="14">
        <v>0.0</v>
      </c>
      <c r="W1984" s="15">
        <v>130.0</v>
      </c>
      <c r="X1984" s="4" t="s">
        <v>1959</v>
      </c>
      <c r="Y1984" s="16">
        <v>2704.47</v>
      </c>
      <c r="Z1984" s="4" t="str">
        <f t="array" ref="Z1984">XLOOKUP(M1984,Product_Dim!A:A,Product_Dim!B:B)</f>
        <v>Wooden Nightstand</v>
      </c>
    </row>
    <row r="1985" ht="14.25" customHeight="1">
      <c r="A1985" s="4" t="s">
        <v>3944</v>
      </c>
      <c r="B1985" s="5">
        <v>45806.0</v>
      </c>
      <c r="C1985" s="12" t="s">
        <v>3973</v>
      </c>
      <c r="D1985" s="4">
        <f t="shared" si="1"/>
        <v>2025</v>
      </c>
      <c r="E1985" s="4" t="s">
        <v>674</v>
      </c>
      <c r="F1985" s="4">
        <v>30.0</v>
      </c>
      <c r="G1985" s="4" t="str">
        <f t="shared" si="2"/>
        <v>26-35</v>
      </c>
      <c r="H1985" s="4" t="str">
        <f t="array" ref="H1985">XLOOKUP(E1985,Customer_Dim!A:A,Customer_Dim!D:D)</f>
        <v>Male</v>
      </c>
      <c r="I1985" s="4" t="str">
        <f t="array" ref="I1985">XLOOKUP(E1985,Customer_Dim!A:A,Customer_Dim!H:H)</f>
        <v>Platinum</v>
      </c>
      <c r="J1985" s="4" t="str">
        <f t="array" ref="J1985">XLOOKUP(E1985,Customer_Dim!A:A,Customer_Dim!E:E)</f>
        <v>South Jerry</v>
      </c>
      <c r="K1985" s="4" t="str">
        <f t="array" ref="K1985">XLOOKUP(E1985,Customer_Dim!A:A,Customer_Dim!F:F)</f>
        <v>Maine</v>
      </c>
      <c r="L1985" s="4" t="str">
        <f t="array" ref="L1985">XLOOKUP(Q1985,Store_Dim!A:A,Store_Dim!C:C)</f>
        <v>North</v>
      </c>
      <c r="M1985" s="4" t="s">
        <v>1667</v>
      </c>
      <c r="N1985" s="4" t="str">
        <f t="array" ref="N1985">XLOOKUP(M1985,Product_Dim!A:A,Product_Dim!C:C)</f>
        <v>Home</v>
      </c>
      <c r="O1985" s="4" t="str">
        <f t="array" ref="O1985">XLOOKUP(M1985,Product_Dim!A:A,Product_Dim!D:D)</f>
        <v>Kitchen</v>
      </c>
      <c r="P1985" s="4" t="s">
        <v>1669</v>
      </c>
      <c r="Q1985" s="4" t="s">
        <v>1908</v>
      </c>
      <c r="R1985" s="4" t="str">
        <f t="array" ref="R1985">XLOOKUP(Q1985,Store_Dim!A:A,Store_Dim!B:B)</f>
        <v>Gray Ltd</v>
      </c>
      <c r="S1985" s="4" t="str">
        <f t="array" ref="S1985">XLOOKUP(Q1985,Store_Dim!A:A,Store_Dim!E:E)</f>
        <v>Outlet</v>
      </c>
      <c r="T1985" s="4">
        <v>1.0</v>
      </c>
      <c r="U1985" s="13">
        <v>563.01</v>
      </c>
      <c r="V1985" s="14">
        <v>0.1</v>
      </c>
      <c r="W1985" s="15">
        <v>57.0</v>
      </c>
      <c r="X1985" s="4" t="s">
        <v>1959</v>
      </c>
      <c r="Y1985" s="16">
        <v>506.709</v>
      </c>
      <c r="Z1985" s="4" t="str">
        <f t="array" ref="Z1985">XLOOKUP(M1985,Product_Dim!A:A,Product_Dim!B:B)</f>
        <v>Stainless Steel Cutlery Set</v>
      </c>
    </row>
    <row r="1986" ht="14.25" customHeight="1">
      <c r="A1986" s="4" t="s">
        <v>3945</v>
      </c>
      <c r="B1986" s="5">
        <v>45365.0</v>
      </c>
      <c r="C1986" s="12" t="s">
        <v>3977</v>
      </c>
      <c r="D1986" s="4">
        <f t="shared" si="1"/>
        <v>2024</v>
      </c>
      <c r="E1986" s="4" t="s">
        <v>214</v>
      </c>
      <c r="F1986" s="4">
        <v>55.0</v>
      </c>
      <c r="G1986" s="4" t="str">
        <f t="shared" si="2"/>
        <v>46-55</v>
      </c>
      <c r="H1986" s="4" t="str">
        <f t="array" ref="H1986">XLOOKUP(E1986,Customer_Dim!A:A,Customer_Dim!D:D)</f>
        <v>Male</v>
      </c>
      <c r="I1986" s="4" t="str">
        <f t="array" ref="I1986">XLOOKUP(E1986,Customer_Dim!A:A,Customer_Dim!H:H)</f>
        <v>Bronze</v>
      </c>
      <c r="J1986" s="4" t="str">
        <f t="array" ref="J1986">XLOOKUP(E1986,Customer_Dim!A:A,Customer_Dim!E:E)</f>
        <v>South Timtown</v>
      </c>
      <c r="K1986" s="4" t="str">
        <f t="array" ref="K1986">XLOOKUP(E1986,Customer_Dim!A:A,Customer_Dim!F:F)</f>
        <v>Minnesota</v>
      </c>
      <c r="L1986" s="4" t="str">
        <f t="array" ref="L1986">XLOOKUP(Q1986,Store_Dim!A:A,Store_Dim!C:C)</f>
        <v>East</v>
      </c>
      <c r="M1986" s="4" t="s">
        <v>1793</v>
      </c>
      <c r="N1986" s="4" t="str">
        <f t="array" ref="N1986">XLOOKUP(M1986,Product_Dim!A:A,Product_Dim!C:C)</f>
        <v>Home</v>
      </c>
      <c r="O1986" s="4" t="str">
        <f t="array" ref="O1986">XLOOKUP(M1986,Product_Dim!A:A,Product_Dim!D:D)</f>
        <v>Storage</v>
      </c>
      <c r="P1986" s="4" t="s">
        <v>1795</v>
      </c>
      <c r="Q1986" s="4" t="s">
        <v>1911</v>
      </c>
      <c r="R1986" s="4" t="str">
        <f t="array" ref="R1986">XLOOKUP(Q1986,Store_Dim!A:A,Store_Dim!B:B)</f>
        <v>Benson-Elliott</v>
      </c>
      <c r="S1986" s="4" t="str">
        <f t="array" ref="S1986">XLOOKUP(Q1986,Store_Dim!A:A,Store_Dim!E:E)</f>
        <v>Online</v>
      </c>
      <c r="T1986" s="4">
        <v>4.0</v>
      </c>
      <c r="U1986" s="13">
        <v>167.25</v>
      </c>
      <c r="V1986" s="14">
        <v>0.11</v>
      </c>
      <c r="W1986" s="15">
        <v>89.0</v>
      </c>
      <c r="X1986" s="4" t="s">
        <v>1959</v>
      </c>
      <c r="Y1986" s="16">
        <v>595.41</v>
      </c>
      <c r="Z1986" s="4" t="str">
        <f t="array" ref="Z1986">XLOOKUP(M1986,Product_Dim!A:A,Product_Dim!B:B)</f>
        <v>Kitchen Storage Rack</v>
      </c>
    </row>
    <row r="1987" ht="14.25" customHeight="1">
      <c r="A1987" s="4" t="s">
        <v>3946</v>
      </c>
      <c r="B1987" s="5">
        <v>45229.0</v>
      </c>
      <c r="C1987" s="12" t="s">
        <v>3979</v>
      </c>
      <c r="D1987" s="4">
        <f t="shared" si="1"/>
        <v>2023</v>
      </c>
      <c r="E1987" s="4" t="s">
        <v>1427</v>
      </c>
      <c r="F1987" s="4">
        <v>60.0</v>
      </c>
      <c r="G1987" s="4" t="str">
        <f t="shared" si="2"/>
        <v>56-65</v>
      </c>
      <c r="H1987" s="4" t="str">
        <f t="array" ref="H1987">XLOOKUP(E1987,Customer_Dim!A:A,Customer_Dim!D:D)</f>
        <v>Male</v>
      </c>
      <c r="I1987" s="4" t="str">
        <f t="array" ref="I1987">XLOOKUP(E1987,Customer_Dim!A:A,Customer_Dim!H:H)</f>
        <v>Gold</v>
      </c>
      <c r="J1987" s="4" t="str">
        <f t="array" ref="J1987">XLOOKUP(E1987,Customer_Dim!A:A,Customer_Dim!E:E)</f>
        <v>Johnsonville</v>
      </c>
      <c r="K1987" s="4" t="str">
        <f t="array" ref="K1987">XLOOKUP(E1987,Customer_Dim!A:A,Customer_Dim!F:F)</f>
        <v>Oklahoma</v>
      </c>
      <c r="L1987" s="4" t="str">
        <f t="array" ref="L1987">XLOOKUP(Q1987,Store_Dim!A:A,Store_Dim!C:C)</f>
        <v>East</v>
      </c>
      <c r="M1987" s="4" t="s">
        <v>1762</v>
      </c>
      <c r="N1987" s="4" t="str">
        <f t="array" ref="N1987">XLOOKUP(M1987,Product_Dim!A:A,Product_Dim!C:C)</f>
        <v>Beauty</v>
      </c>
      <c r="O1987" s="4" t="str">
        <f t="array" ref="O1987">XLOOKUP(M1987,Product_Dim!A:A,Product_Dim!D:D)</f>
        <v>Fragrance</v>
      </c>
      <c r="P1987" s="4" t="s">
        <v>1764</v>
      </c>
      <c r="Q1987" s="4" t="s">
        <v>1945</v>
      </c>
      <c r="R1987" s="4" t="str">
        <f t="array" ref="R1987">XLOOKUP(Q1987,Store_Dim!A:A,Store_Dim!B:B)</f>
        <v>Guerrero-Schmitt</v>
      </c>
      <c r="S1987" s="4" t="str">
        <f t="array" ref="S1987">XLOOKUP(Q1987,Store_Dim!A:A,Store_Dim!E:E)</f>
        <v>Flagship</v>
      </c>
      <c r="T1987" s="4">
        <v>3.0</v>
      </c>
      <c r="U1987" s="13">
        <v>345.43</v>
      </c>
      <c r="V1987" s="14">
        <v>0.08</v>
      </c>
      <c r="W1987" s="15">
        <v>444.0</v>
      </c>
      <c r="X1987" s="4" t="s">
        <v>1964</v>
      </c>
      <c r="Y1987" s="16">
        <v>953.3868</v>
      </c>
      <c r="Z1987" s="4" t="str">
        <f t="array" ref="Z1987">XLOOKUP(M1987,Product_Dim!A:A,Product_Dim!B:B)</f>
        <v>Luxury Perfume Spray</v>
      </c>
    </row>
    <row r="1988" ht="14.25" customHeight="1">
      <c r="A1988" s="4" t="s">
        <v>3947</v>
      </c>
      <c r="B1988" s="5">
        <v>45349.0</v>
      </c>
      <c r="C1988" s="12" t="s">
        <v>3974</v>
      </c>
      <c r="D1988" s="4">
        <f t="shared" si="1"/>
        <v>2024</v>
      </c>
      <c r="E1988" s="4" t="s">
        <v>995</v>
      </c>
      <c r="F1988" s="4">
        <v>60.0</v>
      </c>
      <c r="G1988" s="4" t="str">
        <f t="shared" si="2"/>
        <v>56-65</v>
      </c>
      <c r="H1988" s="4" t="str">
        <f t="array" ref="H1988">XLOOKUP(E1988,Customer_Dim!A:A,Customer_Dim!D:D)</f>
        <v>Female</v>
      </c>
      <c r="I1988" s="4" t="str">
        <f t="array" ref="I1988">XLOOKUP(E1988,Customer_Dim!A:A,Customer_Dim!H:H)</f>
        <v>Gold</v>
      </c>
      <c r="J1988" s="4" t="str">
        <f t="array" ref="J1988">XLOOKUP(E1988,Customer_Dim!A:A,Customer_Dim!E:E)</f>
        <v>Sarahland</v>
      </c>
      <c r="K1988" s="4" t="str">
        <f t="array" ref="K1988">XLOOKUP(E1988,Customer_Dim!A:A,Customer_Dim!F:F)</f>
        <v>Iowa</v>
      </c>
      <c r="L1988" s="4" t="str">
        <f t="array" ref="L1988">XLOOKUP(Q1988,Store_Dim!A:A,Store_Dim!C:C)</f>
        <v>South</v>
      </c>
      <c r="M1988" s="4" t="s">
        <v>1829</v>
      </c>
      <c r="N1988" s="4" t="str">
        <f t="array" ref="N1988">XLOOKUP(M1988,Product_Dim!A:A,Product_Dim!C:C)</f>
        <v>Sports</v>
      </c>
      <c r="O1988" s="4" t="str">
        <f t="array" ref="O1988">XLOOKUP(M1988,Product_Dim!A:A,Product_Dim!D:D)</f>
        <v>Fitness</v>
      </c>
      <c r="P1988" s="4" t="s">
        <v>1831</v>
      </c>
      <c r="Q1988" s="4" t="s">
        <v>1921</v>
      </c>
      <c r="R1988" s="4" t="str">
        <f t="array" ref="R1988">XLOOKUP(Q1988,Store_Dim!A:A,Store_Dim!B:B)</f>
        <v>Moore, Padilla and Butler</v>
      </c>
      <c r="S1988" s="4" t="str">
        <f t="array" ref="S1988">XLOOKUP(Q1988,Store_Dim!A:A,Store_Dim!E:E)</f>
        <v>Flagship</v>
      </c>
      <c r="T1988" s="4">
        <v>4.0</v>
      </c>
      <c r="U1988" s="13">
        <v>752.48</v>
      </c>
      <c r="V1988" s="14">
        <v>0.23</v>
      </c>
      <c r="W1988" s="15">
        <v>281.0</v>
      </c>
      <c r="X1988" s="4" t="s">
        <v>1959</v>
      </c>
      <c r="Y1988" s="16">
        <v>2317.6384</v>
      </c>
      <c r="Z1988" s="4" t="str">
        <f t="array" ref="Z1988">XLOOKUP(M1988,Product_Dim!A:A,Product_Dim!B:B)</f>
        <v>Fitness Resistance Bands</v>
      </c>
    </row>
    <row r="1989" ht="14.25" customHeight="1">
      <c r="A1989" s="4" t="s">
        <v>3948</v>
      </c>
      <c r="B1989" s="5">
        <v>45886.0</v>
      </c>
      <c r="C1989" s="12" t="s">
        <v>3975</v>
      </c>
      <c r="D1989" s="4">
        <f t="shared" si="1"/>
        <v>2025</v>
      </c>
      <c r="E1989" s="4" t="s">
        <v>1413</v>
      </c>
      <c r="F1989" s="4">
        <v>29.0</v>
      </c>
      <c r="G1989" s="4" t="str">
        <f t="shared" si="2"/>
        <v>26-35</v>
      </c>
      <c r="H1989" s="4" t="str">
        <f t="array" ref="H1989">XLOOKUP(E1989,Customer_Dim!A:A,Customer_Dim!D:D)</f>
        <v>Male</v>
      </c>
      <c r="I1989" s="4" t="str">
        <f t="array" ref="I1989">XLOOKUP(E1989,Customer_Dim!A:A,Customer_Dim!H:H)</f>
        <v>Bronze</v>
      </c>
      <c r="J1989" s="4" t="str">
        <f t="array" ref="J1989">XLOOKUP(E1989,Customer_Dim!A:A,Customer_Dim!E:E)</f>
        <v>Port Hannahport</v>
      </c>
      <c r="K1989" s="4" t="str">
        <f t="array" ref="K1989">XLOOKUP(E1989,Customer_Dim!A:A,Customer_Dim!F:F)</f>
        <v>Ohio</v>
      </c>
      <c r="L1989" s="4" t="str">
        <f t="array" ref="L1989">XLOOKUP(Q1989,Store_Dim!A:A,Store_Dim!C:C)</f>
        <v>East</v>
      </c>
      <c r="M1989" s="4" t="s">
        <v>1753</v>
      </c>
      <c r="N1989" s="4" t="str">
        <f t="array" ref="N1989">XLOOKUP(M1989,Product_Dim!A:A,Product_Dim!C:C)</f>
        <v>Sports</v>
      </c>
      <c r="O1989" s="4" t="str">
        <f t="array" ref="O1989">XLOOKUP(M1989,Product_Dim!A:A,Product_Dim!D:D)</f>
        <v>Fitness</v>
      </c>
      <c r="P1989" s="4" t="s">
        <v>1755</v>
      </c>
      <c r="Q1989" s="4" t="s">
        <v>1948</v>
      </c>
      <c r="R1989" s="4" t="str">
        <f t="array" ref="R1989">XLOOKUP(Q1989,Store_Dim!A:A,Store_Dim!B:B)</f>
        <v>Mann-Austin</v>
      </c>
      <c r="S1989" s="4" t="str">
        <f t="array" ref="S1989">XLOOKUP(Q1989,Store_Dim!A:A,Store_Dim!E:E)</f>
        <v>Online</v>
      </c>
      <c r="T1989" s="4">
        <v>1.0</v>
      </c>
      <c r="U1989" s="13">
        <v>120.02</v>
      </c>
      <c r="V1989" s="14">
        <v>0.26</v>
      </c>
      <c r="W1989" s="15">
        <v>138.0</v>
      </c>
      <c r="X1989" s="4" t="s">
        <v>1959</v>
      </c>
      <c r="Y1989" s="16">
        <v>88.81479999999999</v>
      </c>
      <c r="Z1989" s="4" t="str">
        <f t="array" ref="Z1989">XLOOKUP(M1989,Product_Dim!A:A,Product_Dim!B:B)</f>
        <v>Foam Roller</v>
      </c>
    </row>
    <row r="1990" ht="14.25" customHeight="1">
      <c r="A1990" s="4" t="s">
        <v>3949</v>
      </c>
      <c r="B1990" s="5">
        <v>45359.0</v>
      </c>
      <c r="C1990" s="12" t="s">
        <v>3977</v>
      </c>
      <c r="D1990" s="4">
        <f t="shared" si="1"/>
        <v>2024</v>
      </c>
      <c r="E1990" s="4" t="s">
        <v>1040</v>
      </c>
      <c r="F1990" s="4">
        <v>64.0</v>
      </c>
      <c r="G1990" s="4" t="str">
        <f t="shared" si="2"/>
        <v>56-65</v>
      </c>
      <c r="H1990" s="4" t="str">
        <f t="array" ref="H1990">XLOOKUP(E1990,Customer_Dim!A:A,Customer_Dim!D:D)</f>
        <v>Female</v>
      </c>
      <c r="I1990" s="4" t="str">
        <f t="array" ref="I1990">XLOOKUP(E1990,Customer_Dim!A:A,Customer_Dim!H:H)</f>
        <v>Platinum</v>
      </c>
      <c r="J1990" s="4" t="str">
        <f t="array" ref="J1990">XLOOKUP(E1990,Customer_Dim!A:A,Customer_Dim!E:E)</f>
        <v>Whiteport</v>
      </c>
      <c r="K1990" s="4" t="str">
        <f t="array" ref="K1990">XLOOKUP(E1990,Customer_Dim!A:A,Customer_Dim!F:F)</f>
        <v>North Carolina</v>
      </c>
      <c r="L1990" s="4" t="str">
        <f t="array" ref="L1990">XLOOKUP(Q1990,Store_Dim!A:A,Store_Dim!C:C)</f>
        <v>West</v>
      </c>
      <c r="M1990" s="4" t="s">
        <v>1703</v>
      </c>
      <c r="N1990" s="4" t="str">
        <f t="array" ref="N1990">XLOOKUP(M1990,Product_Dim!A:A,Product_Dim!C:C)</f>
        <v>Sports</v>
      </c>
      <c r="O1990" s="4" t="str">
        <f t="array" ref="O1990">XLOOKUP(M1990,Product_Dim!A:A,Product_Dim!D:D)</f>
        <v>Fitness</v>
      </c>
      <c r="P1990" s="4" t="s">
        <v>1705</v>
      </c>
      <c r="Q1990" s="4" t="s">
        <v>1917</v>
      </c>
      <c r="R1990" s="4" t="str">
        <f t="array" ref="R1990">XLOOKUP(Q1990,Store_Dim!A:A,Store_Dim!B:B)</f>
        <v>Bean, Jones and Park</v>
      </c>
      <c r="S1990" s="4" t="str">
        <f t="array" ref="S1990">XLOOKUP(Q1990,Store_Dim!A:A,Store_Dim!E:E)</f>
        <v>Online</v>
      </c>
      <c r="T1990" s="4">
        <v>3.0</v>
      </c>
      <c r="U1990" s="13">
        <v>146.71</v>
      </c>
      <c r="V1990" s="14">
        <v>0.28</v>
      </c>
      <c r="W1990" s="15">
        <v>369.0</v>
      </c>
      <c r="X1990" s="4" t="s">
        <v>1959</v>
      </c>
      <c r="Y1990" s="16">
        <v>316.8936</v>
      </c>
      <c r="Z1990" s="4" t="str">
        <f t="array" ref="Z1990">XLOOKUP(M1990,Product_Dim!A:A,Product_Dim!B:B)</f>
        <v>Yoga Exercise Mat</v>
      </c>
    </row>
    <row r="1991" ht="14.25" customHeight="1">
      <c r="A1991" s="4" t="s">
        <v>3950</v>
      </c>
      <c r="B1991" s="5">
        <v>45730.0</v>
      </c>
      <c r="C1991" s="12" t="s">
        <v>3977</v>
      </c>
      <c r="D1991" s="4">
        <f t="shared" si="1"/>
        <v>2025</v>
      </c>
      <c r="E1991" s="4" t="s">
        <v>314</v>
      </c>
      <c r="F1991" s="4">
        <v>53.0</v>
      </c>
      <c r="G1991" s="4" t="str">
        <f t="shared" si="2"/>
        <v>46-55</v>
      </c>
      <c r="H1991" s="4" t="str">
        <f t="array" ref="H1991">XLOOKUP(E1991,Customer_Dim!A:A,Customer_Dim!D:D)</f>
        <v>Male</v>
      </c>
      <c r="I1991" s="4" t="str">
        <f t="array" ref="I1991">XLOOKUP(E1991,Customer_Dim!A:A,Customer_Dim!H:H)</f>
        <v>Bronze</v>
      </c>
      <c r="J1991" s="4" t="str">
        <f t="array" ref="J1991">XLOOKUP(E1991,Customer_Dim!A:A,Customer_Dim!E:E)</f>
        <v>Leburgh</v>
      </c>
      <c r="K1991" s="4" t="str">
        <f t="array" ref="K1991">XLOOKUP(E1991,Customer_Dim!A:A,Customer_Dim!F:F)</f>
        <v>Florida</v>
      </c>
      <c r="L1991" s="4" t="str">
        <f t="array" ref="L1991">XLOOKUP(Q1991,Store_Dim!A:A,Store_Dim!C:C)</f>
        <v>East</v>
      </c>
      <c r="M1991" s="4" t="s">
        <v>1774</v>
      </c>
      <c r="N1991" s="4" t="str">
        <f t="array" ref="N1991">XLOOKUP(M1991,Product_Dim!A:A,Product_Dim!C:C)</f>
        <v>Beauty</v>
      </c>
      <c r="O1991" s="4" t="str">
        <f t="array" ref="O1991">XLOOKUP(M1991,Product_Dim!A:A,Product_Dim!D:D)</f>
        <v>Makeup</v>
      </c>
      <c r="P1991" s="4" t="s">
        <v>1776</v>
      </c>
      <c r="Q1991" s="4" t="s">
        <v>1887</v>
      </c>
      <c r="R1991" s="4" t="str">
        <f t="array" ref="R1991">XLOOKUP(Q1991,Store_Dim!A:A,Store_Dim!B:B)</f>
        <v>Rivera-Warner</v>
      </c>
      <c r="S1991" s="4" t="str">
        <f t="array" ref="S1991">XLOOKUP(Q1991,Store_Dim!A:A,Store_Dim!E:E)</f>
        <v>Flagship</v>
      </c>
      <c r="T1991" s="4">
        <v>2.0</v>
      </c>
      <c r="U1991" s="13">
        <v>358.87</v>
      </c>
      <c r="V1991" s="14">
        <v>0.24</v>
      </c>
      <c r="W1991" s="15">
        <v>118.0</v>
      </c>
      <c r="X1991" s="4" t="s">
        <v>1959</v>
      </c>
      <c r="Y1991" s="16">
        <v>545.4824</v>
      </c>
      <c r="Z1991" s="4" t="str">
        <f t="array" ref="Z1991">XLOOKUP(M1991,Product_Dim!A:A,Product_Dim!B:B)</f>
        <v>Matte Lipstick Set</v>
      </c>
    </row>
    <row r="1992" ht="14.25" customHeight="1">
      <c r="A1992" s="4" t="s">
        <v>3951</v>
      </c>
      <c r="B1992" s="5">
        <v>45456.0</v>
      </c>
      <c r="C1992" s="12" t="s">
        <v>3970</v>
      </c>
      <c r="D1992" s="4">
        <f t="shared" si="1"/>
        <v>2024</v>
      </c>
      <c r="E1992" s="4" t="s">
        <v>796</v>
      </c>
      <c r="F1992" s="4">
        <v>31.0</v>
      </c>
      <c r="G1992" s="4" t="str">
        <f t="shared" si="2"/>
        <v>26-35</v>
      </c>
      <c r="H1992" s="4" t="str">
        <f t="array" ref="H1992">XLOOKUP(E1992,Customer_Dim!A:A,Customer_Dim!D:D)</f>
        <v>Male</v>
      </c>
      <c r="I1992" s="4" t="str">
        <f t="array" ref="I1992">XLOOKUP(E1992,Customer_Dim!A:A,Customer_Dim!H:H)</f>
        <v>Platinum</v>
      </c>
      <c r="J1992" s="4" t="str">
        <f t="array" ref="J1992">XLOOKUP(E1992,Customer_Dim!A:A,Customer_Dim!E:E)</f>
        <v>Dawsonchester</v>
      </c>
      <c r="K1992" s="4" t="str">
        <f t="array" ref="K1992">XLOOKUP(E1992,Customer_Dim!A:A,Customer_Dim!F:F)</f>
        <v>Virginia</v>
      </c>
      <c r="L1992" s="4" t="str">
        <f t="array" ref="L1992">XLOOKUP(Q1992,Store_Dim!A:A,Store_Dim!C:C)</f>
        <v>North</v>
      </c>
      <c r="M1992" s="4" t="s">
        <v>1738</v>
      </c>
      <c r="N1992" s="4" t="str">
        <f t="array" ref="N1992">XLOOKUP(M1992,Product_Dim!A:A,Product_Dim!C:C)</f>
        <v>Sports</v>
      </c>
      <c r="O1992" s="4" t="str">
        <f t="array" ref="O1992">XLOOKUP(M1992,Product_Dim!A:A,Product_Dim!D:D)</f>
        <v>Team Sports</v>
      </c>
      <c r="P1992" s="4" t="s">
        <v>1740</v>
      </c>
      <c r="Q1992" s="4" t="s">
        <v>1901</v>
      </c>
      <c r="R1992" s="4" t="str">
        <f t="array" ref="R1992">XLOOKUP(Q1992,Store_Dim!A:A,Store_Dim!B:B)</f>
        <v>Johnson-Wright</v>
      </c>
      <c r="S1992" s="4" t="str">
        <f t="array" ref="S1992">XLOOKUP(Q1992,Store_Dim!A:A,Store_Dim!E:E)</f>
        <v>Outlet</v>
      </c>
      <c r="T1992" s="4">
        <v>4.0</v>
      </c>
      <c r="U1992" s="13">
        <v>212.75</v>
      </c>
      <c r="V1992" s="14">
        <v>0.11</v>
      </c>
      <c r="W1992" s="15">
        <v>82.0</v>
      </c>
      <c r="X1992" s="4" t="s">
        <v>1964</v>
      </c>
      <c r="Y1992" s="16">
        <v>757.39</v>
      </c>
      <c r="Z1992" s="4" t="str">
        <f t="array" ref="Z1992">XLOOKUP(M1992,Product_Dim!A:A,Product_Dim!B:B)</f>
        <v>Rugby Ball</v>
      </c>
    </row>
    <row r="1993" ht="14.25" customHeight="1">
      <c r="A1993" s="4" t="s">
        <v>3952</v>
      </c>
      <c r="B1993" s="5">
        <v>45450.0</v>
      </c>
      <c r="C1993" s="12" t="s">
        <v>3970</v>
      </c>
      <c r="D1993" s="4">
        <f t="shared" si="1"/>
        <v>2024</v>
      </c>
      <c r="E1993" s="4" t="s">
        <v>1052</v>
      </c>
      <c r="F1993" s="4">
        <v>62.0</v>
      </c>
      <c r="G1993" s="4" t="str">
        <f t="shared" si="2"/>
        <v>56-65</v>
      </c>
      <c r="H1993" s="4" t="str">
        <f t="array" ref="H1993">XLOOKUP(E1993,Customer_Dim!A:A,Customer_Dim!D:D)</f>
        <v>Female</v>
      </c>
      <c r="I1993" s="4" t="str">
        <f t="array" ref="I1993">XLOOKUP(E1993,Customer_Dim!A:A,Customer_Dim!H:H)</f>
        <v>Bronze</v>
      </c>
      <c r="J1993" s="4" t="str">
        <f t="array" ref="J1993">XLOOKUP(E1993,Customer_Dim!A:A,Customer_Dim!E:E)</f>
        <v>Kellybury</v>
      </c>
      <c r="K1993" s="4" t="str">
        <f t="array" ref="K1993">XLOOKUP(E1993,Customer_Dim!A:A,Customer_Dim!F:F)</f>
        <v>New York</v>
      </c>
      <c r="L1993" s="4" t="str">
        <f t="array" ref="L1993">XLOOKUP(Q1993,Store_Dim!A:A,Store_Dim!C:C)</f>
        <v>South</v>
      </c>
      <c r="M1993" s="4" t="s">
        <v>1715</v>
      </c>
      <c r="N1993" s="4" t="str">
        <f t="array" ref="N1993">XLOOKUP(M1993,Product_Dim!A:A,Product_Dim!C:C)</f>
        <v>Sports</v>
      </c>
      <c r="O1993" s="4" t="str">
        <f t="array" ref="O1993">XLOOKUP(M1993,Product_Dim!A:A,Product_Dim!D:D)</f>
        <v>Team Sports</v>
      </c>
      <c r="P1993" s="4" t="s">
        <v>1717</v>
      </c>
      <c r="Q1993" s="4" t="s">
        <v>1927</v>
      </c>
      <c r="R1993" s="4" t="str">
        <f t="array" ref="R1993">XLOOKUP(Q1993,Store_Dim!A:A,Store_Dim!B:B)</f>
        <v>Aguirre-Keller</v>
      </c>
      <c r="S1993" s="4" t="str">
        <f t="array" ref="S1993">XLOOKUP(Q1993,Store_Dim!A:A,Store_Dim!E:E)</f>
        <v>Online</v>
      </c>
      <c r="T1993" s="4">
        <v>1.0</v>
      </c>
      <c r="U1993" s="13">
        <v>183.47</v>
      </c>
      <c r="V1993" s="14">
        <v>0.17</v>
      </c>
      <c r="W1993" s="15">
        <v>114.0</v>
      </c>
      <c r="X1993" s="4" t="s">
        <v>1961</v>
      </c>
      <c r="Y1993" s="16">
        <v>152.2801</v>
      </c>
      <c r="Z1993" s="4" t="str">
        <f t="array" ref="Z1993">XLOOKUP(M1993,Product_Dim!A:A,Product_Dim!B:B)</f>
        <v>High-Grip Football</v>
      </c>
    </row>
    <row r="1994" ht="14.25" customHeight="1">
      <c r="A1994" s="4" t="s">
        <v>3953</v>
      </c>
      <c r="B1994" s="5">
        <v>45493.0</v>
      </c>
      <c r="C1994" s="12" t="s">
        <v>3968</v>
      </c>
      <c r="D1994" s="4">
        <f t="shared" si="1"/>
        <v>2024</v>
      </c>
      <c r="E1994" s="4" t="s">
        <v>267</v>
      </c>
      <c r="F1994" s="4">
        <v>24.0</v>
      </c>
      <c r="G1994" s="4" t="str">
        <f t="shared" si="2"/>
        <v>18-25</v>
      </c>
      <c r="H1994" s="4" t="str">
        <f t="array" ref="H1994">XLOOKUP(E1994,Customer_Dim!A:A,Customer_Dim!D:D)</f>
        <v>Female</v>
      </c>
      <c r="I1994" s="4" t="str">
        <f t="array" ref="I1994">XLOOKUP(E1994,Customer_Dim!A:A,Customer_Dim!H:H)</f>
        <v>Silver</v>
      </c>
      <c r="J1994" s="4" t="str">
        <f t="array" ref="J1994">XLOOKUP(E1994,Customer_Dim!A:A,Customer_Dim!E:E)</f>
        <v>West Johnchester</v>
      </c>
      <c r="K1994" s="4" t="str">
        <f t="array" ref="K1994">XLOOKUP(E1994,Customer_Dim!A:A,Customer_Dim!F:F)</f>
        <v>Indiana</v>
      </c>
      <c r="L1994" s="4" t="str">
        <f t="array" ref="L1994">XLOOKUP(Q1994,Store_Dim!A:A,Store_Dim!C:C)</f>
        <v>North</v>
      </c>
      <c r="M1994" s="4" t="s">
        <v>1850</v>
      </c>
      <c r="N1994" s="4" t="str">
        <f t="array" ref="N1994">XLOOKUP(M1994,Product_Dim!A:A,Product_Dim!C:C)</f>
        <v>Beauty</v>
      </c>
      <c r="O1994" s="4" t="str">
        <f t="array" ref="O1994">XLOOKUP(M1994,Product_Dim!A:A,Product_Dim!D:D)</f>
        <v>Makeup</v>
      </c>
      <c r="P1994" s="4" t="s">
        <v>1852</v>
      </c>
      <c r="Q1994" s="4" t="s">
        <v>1936</v>
      </c>
      <c r="R1994" s="4" t="str">
        <f t="array" ref="R1994">XLOOKUP(Q1994,Store_Dim!A:A,Store_Dim!B:B)</f>
        <v>Shelton PLC</v>
      </c>
      <c r="S1994" s="4" t="str">
        <f t="array" ref="S1994">XLOOKUP(Q1994,Store_Dim!A:A,Store_Dim!E:E)</f>
        <v>Flagship</v>
      </c>
      <c r="T1994" s="4">
        <v>4.0</v>
      </c>
      <c r="U1994" s="13">
        <v>569.98</v>
      </c>
      <c r="V1994" s="14">
        <v>0.23</v>
      </c>
      <c r="W1994" s="15">
        <v>457.0</v>
      </c>
      <c r="X1994" s="4" t="s">
        <v>1959</v>
      </c>
      <c r="Y1994" s="16">
        <v>1755.5384</v>
      </c>
      <c r="Z1994" s="4" t="str">
        <f t="array" ref="Z1994">XLOOKUP(M1994,Product_Dim!A:A,Product_Dim!B:B)</f>
        <v>Face Foundation Kit</v>
      </c>
    </row>
    <row r="1995" ht="14.25" customHeight="1">
      <c r="A1995" s="4" t="s">
        <v>3954</v>
      </c>
      <c r="B1995" s="5">
        <v>45274.0</v>
      </c>
      <c r="C1995" s="12" t="s">
        <v>3969</v>
      </c>
      <c r="D1995" s="4">
        <f t="shared" si="1"/>
        <v>2023</v>
      </c>
      <c r="E1995" s="4" t="s">
        <v>1476</v>
      </c>
      <c r="F1995" s="4">
        <v>42.0</v>
      </c>
      <c r="G1995" s="4" t="str">
        <f t="shared" si="2"/>
        <v>36-45</v>
      </c>
      <c r="H1995" s="4" t="str">
        <f t="array" ref="H1995">XLOOKUP(E1995,Customer_Dim!A:A,Customer_Dim!D:D)</f>
        <v>Male</v>
      </c>
      <c r="I1995" s="4" t="str">
        <f t="array" ref="I1995">XLOOKUP(E1995,Customer_Dim!A:A,Customer_Dim!H:H)</f>
        <v>Silver</v>
      </c>
      <c r="J1995" s="4" t="str">
        <f t="array" ref="J1995">XLOOKUP(E1995,Customer_Dim!A:A,Customer_Dim!E:E)</f>
        <v>Tylermouth</v>
      </c>
      <c r="K1995" s="4" t="str">
        <f t="array" ref="K1995">XLOOKUP(E1995,Customer_Dim!A:A,Customer_Dim!F:F)</f>
        <v>Massachusetts</v>
      </c>
      <c r="L1995" s="4" t="str">
        <f t="array" ref="L1995">XLOOKUP(Q1995,Store_Dim!A:A,Store_Dim!C:C)</f>
        <v>North</v>
      </c>
      <c r="M1995" s="4" t="s">
        <v>1638</v>
      </c>
      <c r="N1995" s="4" t="str">
        <f t="array" ref="N1995">XLOOKUP(M1995,Product_Dim!A:A,Product_Dim!C:C)</f>
        <v>Home</v>
      </c>
      <c r="O1995" s="4" t="str">
        <f t="array" ref="O1995">XLOOKUP(M1995,Product_Dim!A:A,Product_Dim!D:D)</f>
        <v>Storage</v>
      </c>
      <c r="P1995" s="4" t="s">
        <v>1641</v>
      </c>
      <c r="Q1995" s="4" t="s">
        <v>1929</v>
      </c>
      <c r="R1995" s="4" t="str">
        <f t="array" ref="R1995">XLOOKUP(Q1995,Store_Dim!A:A,Store_Dim!B:B)</f>
        <v>Thomas, Bridges and Harris</v>
      </c>
      <c r="S1995" s="4" t="str">
        <f t="array" ref="S1995">XLOOKUP(Q1995,Store_Dim!A:A,Store_Dim!E:E)</f>
        <v>Online</v>
      </c>
      <c r="T1995" s="4">
        <v>3.0</v>
      </c>
      <c r="U1995" s="13">
        <v>984.12</v>
      </c>
      <c r="V1995" s="14">
        <v>0.27</v>
      </c>
      <c r="W1995" s="15">
        <v>76.0</v>
      </c>
      <c r="X1995" s="4" t="s">
        <v>1959</v>
      </c>
      <c r="Y1995" s="16">
        <v>2155.2228</v>
      </c>
      <c r="Z1995" s="4" t="str">
        <f t="array" ref="Z1995">XLOOKUP(M1995,Product_Dim!A:A,Product_Dim!B:B)</f>
        <v>Multi-Purpose Storage Box</v>
      </c>
    </row>
    <row r="1996" ht="14.25" customHeight="1">
      <c r="A1996" s="4" t="s">
        <v>3955</v>
      </c>
      <c r="B1996" s="5">
        <v>45844.0</v>
      </c>
      <c r="C1996" s="12" t="s">
        <v>3968</v>
      </c>
      <c r="D1996" s="4">
        <f t="shared" si="1"/>
        <v>2025</v>
      </c>
      <c r="E1996" s="4" t="s">
        <v>1479</v>
      </c>
      <c r="F1996" s="4">
        <v>53.0</v>
      </c>
      <c r="G1996" s="4" t="str">
        <f t="shared" si="2"/>
        <v>46-55</v>
      </c>
      <c r="H1996" s="4" t="str">
        <f t="array" ref="H1996">XLOOKUP(E1996,Customer_Dim!A:A,Customer_Dim!D:D)</f>
        <v>Male</v>
      </c>
      <c r="I1996" s="4" t="str">
        <f t="array" ref="I1996">XLOOKUP(E1996,Customer_Dim!A:A,Customer_Dim!H:H)</f>
        <v>Bronze</v>
      </c>
      <c r="J1996" s="4" t="str">
        <f t="array" ref="J1996">XLOOKUP(E1996,Customer_Dim!A:A,Customer_Dim!E:E)</f>
        <v>Chambersfurt</v>
      </c>
      <c r="K1996" s="4" t="str">
        <f t="array" ref="K1996">XLOOKUP(E1996,Customer_Dim!A:A,Customer_Dim!F:F)</f>
        <v>Wisconsin</v>
      </c>
      <c r="L1996" s="4" t="str">
        <f t="array" ref="L1996">XLOOKUP(Q1996,Store_Dim!A:A,Store_Dim!C:C)</f>
        <v>West</v>
      </c>
      <c r="M1996" s="4" t="s">
        <v>1835</v>
      </c>
      <c r="N1996" s="4" t="str">
        <f t="array" ref="N1996">XLOOKUP(M1996,Product_Dim!A:A,Product_Dim!C:C)</f>
        <v>Home</v>
      </c>
      <c r="O1996" s="4" t="str">
        <f t="array" ref="O1996">XLOOKUP(M1996,Product_Dim!A:A,Product_Dim!D:D)</f>
        <v>Furniture</v>
      </c>
      <c r="P1996" s="4" t="s">
        <v>1837</v>
      </c>
      <c r="Q1996" s="4" t="s">
        <v>1917</v>
      </c>
      <c r="R1996" s="4" t="str">
        <f t="array" ref="R1996">XLOOKUP(Q1996,Store_Dim!A:A,Store_Dim!B:B)</f>
        <v>Bean, Jones and Park</v>
      </c>
      <c r="S1996" s="4" t="str">
        <f t="array" ref="S1996">XLOOKUP(Q1996,Store_Dim!A:A,Store_Dim!E:E)</f>
        <v>Online</v>
      </c>
      <c r="T1996" s="4">
        <v>1.0</v>
      </c>
      <c r="U1996" s="13">
        <v>905.23</v>
      </c>
      <c r="V1996" s="14">
        <v>0.0</v>
      </c>
      <c r="W1996" s="15">
        <v>208.0</v>
      </c>
      <c r="X1996" s="4" t="s">
        <v>1959</v>
      </c>
      <c r="Y1996" s="16">
        <v>905.23</v>
      </c>
      <c r="Z1996" s="4" t="str">
        <f t="array" ref="Z1996">XLOOKUP(M1996,Product_Dim!A:A,Product_Dim!B:B)</f>
        <v>Wooden Bookshelf</v>
      </c>
    </row>
    <row r="1997" ht="14.25" customHeight="1">
      <c r="A1997" s="4" t="s">
        <v>3956</v>
      </c>
      <c r="B1997" s="5">
        <v>45264.0</v>
      </c>
      <c r="C1997" s="12" t="s">
        <v>3969</v>
      </c>
      <c r="D1997" s="4">
        <f t="shared" si="1"/>
        <v>2023</v>
      </c>
      <c r="E1997" s="4" t="s">
        <v>633</v>
      </c>
      <c r="F1997" s="4">
        <v>53.0</v>
      </c>
      <c r="G1997" s="4" t="str">
        <f t="shared" si="2"/>
        <v>46-55</v>
      </c>
      <c r="H1997" s="4" t="str">
        <f t="array" ref="H1997">XLOOKUP(E1997,Customer_Dim!A:A,Customer_Dim!D:D)</f>
        <v>Male</v>
      </c>
      <c r="I1997" s="4" t="str">
        <f t="array" ref="I1997">XLOOKUP(E1997,Customer_Dim!A:A,Customer_Dim!H:H)</f>
        <v>Silver</v>
      </c>
      <c r="J1997" s="4" t="str">
        <f t="array" ref="J1997">XLOOKUP(E1997,Customer_Dim!A:A,Customer_Dim!E:E)</f>
        <v>East Justin</v>
      </c>
      <c r="K1997" s="4" t="str">
        <f t="array" ref="K1997">XLOOKUP(E1997,Customer_Dim!A:A,Customer_Dim!F:F)</f>
        <v>Missouri</v>
      </c>
      <c r="L1997" s="4" t="str">
        <f t="array" ref="L1997">XLOOKUP(Q1997,Store_Dim!A:A,Store_Dim!C:C)</f>
        <v>East</v>
      </c>
      <c r="M1997" s="4" t="s">
        <v>1880</v>
      </c>
      <c r="N1997" s="4" t="str">
        <f t="array" ref="N1997">XLOOKUP(M1997,Product_Dim!A:A,Product_Dim!C:C)</f>
        <v>Home</v>
      </c>
      <c r="O1997" s="4" t="str">
        <f t="array" ref="O1997">XLOOKUP(M1997,Product_Dim!A:A,Product_Dim!D:D)</f>
        <v>Kitchen</v>
      </c>
      <c r="P1997" s="4" t="s">
        <v>1882</v>
      </c>
      <c r="Q1997" s="4" t="s">
        <v>1948</v>
      </c>
      <c r="R1997" s="4" t="str">
        <f t="array" ref="R1997">XLOOKUP(Q1997,Store_Dim!A:A,Store_Dim!B:B)</f>
        <v>Mann-Austin</v>
      </c>
      <c r="S1997" s="4" t="str">
        <f t="array" ref="S1997">XLOOKUP(Q1997,Store_Dim!A:A,Store_Dim!E:E)</f>
        <v>Online</v>
      </c>
      <c r="T1997" s="4">
        <v>3.0</v>
      </c>
      <c r="U1997" s="13">
        <v>112.77</v>
      </c>
      <c r="V1997" s="14">
        <v>0.19</v>
      </c>
      <c r="W1997" s="15">
        <v>146.0</v>
      </c>
      <c r="X1997" s="4" t="s">
        <v>1959</v>
      </c>
      <c r="Y1997" s="16">
        <v>274.0311</v>
      </c>
      <c r="Z1997" s="4" t="str">
        <f t="array" ref="Z1997">XLOOKUP(M1997,Product_Dim!A:A,Product_Dim!B:B)</f>
        <v>Stainless Steel Cookware Set</v>
      </c>
    </row>
    <row r="1998" ht="14.25" customHeight="1">
      <c r="A1998" s="4" t="s">
        <v>3957</v>
      </c>
      <c r="B1998" s="5">
        <v>45773.0</v>
      </c>
      <c r="C1998" s="12" t="s">
        <v>3978</v>
      </c>
      <c r="D1998" s="4">
        <f t="shared" si="1"/>
        <v>2025</v>
      </c>
      <c r="E1998" s="4" t="s">
        <v>557</v>
      </c>
      <c r="F1998" s="4">
        <v>18.0</v>
      </c>
      <c r="G1998" s="4" t="str">
        <f t="shared" si="2"/>
        <v>18-25</v>
      </c>
      <c r="H1998" s="4" t="str">
        <f t="array" ref="H1998">XLOOKUP(E1998,Customer_Dim!A:A,Customer_Dim!D:D)</f>
        <v>Female</v>
      </c>
      <c r="I1998" s="4" t="str">
        <f t="array" ref="I1998">XLOOKUP(E1998,Customer_Dim!A:A,Customer_Dim!H:H)</f>
        <v>Silver</v>
      </c>
      <c r="J1998" s="4" t="str">
        <f t="array" ref="J1998">XLOOKUP(E1998,Customer_Dim!A:A,Customer_Dim!E:E)</f>
        <v>Hessmouth</v>
      </c>
      <c r="K1998" s="4" t="str">
        <f t="array" ref="K1998">XLOOKUP(E1998,Customer_Dim!A:A,Customer_Dim!F:F)</f>
        <v>Arizona</v>
      </c>
      <c r="L1998" s="4" t="str">
        <f t="array" ref="L1998">XLOOKUP(Q1998,Store_Dim!A:A,Store_Dim!C:C)</f>
        <v>West</v>
      </c>
      <c r="M1998" s="4" t="s">
        <v>1683</v>
      </c>
      <c r="N1998" s="4" t="str">
        <f t="array" ref="N1998">XLOOKUP(M1998,Product_Dim!A:A,Product_Dim!C:C)</f>
        <v>Home</v>
      </c>
      <c r="O1998" s="4" t="str">
        <f t="array" ref="O1998">XLOOKUP(M1998,Product_Dim!A:A,Product_Dim!D:D)</f>
        <v>Lighting</v>
      </c>
      <c r="P1998" s="4" t="s">
        <v>1685</v>
      </c>
      <c r="Q1998" s="4" t="s">
        <v>1917</v>
      </c>
      <c r="R1998" s="4" t="str">
        <f t="array" ref="R1998">XLOOKUP(Q1998,Store_Dim!A:A,Store_Dim!B:B)</f>
        <v>Bean, Jones and Park</v>
      </c>
      <c r="S1998" s="4" t="str">
        <f t="array" ref="S1998">XLOOKUP(Q1998,Store_Dim!A:A,Store_Dim!E:E)</f>
        <v>Online</v>
      </c>
      <c r="T1998" s="4">
        <v>3.0</v>
      </c>
      <c r="U1998" s="13">
        <v>875.99</v>
      </c>
      <c r="V1998" s="14">
        <v>0.09</v>
      </c>
      <c r="W1998" s="15">
        <v>329.0</v>
      </c>
      <c r="X1998" s="4" t="s">
        <v>1961</v>
      </c>
      <c r="Y1998" s="16">
        <v>2391.4527</v>
      </c>
      <c r="Z1998" s="4" t="str">
        <f t="array" ref="Z1998">XLOOKUP(M1998,Product_Dim!A:A,Product_Dim!B:B)</f>
        <v>Bedroom Table Lamp</v>
      </c>
    </row>
    <row r="1999" ht="14.25" customHeight="1">
      <c r="A1999" s="4" t="s">
        <v>3958</v>
      </c>
      <c r="B1999" s="5">
        <v>45460.0</v>
      </c>
      <c r="C1999" s="12" t="s">
        <v>3970</v>
      </c>
      <c r="D1999" s="4">
        <f t="shared" si="1"/>
        <v>2024</v>
      </c>
      <c r="E1999" s="4" t="s">
        <v>458</v>
      </c>
      <c r="F1999" s="4">
        <v>45.0</v>
      </c>
      <c r="G1999" s="4" t="str">
        <f t="shared" si="2"/>
        <v>36-45</v>
      </c>
      <c r="H1999" s="4" t="str">
        <f t="array" ref="H1999">XLOOKUP(E1999,Customer_Dim!A:A,Customer_Dim!D:D)</f>
        <v>Male</v>
      </c>
      <c r="I1999" s="4" t="str">
        <f t="array" ref="I1999">XLOOKUP(E1999,Customer_Dim!A:A,Customer_Dim!H:H)</f>
        <v>Silver</v>
      </c>
      <c r="J1999" s="4" t="str">
        <f t="array" ref="J1999">XLOOKUP(E1999,Customer_Dim!A:A,Customer_Dim!E:E)</f>
        <v>East Ellen</v>
      </c>
      <c r="K1999" s="4" t="str">
        <f t="array" ref="K1999">XLOOKUP(E1999,Customer_Dim!A:A,Customer_Dim!F:F)</f>
        <v>Arkansas</v>
      </c>
      <c r="L1999" s="4" t="str">
        <f t="array" ref="L1999">XLOOKUP(Q1999,Store_Dim!A:A,Store_Dim!C:C)</f>
        <v>East</v>
      </c>
      <c r="M1999" s="4" t="s">
        <v>1850</v>
      </c>
      <c r="N1999" s="4" t="str">
        <f t="array" ref="N1999">XLOOKUP(M1999,Product_Dim!A:A,Product_Dim!C:C)</f>
        <v>Beauty</v>
      </c>
      <c r="O1999" s="4" t="str">
        <f t="array" ref="O1999">XLOOKUP(M1999,Product_Dim!A:A,Product_Dim!D:D)</f>
        <v>Makeup</v>
      </c>
      <c r="P1999" s="4" t="s">
        <v>1852</v>
      </c>
      <c r="Q1999" s="4" t="s">
        <v>1924</v>
      </c>
      <c r="R1999" s="4" t="str">
        <f t="array" ref="R1999">XLOOKUP(Q1999,Store_Dim!A:A,Store_Dim!B:B)</f>
        <v>Hill, Wagner and Ballard</v>
      </c>
      <c r="S1999" s="4" t="str">
        <f t="array" ref="S1999">XLOOKUP(Q1999,Store_Dim!A:A,Store_Dim!E:E)</f>
        <v>Online</v>
      </c>
      <c r="T1999" s="4">
        <v>2.0</v>
      </c>
      <c r="U1999" s="13">
        <v>685.31</v>
      </c>
      <c r="V1999" s="14">
        <v>0.26</v>
      </c>
      <c r="W1999" s="15">
        <v>457.0</v>
      </c>
      <c r="X1999" s="4" t="s">
        <v>1961</v>
      </c>
      <c r="Y1999" s="16">
        <v>1014.2588</v>
      </c>
      <c r="Z1999" s="4" t="str">
        <f t="array" ref="Z1999">XLOOKUP(M1999,Product_Dim!A:A,Product_Dim!B:B)</f>
        <v>Face Foundation Kit</v>
      </c>
    </row>
    <row r="2000" ht="14.25" customHeight="1">
      <c r="A2000" s="4" t="s">
        <v>3959</v>
      </c>
      <c r="B2000" s="5">
        <v>45607.0</v>
      </c>
      <c r="C2000" s="12" t="s">
        <v>3971</v>
      </c>
      <c r="D2000" s="4">
        <f t="shared" si="1"/>
        <v>2024</v>
      </c>
      <c r="E2000" s="4" t="s">
        <v>214</v>
      </c>
      <c r="F2000" s="4">
        <v>55.0</v>
      </c>
      <c r="G2000" s="4" t="str">
        <f t="shared" si="2"/>
        <v>46-55</v>
      </c>
      <c r="H2000" s="4" t="str">
        <f t="array" ref="H2000">XLOOKUP(E2000,Customer_Dim!A:A,Customer_Dim!D:D)</f>
        <v>Male</v>
      </c>
      <c r="I2000" s="4" t="str">
        <f t="array" ref="I2000">XLOOKUP(E2000,Customer_Dim!A:A,Customer_Dim!H:H)</f>
        <v>Bronze</v>
      </c>
      <c r="J2000" s="4" t="str">
        <f t="array" ref="J2000">XLOOKUP(E2000,Customer_Dim!A:A,Customer_Dim!E:E)</f>
        <v>South Timtown</v>
      </c>
      <c r="K2000" s="4" t="str">
        <f t="array" ref="K2000">XLOOKUP(E2000,Customer_Dim!A:A,Customer_Dim!F:F)</f>
        <v>Minnesota</v>
      </c>
      <c r="L2000" s="4" t="str">
        <f t="array" ref="L2000">XLOOKUP(Q2000,Store_Dim!A:A,Store_Dim!C:C)</f>
        <v>South</v>
      </c>
      <c r="M2000" s="4" t="s">
        <v>1765</v>
      </c>
      <c r="N2000" s="4" t="str">
        <f t="array" ref="N2000">XLOOKUP(M2000,Product_Dim!A:A,Product_Dim!C:C)</f>
        <v>Sports</v>
      </c>
      <c r="O2000" s="4" t="str">
        <f t="array" ref="O2000">XLOOKUP(M2000,Product_Dim!A:A,Product_Dim!D:D)</f>
        <v>Equipment</v>
      </c>
      <c r="P2000" s="4" t="s">
        <v>1767</v>
      </c>
      <c r="Q2000" s="4" t="s">
        <v>1927</v>
      </c>
      <c r="R2000" s="4" t="str">
        <f t="array" ref="R2000">XLOOKUP(Q2000,Store_Dim!A:A,Store_Dim!B:B)</f>
        <v>Aguirre-Keller</v>
      </c>
      <c r="S2000" s="4" t="str">
        <f t="array" ref="S2000">XLOOKUP(Q2000,Store_Dim!A:A,Store_Dim!E:E)</f>
        <v>Online</v>
      </c>
      <c r="T2000" s="4">
        <v>3.0</v>
      </c>
      <c r="U2000" s="13">
        <v>945.37</v>
      </c>
      <c r="V2000" s="14">
        <v>0.05</v>
      </c>
      <c r="W2000" s="15">
        <v>465.0</v>
      </c>
      <c r="X2000" s="4" t="s">
        <v>1959</v>
      </c>
      <c r="Y2000" s="16">
        <v>2694.3045</v>
      </c>
      <c r="Z2000" s="4" t="str">
        <f t="array" ref="Z2000">XLOOKUP(M2000,Product_Dim!A:A,Product_Dim!B:B)</f>
        <v>Tennis Ball 3-Pack</v>
      </c>
    </row>
    <row r="2001" ht="14.25" customHeight="1">
      <c r="A2001" s="4" t="s">
        <v>3960</v>
      </c>
      <c r="B2001" s="5">
        <v>45267.0</v>
      </c>
      <c r="C2001" s="12" t="s">
        <v>3969</v>
      </c>
      <c r="D2001" s="4">
        <f t="shared" si="1"/>
        <v>2023</v>
      </c>
      <c r="E2001" s="4" t="s">
        <v>117</v>
      </c>
      <c r="F2001" s="4">
        <v>52.0</v>
      </c>
      <c r="G2001" s="4" t="str">
        <f t="shared" si="2"/>
        <v>46-55</v>
      </c>
      <c r="H2001" s="4" t="str">
        <f t="array" ref="H2001">XLOOKUP(E2001,Customer_Dim!A:A,Customer_Dim!D:D)</f>
        <v>Female</v>
      </c>
      <c r="I2001" s="4" t="str">
        <f t="array" ref="I2001">XLOOKUP(E2001,Customer_Dim!A:A,Customer_Dim!H:H)</f>
        <v>Silver</v>
      </c>
      <c r="J2001" s="4" t="str">
        <f t="array" ref="J2001">XLOOKUP(E2001,Customer_Dim!A:A,Customer_Dim!E:E)</f>
        <v>Molinabury</v>
      </c>
      <c r="K2001" s="4" t="str">
        <f t="array" ref="K2001">XLOOKUP(E2001,Customer_Dim!A:A,Customer_Dim!F:F)</f>
        <v>Oregon</v>
      </c>
      <c r="L2001" s="4" t="str">
        <f t="array" ref="L2001">XLOOKUP(Q2001,Store_Dim!A:A,Store_Dim!C:C)</f>
        <v>East</v>
      </c>
      <c r="M2001" s="4" t="s">
        <v>1811</v>
      </c>
      <c r="N2001" s="4" t="str">
        <f t="array" ref="N2001">XLOOKUP(M2001,Product_Dim!A:A,Product_Dim!C:C)</f>
        <v>Electronics</v>
      </c>
      <c r="O2001" s="4" t="str">
        <f t="array" ref="O2001">XLOOKUP(M2001,Product_Dim!A:A,Product_Dim!D:D)</f>
        <v>Computer</v>
      </c>
      <c r="P2001" s="4" t="s">
        <v>1813</v>
      </c>
      <c r="Q2001" s="4" t="s">
        <v>1948</v>
      </c>
      <c r="R2001" s="4" t="str">
        <f t="array" ref="R2001">XLOOKUP(Q2001,Store_Dim!A:A,Store_Dim!B:B)</f>
        <v>Mann-Austin</v>
      </c>
      <c r="S2001" s="4" t="str">
        <f t="array" ref="S2001">XLOOKUP(Q2001,Store_Dim!A:A,Store_Dim!E:E)</f>
        <v>Online</v>
      </c>
      <c r="T2001" s="4">
        <v>3.0</v>
      </c>
      <c r="U2001" s="13">
        <v>68.45</v>
      </c>
      <c r="V2001" s="14">
        <v>0.17</v>
      </c>
      <c r="W2001" s="15">
        <v>320.0</v>
      </c>
      <c r="X2001" s="4" t="s">
        <v>1961</v>
      </c>
      <c r="Y2001" s="16">
        <v>170.4405</v>
      </c>
      <c r="Z2001" s="4" t="str">
        <f t="array" ref="Z2001">XLOOKUP(M2001,Product_Dim!A:A,Product_Dim!B:B)</f>
        <v>Wireless Mouse</v>
      </c>
    </row>
  </sheetData>
  <autoFilter ref="$A$1:$AO$2001"/>
  <customSheetViews>
    <customSheetView guid="{9330A541-B3E4-49ED-A16D-EC5629809A6B}" filter="1" showAutoFilter="1">
      <autoFilter ref="$A$1:$Z$2001"/>
      <extLst>
        <ext uri="GoogleSheetsCustomDataVersion1">
          <go:sheetsCustomData xmlns:go="http://customooxmlschemas.google.com/" filterViewId="294866067"/>
        </ext>
      </extLst>
    </customSheetView>
    <customSheetView guid="{9330A541-B3E4-49ED-A16D-EC5629809A6B}" filter="1" showAutoFilter="1">
      <autoFilter ref="$A$1:$Z$2001"/>
      <extLst>
        <ext uri="GoogleSheetsCustomDataVersion1">
          <go:sheetsCustomData xmlns:go="http://customooxmlschemas.google.com/" filterViewId="992340092"/>
        </ext>
      </extLst>
    </customSheetView>
  </customSheetViews>
  <printOptions/>
  <pageMargins bottom="1.0" footer="0.0" header="0.0" left="0.75" right="0.75" top="1.0"/>
  <pageSetup orientation="landscape"/>
  <drawing r:id="rId1"/>
  <extLst>
    <ext uri="{3A4CF648-6AED-40f4-86FF-DC5316D8AED3}">
      <x14:slicerList>
        <x14:slicer r:id="rId2"/>
      </x14:slicerList>
    </ext>
  </extLst>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row r="7"/>
    <row r="8"/>
    <row r="9"/>
    <row r="10"/>
    <row r="11"/>
    <row r="12"/>
    <row r="13"/>
    <row r="14"/>
    <row r="15"/>
    <row r="16"/>
    <row r="17"/>
    <row r="18"/>
    <row r="19"/>
    <row r="20"/>
    <row r="21"/>
    <row r="22"/>
    <row r="23"/>
    <row r="24"/>
    <row r="25"/>
    <row r="26"/>
  </sheetData>
  <customSheetViews>
    <customSheetView guid="{9330A541-B3E4-49ED-A16D-EC5629809A6B}" filter="1" showAutoFilter="1">
      <autoFilter ref="$A$1:$B$26"/>
      <extLst>
        <ext uri="GoogleSheetsCustomDataVersion1">
          <go:sheetsCustomData xmlns:go="http://customooxmlschemas.google.com/" filterViewId="261679419"/>
        </ext>
      </extLst>
    </customSheetView>
  </customSheetViews>
  <drawing r:id="rId2"/>
  <tableParts count="1">
    <tablePart r:id="rId4"/>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16.71"/>
    <col customWidth="1" min="3" max="4" width="20.0"/>
    <col customWidth="1" min="7" max="7" width="18.29"/>
    <col customWidth="1" min="8" max="9" width="20.0"/>
    <col customWidth="1" min="15" max="15" width="26.43"/>
  </cols>
  <sheetData>
    <row r="1">
      <c r="E1" s="19"/>
      <c r="F1" s="20" t="s">
        <v>4007</v>
      </c>
      <c r="G1" s="21"/>
      <c r="H1" s="22"/>
      <c r="K1" s="20" t="s">
        <v>4008</v>
      </c>
      <c r="L1" s="22"/>
    </row>
    <row r="2">
      <c r="A2" s="23" t="s">
        <v>4009</v>
      </c>
      <c r="B2" s="24"/>
      <c r="C2" s="24"/>
      <c r="D2" s="25"/>
      <c r="E2" s="19"/>
    </row>
    <row r="3">
      <c r="E3" s="29"/>
    </row>
    <row r="4">
      <c r="E4" s="29"/>
    </row>
    <row r="5">
      <c r="E5" s="29"/>
    </row>
    <row r="6">
      <c r="E6" s="29"/>
    </row>
    <row r="7">
      <c r="E7" s="29"/>
    </row>
    <row r="8">
      <c r="E8" s="19"/>
    </row>
    <row r="14">
      <c r="A14" s="20" t="s">
        <v>4020</v>
      </c>
      <c r="B14" s="21"/>
      <c r="C14" s="21"/>
      <c r="D14" s="22"/>
      <c r="H14" s="20" t="s">
        <v>4021</v>
      </c>
      <c r="I14" s="22"/>
    </row>
    <row r="15"/>
    <row r="16"/>
    <row r="17"/>
    <row r="18"/>
    <row r="19"/>
    <row r="20"/>
    <row r="21"/>
    <row r="22"/>
    <row r="23"/>
    <row r="24">
      <c r="H24" s="20" t="s">
        <v>4023</v>
      </c>
      <c r="I24" s="21"/>
      <c r="J24" s="21"/>
      <c r="K24" s="21"/>
      <c r="L24" s="21"/>
      <c r="M24" s="21"/>
      <c r="N24" s="21"/>
      <c r="O24" s="22"/>
    </row>
    <row r="25">
      <c r="H25" s="26" t="s">
        <v>4024</v>
      </c>
      <c r="I25" s="38" t="s">
        <v>1552</v>
      </c>
      <c r="J25" s="26" t="s">
        <v>3981</v>
      </c>
      <c r="K25" s="26" t="s">
        <v>3981</v>
      </c>
      <c r="L25" s="26" t="s">
        <v>1550</v>
      </c>
      <c r="M25" s="39" t="s">
        <v>1551</v>
      </c>
      <c r="N25" s="26" t="s">
        <v>1884</v>
      </c>
      <c r="O25" s="39" t="s">
        <v>3967</v>
      </c>
    </row>
    <row r="26">
      <c r="H26" s="38">
        <v>1.0</v>
      </c>
      <c r="I26" s="26" t="s">
        <v>1699</v>
      </c>
      <c r="J26" s="36">
        <v>41852.5034</v>
      </c>
      <c r="K26" s="37">
        <v>0.019247886978717064</v>
      </c>
      <c r="L26" s="26" t="str">
        <f t="array" ref="L26">XLOOKUP(I26,'Sales Analysis Table 1'!P:P,'Sales Analysis Table 1'!N:N)</f>
        <v>Electronics</v>
      </c>
      <c r="M26" s="26" t="str">
        <f t="array" ref="M26">XLOOKUP(I26,'Sales Analysis Table 1'!P:P,'Sales Analysis Table 1'!O:O)</f>
        <v>Mobile</v>
      </c>
      <c r="N26" s="40" t="str">
        <f t="array" ref="N26">xlookup(I26,'Sales Analysis Table 1'!P:P,'Sales Analysis Table 1'!R:R)</f>
        <v>Martinez, Adkins and Johnson</v>
      </c>
      <c r="O26" s="40" t="str">
        <f t="array" ref="O26">XLOOKUP(I26,'Sales Analysis Table 1'!P:P,'Sales Analysis Table 1'!Z:Z)</f>
        <v>Portable Power Bank</v>
      </c>
    </row>
    <row r="27">
      <c r="H27" s="38">
        <v>2.0</v>
      </c>
      <c r="I27" s="26" t="s">
        <v>1804</v>
      </c>
      <c r="J27" s="36">
        <v>38281.01530000001</v>
      </c>
      <c r="K27" s="37">
        <v>0.017605366371583372</v>
      </c>
      <c r="L27" s="26" t="str">
        <f t="array" ref="L27">XLOOKUP(I27,'Sales Analysis Table 1'!P:P,'Sales Analysis Table 1'!N:N)</f>
        <v>Sports</v>
      </c>
      <c r="M27" s="26" t="str">
        <f t="array" ref="M27">XLOOKUP(I27,'Sales Analysis Table 1'!P:P,'Sales Analysis Table 1'!O:O)</f>
        <v>Team Sports</v>
      </c>
      <c r="N27" s="40" t="str">
        <f t="array" ref="N27">xlookup(I27,'Sales Analysis Table 1'!P:P,'Sales Analysis Table 1'!R:R)</f>
        <v>Benson-Elliott</v>
      </c>
      <c r="O27" s="40" t="str">
        <f t="array" ref="O27">XLOOKUP(I27,'Sales Analysis Table 1'!P:P,'Sales Analysis Table 1'!Z:Z)</f>
        <v>Shin Guards – Adult</v>
      </c>
    </row>
    <row r="28">
      <c r="H28" s="38">
        <v>3.0</v>
      </c>
      <c r="I28" s="26" t="s">
        <v>1692</v>
      </c>
      <c r="J28" s="36">
        <v>35489.61979999999</v>
      </c>
      <c r="K28" s="37">
        <v>0.01632160887245849</v>
      </c>
      <c r="L28" s="26" t="str">
        <f t="array" ref="L28">XLOOKUP(I28,'Sales Analysis Table 1'!P:P,'Sales Analysis Table 1'!N:N)</f>
        <v>Clothing</v>
      </c>
      <c r="M28" s="26" t="str">
        <f t="array" ref="M28">XLOOKUP(I28,'Sales Analysis Table 1'!P:P,'Sales Analysis Table 1'!O:O)</f>
        <v>Footwear</v>
      </c>
      <c r="N28" s="40" t="str">
        <f t="array" ref="N28">xlookup(I28,'Sales Analysis Table 1'!P:P,'Sales Analysis Table 1'!R:R)</f>
        <v>Rivera-Warner</v>
      </c>
      <c r="O28" s="40" t="str">
        <f t="array" ref="O28">XLOOKUP(I28,'Sales Analysis Table 1'!P:P,'Sales Analysis Table 1'!Z:Z)</f>
        <v>Men's Casual Sneakers</v>
      </c>
    </row>
    <row r="29">
      <c r="H29" s="38">
        <v>4.0</v>
      </c>
      <c r="I29" s="26" t="s">
        <v>1682</v>
      </c>
      <c r="J29" s="36">
        <v>34699.8327</v>
      </c>
      <c r="K29" s="37">
        <v>0.01595838728227642</v>
      </c>
      <c r="L29" s="26" t="str">
        <f t="array" ref="L29">XLOOKUP(I29,'Sales Analysis Table 1'!P:P,'Sales Analysis Table 1'!N:N)</f>
        <v>Electronics</v>
      </c>
      <c r="M29" s="26" t="str">
        <f t="array" ref="M29">XLOOKUP(I29,'Sales Analysis Table 1'!P:P,'Sales Analysis Table 1'!O:O)</f>
        <v>Computer</v>
      </c>
      <c r="N29" s="40" t="str">
        <f t="array" ref="N29">xlookup(I29,'Sales Analysis Table 1'!P:P,'Sales Analysis Table 1'!R:R)</f>
        <v>Frederick-Wright</v>
      </c>
      <c r="O29" s="40" t="str">
        <f t="array" ref="O29">XLOOKUP(I29,'Sales Analysis Table 1'!P:P,'Sales Analysis Table 1'!Z:Z)</f>
        <v>Gaming Mechanical Keyboard</v>
      </c>
    </row>
    <row r="30">
      <c r="H30" s="38">
        <v>5.0</v>
      </c>
      <c r="I30" s="26" t="s">
        <v>1858</v>
      </c>
      <c r="J30" s="36">
        <v>33993.6594</v>
      </c>
      <c r="K30" s="37">
        <v>0.015633619520217346</v>
      </c>
      <c r="L30" s="26" t="str">
        <f t="array" ref="L30">XLOOKUP(I30,'Sales Analysis Table 1'!P:P,'Sales Analysis Table 1'!N:N)</f>
        <v>Clothing</v>
      </c>
      <c r="M30" s="26" t="str">
        <f t="array" ref="M30">XLOOKUP(I30,'Sales Analysis Table 1'!P:P,'Sales Analysis Table 1'!O:O)</f>
        <v>Footwear</v>
      </c>
      <c r="N30" s="40" t="str">
        <f t="array" ref="N30">xlookup(I30,'Sales Analysis Table 1'!P:P,'Sales Analysis Table 1'!R:R)</f>
        <v>Holloway Ltd</v>
      </c>
      <c r="O30" s="40" t="str">
        <f t="array" ref="O30">XLOOKUP(I30,'Sales Analysis Table 1'!P:P,'Sales Analysis Table 1'!Z:Z)</f>
        <v>Women's High Heels</v>
      </c>
    </row>
    <row r="31">
      <c r="H31" s="38">
        <v>6.0</v>
      </c>
      <c r="I31" s="26" t="s">
        <v>1813</v>
      </c>
      <c r="J31" s="36">
        <v>33566.7999</v>
      </c>
      <c r="K31" s="37">
        <v>0.015437307645315456</v>
      </c>
      <c r="L31" s="26" t="str">
        <f t="array" ref="L31">XLOOKUP(I31,'Sales Analysis Table 1'!P:P,'Sales Analysis Table 1'!N:N)</f>
        <v>Electronics</v>
      </c>
      <c r="M31" s="26" t="str">
        <f t="array" ref="M31">XLOOKUP(I31,'Sales Analysis Table 1'!P:P,'Sales Analysis Table 1'!O:O)</f>
        <v>Computer</v>
      </c>
      <c r="N31" s="40" t="str">
        <f t="array" ref="N31">xlookup(I31,'Sales Analysis Table 1'!P:P,'Sales Analysis Table 1'!R:R)</f>
        <v>Bean, Jones and Park</v>
      </c>
      <c r="O31" s="40" t="str">
        <f t="array" ref="O31">XLOOKUP(I31,'Sales Analysis Table 1'!P:P,'Sales Analysis Table 1'!Z:Z)</f>
        <v>Wireless Mouse</v>
      </c>
    </row>
    <row r="32">
      <c r="H32" s="38">
        <v>7.0</v>
      </c>
      <c r="I32" s="26" t="s">
        <v>1673</v>
      </c>
      <c r="J32" s="36">
        <v>31070.455699999995</v>
      </c>
      <c r="K32" s="37">
        <v>0.014289243679766006</v>
      </c>
      <c r="L32" s="26" t="str">
        <f t="array" ref="L32">XLOOKUP(I32,'Sales Analysis Table 1'!P:P,'Sales Analysis Table 1'!N:N)</f>
        <v>Sports</v>
      </c>
      <c r="M32" s="26" t="str">
        <f t="array" ref="M32">XLOOKUP(I32,'Sales Analysis Table 1'!P:P,'Sales Analysis Table 1'!O:O)</f>
        <v>Team Sports</v>
      </c>
      <c r="N32" s="40" t="str">
        <f t="array" ref="N32">xlookup(I32,'Sales Analysis Table 1'!P:P,'Sales Analysis Table 1'!R:R)</f>
        <v>Hill, Wagner and Ballard</v>
      </c>
      <c r="O32" s="40" t="str">
        <f t="array" ref="O32">XLOOKUP(I32,'Sales Analysis Table 1'!P:P,'Sales Analysis Table 1'!Z:Z)</f>
        <v>Basketball</v>
      </c>
    </row>
    <row r="33">
      <c r="H33" s="38">
        <v>8.0</v>
      </c>
      <c r="I33" s="26" t="s">
        <v>1761</v>
      </c>
      <c r="J33" s="36">
        <v>30236.69819999999</v>
      </c>
      <c r="K33" s="37">
        <v>0.013905800185973522</v>
      </c>
      <c r="L33" s="26" t="str">
        <f t="array" ref="L33">XLOOKUP(I33,'Sales Analysis Table 1'!P:P,'Sales Analysis Table 1'!N:N)</f>
        <v>Beauty</v>
      </c>
      <c r="M33" s="26" t="str">
        <f t="array" ref="M33">XLOOKUP(I33,'Sales Analysis Table 1'!P:P,'Sales Analysis Table 1'!O:O)</f>
        <v>Haircare</v>
      </c>
      <c r="N33" s="40" t="str">
        <f t="array" ref="N33">xlookup(I33,'Sales Analysis Table 1'!P:P,'Sales Analysis Table 1'!R:R)</f>
        <v>Gray Ltd</v>
      </c>
      <c r="O33" s="40" t="str">
        <f t="array" ref="O33">XLOOKUP(I33,'Sales Analysis Table 1'!P:P,'Sales Analysis Table 1'!Z:Z)</f>
        <v>Men's Hair Styling Gel</v>
      </c>
    </row>
    <row r="34">
      <c r="H34" s="38">
        <v>9.0</v>
      </c>
      <c r="I34" s="26" t="s">
        <v>1873</v>
      </c>
      <c r="J34" s="36">
        <v>28572.692399999996</v>
      </c>
      <c r="K34" s="37">
        <v>0.013140527072816578</v>
      </c>
      <c r="L34" s="26" t="str">
        <f t="array" ref="L34">XLOOKUP(I34,'Sales Analysis Table 1'!P:P,'Sales Analysis Table 1'!N:N)</f>
        <v>Clothing</v>
      </c>
      <c r="M34" s="26" t="str">
        <f t="array" ref="M34">XLOOKUP(I34,'Sales Analysis Table 1'!P:P,'Sales Analysis Table 1'!O:O)</f>
        <v>Outerwear</v>
      </c>
      <c r="N34" s="40" t="str">
        <f t="array" ref="N34">xlookup(I34,'Sales Analysis Table 1'!P:P,'Sales Analysis Table 1'!R:R)</f>
        <v>Gray Ltd</v>
      </c>
      <c r="O34" s="40" t="str">
        <f t="array" ref="O34">XLOOKUP(I34,'Sales Analysis Table 1'!P:P,'Sales Analysis Table 1'!Z:Z)</f>
        <v>Women's Formal Blazer</v>
      </c>
    </row>
    <row r="35">
      <c r="H35" s="38">
        <v>10.0</v>
      </c>
      <c r="I35" s="26" t="s">
        <v>1627</v>
      </c>
      <c r="J35" s="36">
        <v>28324.049</v>
      </c>
      <c r="K35" s="37">
        <v>0.013026176444481072</v>
      </c>
      <c r="L35" s="26" t="str">
        <f t="array" ref="L35">XLOOKUP(I35,'Sales Analysis Table 1'!P:P,'Sales Analysis Table 1'!N:N)</f>
        <v>Sports</v>
      </c>
      <c r="M35" s="26" t="str">
        <f t="array" ref="M35">XLOOKUP(I35,'Sales Analysis Table 1'!P:P,'Sales Analysis Table 1'!O:O)</f>
        <v>Accessories</v>
      </c>
      <c r="N35" s="40" t="str">
        <f t="array" ref="N35">xlookup(I35,'Sales Analysis Table 1'!P:P,'Sales Analysis Table 1'!R:R)</f>
        <v>Guerrero-Schmitt</v>
      </c>
      <c r="O35" s="40" t="str">
        <f t="array" ref="O35">XLOOKUP(I35,'Sales Analysis Table 1'!P:P,'Sales Analysis Table 1'!Z:Z)</f>
        <v>Soccer Training Cone Set</v>
      </c>
    </row>
    <row r="36">
      <c r="H36" s="38">
        <v>11.0</v>
      </c>
      <c r="I36" s="26" t="s">
        <v>1620</v>
      </c>
      <c r="J36" s="36">
        <v>28285.6144</v>
      </c>
      <c r="K36" s="37">
        <v>0.013008500444797092</v>
      </c>
      <c r="L36" s="26" t="str">
        <f t="array" ref="L36">XLOOKUP(I36,'Sales Analysis Table 1'!P:P,'Sales Analysis Table 1'!N:N)</f>
        <v>Electronics</v>
      </c>
      <c r="M36" s="26" t="str">
        <f t="array" ref="M36">XLOOKUP(I36,'Sales Analysis Table 1'!P:P,'Sales Analysis Table 1'!O:O)</f>
        <v>Appliances</v>
      </c>
      <c r="N36" s="40" t="str">
        <f t="array" ref="N36">xlookup(I36,'Sales Analysis Table 1'!P:P,'Sales Analysis Table 1'!R:R)</f>
        <v>Martinez-Mullins</v>
      </c>
      <c r="O36" s="40" t="str">
        <f t="array" ref="O36">XLOOKUP(I36,'Sales Analysis Table 1'!P:P,'Sales Analysis Table 1'!Z:Z)</f>
        <v>4K Home Projector</v>
      </c>
    </row>
    <row r="37">
      <c r="H37" s="38">
        <v>12.0</v>
      </c>
      <c r="I37" s="26" t="s">
        <v>1852</v>
      </c>
      <c r="J37" s="36">
        <v>28237.9308</v>
      </c>
      <c r="K37" s="37">
        <v>0.01298657084754537</v>
      </c>
      <c r="L37" s="26" t="str">
        <f t="array" ref="L37">XLOOKUP(I37,'Sales Analysis Table 1'!P:P,'Sales Analysis Table 1'!N:N)</f>
        <v>Beauty</v>
      </c>
      <c r="M37" s="26" t="str">
        <f t="array" ref="M37">XLOOKUP(I37,'Sales Analysis Table 1'!P:P,'Sales Analysis Table 1'!O:O)</f>
        <v>Makeup</v>
      </c>
      <c r="N37" s="40" t="str">
        <f t="array" ref="N37">xlookup(I37,'Sales Analysis Table 1'!P:P,'Sales Analysis Table 1'!R:R)</f>
        <v>Benson-Elliott</v>
      </c>
      <c r="O37" s="40" t="str">
        <f t="array" ref="O37">XLOOKUP(I37,'Sales Analysis Table 1'!P:P,'Sales Analysis Table 1'!Z:Z)</f>
        <v>Face Foundation Kit</v>
      </c>
    </row>
    <row r="38">
      <c r="H38" s="38">
        <v>13.0</v>
      </c>
      <c r="I38" s="26" t="s">
        <v>1867</v>
      </c>
      <c r="J38" s="36">
        <v>28094.216900000003</v>
      </c>
      <c r="K38" s="37">
        <v>0.012920477097357165</v>
      </c>
      <c r="L38" s="26" t="str">
        <f t="array" ref="L38">XLOOKUP(I38,'Sales Analysis Table 1'!P:P,'Sales Analysis Table 1'!N:N)</f>
        <v>Beauty</v>
      </c>
      <c r="M38" s="26" t="str">
        <f t="array" ref="M38">XLOOKUP(I38,'Sales Analysis Table 1'!P:P,'Sales Analysis Table 1'!O:O)</f>
        <v>Skincare</v>
      </c>
      <c r="N38" s="40" t="str">
        <f t="array" ref="N38">xlookup(I38,'Sales Analysis Table 1'!P:P,'Sales Analysis Table 1'!R:R)</f>
        <v>Johnson-Wright</v>
      </c>
      <c r="O38" s="40" t="str">
        <f t="array" ref="O38">XLOOKUP(I38,'Sales Analysis Table 1'!P:P,'Sales Analysis Table 1'!Z:Z)</f>
        <v>Vitamin E Body Lotion</v>
      </c>
    </row>
    <row r="39">
      <c r="H39" s="38">
        <v>14.0</v>
      </c>
      <c r="I39" s="26" t="s">
        <v>1819</v>
      </c>
      <c r="J39" s="36">
        <v>27749.196199999995</v>
      </c>
      <c r="K39" s="37">
        <v>0.012761802731442938</v>
      </c>
      <c r="L39" s="26" t="str">
        <f t="array" ref="L39">XLOOKUP(I39,'Sales Analysis Table 1'!P:P,'Sales Analysis Table 1'!N:N)</f>
        <v>Home</v>
      </c>
      <c r="M39" s="26" t="str">
        <f t="array" ref="M39">XLOOKUP(I39,'Sales Analysis Table 1'!P:P,'Sales Analysis Table 1'!O:O)</f>
        <v>Decor</v>
      </c>
      <c r="N39" s="40" t="str">
        <f t="array" ref="N39">xlookup(I39,'Sales Analysis Table 1'!P:P,'Sales Analysis Table 1'!R:R)</f>
        <v>Frederick-Wright</v>
      </c>
      <c r="O39" s="40" t="str">
        <f t="array" ref="O39">XLOOKUP(I39,'Sales Analysis Table 1'!P:P,'Sales Analysis Table 1'!Z:Z)</f>
        <v>Essential Oil Diffuser</v>
      </c>
    </row>
    <row r="40">
      <c r="H40" s="38">
        <v>15.0</v>
      </c>
      <c r="I40" s="26" t="s">
        <v>1637</v>
      </c>
      <c r="J40" s="36">
        <v>27622.9617</v>
      </c>
      <c r="K40" s="37">
        <v>0.012703747724181062</v>
      </c>
      <c r="L40" s="26" t="str">
        <f t="array" ref="L40">XLOOKUP(I40,'Sales Analysis Table 1'!P:P,'Sales Analysis Table 1'!N:N)</f>
        <v>Sports</v>
      </c>
      <c r="M40" s="26" t="str">
        <f t="array" ref="M40">XLOOKUP(I40,'Sales Analysis Table 1'!P:P,'Sales Analysis Table 1'!O:O)</f>
        <v>Accessories</v>
      </c>
      <c r="N40" s="40" t="str">
        <f t="array" ref="N40">xlookup(I40,'Sales Analysis Table 1'!P:P,'Sales Analysis Table 1'!R:R)</f>
        <v>Bean, Jones and Park</v>
      </c>
      <c r="O40" s="40" t="str">
        <f t="array" ref="O40">XLOOKUP(I40,'Sales Analysis Table 1'!P:P,'Sales Analysis Table 1'!Z:Z)</f>
        <v>Outdoor Sports Water Bottle</v>
      </c>
    </row>
    <row r="41"/>
    <row r="42"/>
    <row r="43"/>
    <row r="44"/>
    <row r="45"/>
    <row r="46"/>
    <row r="47"/>
    <row r="48">
      <c r="A48" s="19"/>
      <c r="B48" s="19"/>
      <c r="C48" s="19"/>
      <c r="D48" s="19"/>
    </row>
    <row r="49">
      <c r="A49" s="19"/>
      <c r="B49" s="19"/>
      <c r="C49" s="19"/>
      <c r="D49" s="19"/>
    </row>
    <row r="50">
      <c r="A50" s="19"/>
      <c r="B50" s="19"/>
      <c r="C50" s="19"/>
      <c r="D50" s="19"/>
    </row>
    <row r="51">
      <c r="A51" s="19"/>
      <c r="B51" s="19"/>
      <c r="C51" s="19"/>
      <c r="D51" s="19"/>
    </row>
    <row r="52">
      <c r="A52" s="19"/>
      <c r="B52" s="19"/>
      <c r="C52" s="19"/>
      <c r="D52" s="19"/>
    </row>
    <row r="53">
      <c r="A53" s="19"/>
      <c r="B53" s="19"/>
      <c r="C53" s="19"/>
      <c r="D53" s="19"/>
    </row>
    <row r="54">
      <c r="A54" s="19"/>
      <c r="B54" s="19"/>
      <c r="C54" s="19"/>
      <c r="D54" s="19"/>
    </row>
    <row r="55">
      <c r="A55" s="19"/>
      <c r="B55" s="19"/>
      <c r="C55" s="19"/>
      <c r="D55" s="19"/>
    </row>
    <row r="56">
      <c r="A56" s="20" t="s">
        <v>4029</v>
      </c>
      <c r="B56" s="22"/>
      <c r="C56" s="19"/>
      <c r="D56" s="19"/>
    </row>
    <row r="57">
      <c r="C57" s="19"/>
      <c r="D57" s="19"/>
    </row>
    <row r="58">
      <c r="C58" s="19"/>
      <c r="D58" s="19"/>
    </row>
    <row r="59">
      <c r="C59" s="19"/>
      <c r="D59" s="19"/>
    </row>
    <row r="60">
      <c r="C60" s="19"/>
      <c r="D60" s="19"/>
    </row>
    <row r="61">
      <c r="C61" s="19"/>
      <c r="D61" s="19"/>
    </row>
    <row r="62">
      <c r="C62" s="19"/>
      <c r="D62" s="19"/>
    </row>
    <row r="63">
      <c r="C63" s="19"/>
      <c r="D63" s="19"/>
    </row>
    <row r="64">
      <c r="C64" s="19"/>
      <c r="D64" s="19"/>
    </row>
    <row r="65">
      <c r="C65" s="19"/>
      <c r="D65" s="19"/>
    </row>
    <row r="66">
      <c r="C66" s="19"/>
      <c r="D66" s="19"/>
    </row>
    <row r="67">
      <c r="C67" s="19"/>
      <c r="D67" s="19"/>
    </row>
    <row r="68">
      <c r="C68" s="19"/>
      <c r="D68" s="19"/>
    </row>
    <row r="69">
      <c r="C69" s="19"/>
      <c r="D69" s="19"/>
    </row>
    <row r="70">
      <c r="C70" s="19"/>
      <c r="D70" s="19"/>
    </row>
    <row r="71">
      <c r="C71" s="19"/>
      <c r="D71" s="19"/>
    </row>
    <row r="72">
      <c r="C72" s="19"/>
      <c r="D72" s="19"/>
    </row>
    <row r="73">
      <c r="C73" s="19"/>
      <c r="D73" s="19"/>
    </row>
    <row r="74">
      <c r="C74" s="19"/>
      <c r="D74" s="19"/>
    </row>
    <row r="75">
      <c r="C75" s="19"/>
      <c r="D75" s="19"/>
    </row>
    <row r="76">
      <c r="C76" s="19"/>
      <c r="D76" s="19"/>
    </row>
    <row r="77">
      <c r="C77" s="19"/>
      <c r="D77" s="19"/>
    </row>
    <row r="78">
      <c r="C78" s="19"/>
      <c r="D78" s="19"/>
    </row>
    <row r="79">
      <c r="C79" s="19"/>
      <c r="D79" s="19"/>
    </row>
    <row r="80">
      <c r="C80" s="19"/>
      <c r="D80" s="19"/>
    </row>
    <row r="81">
      <c r="C81" s="19"/>
      <c r="D81" s="19"/>
    </row>
    <row r="82">
      <c r="C82" s="19"/>
      <c r="D82" s="19"/>
    </row>
    <row r="83">
      <c r="C83" s="19"/>
      <c r="D83" s="19"/>
    </row>
    <row r="84">
      <c r="A84" s="19"/>
      <c r="B84" s="19"/>
      <c r="C84" s="19"/>
      <c r="D84" s="19"/>
    </row>
    <row r="85">
      <c r="A85" s="19"/>
      <c r="B85" s="19"/>
      <c r="C85" s="19"/>
      <c r="D85" s="19"/>
    </row>
    <row r="86">
      <c r="A86" s="19"/>
      <c r="B86" s="19"/>
      <c r="C86" s="19"/>
      <c r="D86" s="19"/>
    </row>
    <row r="87">
      <c r="A87" s="19" t="s">
        <v>3965</v>
      </c>
      <c r="B87" s="19" t="s">
        <v>3981</v>
      </c>
      <c r="C87" s="19"/>
      <c r="D87" s="19"/>
    </row>
    <row r="88">
      <c r="A88" s="19" t="s">
        <v>1582</v>
      </c>
      <c r="B88" s="42">
        <v>0.14788544533860612</v>
      </c>
      <c r="C88" s="19"/>
      <c r="D88" s="19"/>
    </row>
    <row r="89">
      <c r="A89" s="19" t="s">
        <v>1562</v>
      </c>
      <c r="B89" s="42">
        <v>0.17440073970769027</v>
      </c>
      <c r="C89" s="19"/>
      <c r="D89" s="19"/>
    </row>
    <row r="90">
      <c r="A90" s="19" t="s">
        <v>1557</v>
      </c>
      <c r="B90" s="42">
        <v>0.23193183298059186</v>
      </c>
      <c r="C90" s="19"/>
      <c r="D90" s="19"/>
    </row>
    <row r="91">
      <c r="A91" s="19" t="s">
        <v>1587</v>
      </c>
      <c r="B91" s="42">
        <v>0.1965125301004786</v>
      </c>
      <c r="C91" s="19"/>
      <c r="D91" s="19"/>
    </row>
    <row r="92">
      <c r="A92" s="19" t="s">
        <v>1596</v>
      </c>
      <c r="B92" s="42">
        <v>0.24926945187263305</v>
      </c>
      <c r="C92" s="19"/>
      <c r="D92" s="19"/>
    </row>
    <row r="93">
      <c r="A93" s="19" t="s">
        <v>4017</v>
      </c>
      <c r="B93" s="42">
        <v>1.0</v>
      </c>
      <c r="C93" s="19"/>
      <c r="D93" s="19"/>
    </row>
    <row r="94">
      <c r="A94" s="19"/>
      <c r="B94" s="19"/>
      <c r="C94" s="19"/>
      <c r="D94" s="19"/>
    </row>
    <row r="95">
      <c r="A95" s="19"/>
      <c r="B95" s="19"/>
      <c r="C95" s="19"/>
      <c r="D95" s="19"/>
    </row>
    <row r="96">
      <c r="A96" s="19"/>
      <c r="B96" s="19"/>
      <c r="C96" s="19"/>
      <c r="D96" s="19"/>
    </row>
    <row r="97">
      <c r="A97" s="19"/>
      <c r="B97" s="19"/>
      <c r="C97" s="19"/>
      <c r="D97" s="19"/>
    </row>
    <row r="98">
      <c r="A98" s="19"/>
      <c r="B98" s="19"/>
      <c r="C98" s="19"/>
      <c r="D98" s="19"/>
    </row>
    <row r="99">
      <c r="A99" s="19"/>
      <c r="B99" s="19"/>
      <c r="C99" s="19"/>
      <c r="D99" s="19"/>
    </row>
    <row r="100">
      <c r="A100" s="19"/>
      <c r="B100" s="19"/>
      <c r="C100" s="19"/>
      <c r="D100" s="19"/>
    </row>
    <row r="101">
      <c r="A101" s="19"/>
      <c r="B101" s="19"/>
      <c r="C101" s="19"/>
      <c r="D101" s="19"/>
    </row>
    <row r="102">
      <c r="A102" s="19"/>
      <c r="B102" s="19"/>
      <c r="C102" s="19"/>
      <c r="D102" s="19"/>
    </row>
    <row r="103">
      <c r="A103" s="19"/>
      <c r="B103" s="19"/>
      <c r="C103" s="19"/>
      <c r="D103" s="19"/>
    </row>
    <row r="104">
      <c r="A104" s="19"/>
      <c r="B104" s="19"/>
      <c r="C104" s="19"/>
      <c r="D104" s="19"/>
    </row>
    <row r="105">
      <c r="A105" s="19"/>
      <c r="B105" s="19"/>
      <c r="C105" s="19"/>
      <c r="D105" s="19"/>
    </row>
    <row r="106">
      <c r="A106" s="19"/>
      <c r="B106" s="19"/>
      <c r="C106" s="19"/>
      <c r="D106" s="19"/>
    </row>
    <row r="107">
      <c r="A107" s="19"/>
      <c r="B107" s="19"/>
      <c r="C107" s="19"/>
      <c r="D107" s="19"/>
    </row>
    <row r="108">
      <c r="A108" s="19"/>
      <c r="B108" s="19"/>
      <c r="C108" s="19"/>
      <c r="D108" s="19"/>
    </row>
    <row r="109">
      <c r="A109" s="19"/>
      <c r="B109" s="19"/>
      <c r="C109" s="19"/>
      <c r="D109" s="19"/>
    </row>
    <row r="110">
      <c r="A110" s="19"/>
      <c r="B110" s="19"/>
      <c r="C110" s="19"/>
      <c r="D110" s="19"/>
    </row>
    <row r="111">
      <c r="A111" s="19"/>
      <c r="B111" s="19"/>
      <c r="C111" s="19"/>
      <c r="D111" s="19"/>
    </row>
    <row r="112">
      <c r="A112" s="19"/>
      <c r="B112" s="19"/>
      <c r="C112" s="19"/>
      <c r="D112" s="19"/>
    </row>
    <row r="113">
      <c r="A113" s="19"/>
      <c r="B113" s="19"/>
      <c r="C113" s="19"/>
      <c r="D113" s="19"/>
    </row>
    <row r="114">
      <c r="A114" s="19"/>
      <c r="B114" s="19"/>
      <c r="C114" s="19"/>
      <c r="D114" s="19"/>
    </row>
    <row r="115">
      <c r="A115" s="19"/>
      <c r="B115" s="19"/>
      <c r="C115" s="19"/>
      <c r="D115" s="19"/>
    </row>
    <row r="116">
      <c r="A116" s="19"/>
      <c r="B116" s="19"/>
      <c r="C116" s="19"/>
      <c r="D116" s="19"/>
    </row>
    <row r="117">
      <c r="A117" s="19"/>
      <c r="B117" s="19"/>
      <c r="C117" s="19"/>
      <c r="D117" s="19"/>
    </row>
    <row r="118">
      <c r="A118" s="19"/>
      <c r="B118" s="19"/>
      <c r="C118" s="19"/>
      <c r="D118" s="19"/>
    </row>
    <row r="119">
      <c r="A119" s="19"/>
      <c r="B119" s="19"/>
      <c r="C119" s="19"/>
      <c r="D119" s="19"/>
    </row>
    <row r="120">
      <c r="A120" s="19"/>
      <c r="B120" s="19"/>
      <c r="C120" s="19"/>
      <c r="D120" s="19"/>
    </row>
    <row r="121">
      <c r="A121" s="19"/>
      <c r="B121" s="19"/>
      <c r="C121" s="19"/>
      <c r="D121" s="19"/>
    </row>
    <row r="122">
      <c r="A122" s="19"/>
      <c r="B122" s="19"/>
      <c r="C122" s="19"/>
      <c r="D122" s="19"/>
    </row>
    <row r="123">
      <c r="A123" s="19"/>
      <c r="B123" s="19"/>
      <c r="C123" s="19"/>
      <c r="D123" s="19"/>
    </row>
    <row r="124">
      <c r="A124" s="19"/>
      <c r="B124" s="19"/>
      <c r="C124" s="19"/>
      <c r="D124" s="19"/>
    </row>
    <row r="125">
      <c r="A125" s="19"/>
      <c r="B125" s="19"/>
      <c r="C125" s="19"/>
      <c r="D125" s="19"/>
    </row>
    <row r="126">
      <c r="A126" s="19"/>
      <c r="B126" s="19"/>
      <c r="C126" s="19"/>
      <c r="D126" s="19"/>
    </row>
    <row r="127">
      <c r="A127" s="19"/>
      <c r="B127" s="19"/>
      <c r="C127" s="19"/>
      <c r="D127" s="19"/>
    </row>
    <row r="128">
      <c r="A128" s="19"/>
      <c r="B128" s="19"/>
      <c r="C128" s="19"/>
      <c r="D128" s="19"/>
    </row>
    <row r="129">
      <c r="A129" s="19"/>
      <c r="B129" s="19"/>
      <c r="C129" s="19"/>
      <c r="D129" s="19"/>
    </row>
    <row r="130">
      <c r="A130" s="19"/>
      <c r="B130" s="19"/>
      <c r="C130" s="19"/>
      <c r="D130" s="19"/>
    </row>
    <row r="131">
      <c r="A131" s="19"/>
      <c r="B131" s="19"/>
      <c r="C131" s="19"/>
      <c r="D131" s="19"/>
    </row>
    <row r="132">
      <c r="A132" s="19"/>
      <c r="B132" s="19"/>
      <c r="C132" s="19"/>
      <c r="D132" s="19"/>
    </row>
    <row r="133">
      <c r="A133" s="19"/>
      <c r="B133" s="19"/>
      <c r="C133" s="19"/>
      <c r="D133" s="19"/>
    </row>
    <row r="134">
      <c r="A134" s="19"/>
      <c r="B134" s="19"/>
      <c r="C134" s="19"/>
      <c r="D134" s="19"/>
    </row>
    <row r="135">
      <c r="A135" s="19"/>
      <c r="B135" s="19"/>
      <c r="C135" s="19"/>
      <c r="D135" s="19"/>
    </row>
    <row r="136">
      <c r="A136" s="19"/>
      <c r="B136" s="19"/>
      <c r="C136" s="19"/>
      <c r="D136" s="19"/>
    </row>
    <row r="137">
      <c r="A137" s="19"/>
      <c r="B137" s="19"/>
      <c r="C137" s="19"/>
      <c r="D137" s="19"/>
    </row>
    <row r="138">
      <c r="A138" s="19"/>
      <c r="B138" s="19"/>
      <c r="C138" s="19"/>
      <c r="D138" s="19"/>
    </row>
    <row r="139">
      <c r="A139" s="19"/>
      <c r="B139" s="19"/>
      <c r="C139" s="19"/>
      <c r="D139" s="19"/>
    </row>
    <row r="140">
      <c r="A140" s="19"/>
      <c r="B140" s="19"/>
      <c r="C140" s="19"/>
      <c r="D140" s="19"/>
    </row>
    <row r="141">
      <c r="A141" s="19"/>
      <c r="B141" s="19"/>
      <c r="C141" s="19"/>
      <c r="D141" s="19"/>
    </row>
    <row r="142">
      <c r="A142" s="19"/>
      <c r="B142" s="19"/>
      <c r="C142" s="19"/>
      <c r="D142" s="19"/>
    </row>
    <row r="143">
      <c r="A143" s="19"/>
      <c r="B143" s="19"/>
      <c r="C143" s="19"/>
      <c r="D143" s="19"/>
    </row>
    <row r="144">
      <c r="A144" s="19"/>
      <c r="B144" s="19"/>
      <c r="C144" s="19"/>
      <c r="D144" s="19"/>
    </row>
    <row r="145">
      <c r="A145" s="19"/>
      <c r="B145" s="19"/>
      <c r="C145" s="19"/>
      <c r="D145" s="19"/>
    </row>
    <row r="146">
      <c r="A146" s="19"/>
      <c r="B146" s="19"/>
      <c r="C146" s="19"/>
      <c r="D146" s="19"/>
    </row>
    <row r="147">
      <c r="A147" s="19"/>
      <c r="B147" s="19"/>
      <c r="C147" s="19"/>
      <c r="D147" s="19"/>
    </row>
    <row r="148">
      <c r="A148" s="19"/>
      <c r="B148" s="19"/>
      <c r="C148" s="19"/>
      <c r="D148" s="19"/>
    </row>
    <row r="149">
      <c r="A149" s="19"/>
      <c r="B149" s="19"/>
      <c r="C149" s="19"/>
      <c r="D149" s="19"/>
    </row>
    <row r="150">
      <c r="A150" s="19"/>
      <c r="B150" s="19"/>
      <c r="C150" s="19"/>
      <c r="D150" s="19"/>
    </row>
    <row r="151">
      <c r="A151" s="19"/>
      <c r="B151" s="19"/>
      <c r="C151" s="19"/>
      <c r="D151" s="19"/>
    </row>
    <row r="152">
      <c r="A152" s="19"/>
      <c r="B152" s="19"/>
      <c r="C152" s="19"/>
      <c r="D152" s="19"/>
    </row>
    <row r="153">
      <c r="A153" s="19"/>
      <c r="B153" s="19"/>
      <c r="C153" s="19"/>
      <c r="D153" s="19"/>
    </row>
    <row r="154">
      <c r="A154" s="19"/>
      <c r="B154" s="19"/>
      <c r="C154" s="19"/>
      <c r="D154" s="19"/>
    </row>
    <row r="155">
      <c r="A155" s="19"/>
      <c r="B155" s="19"/>
      <c r="C155" s="19"/>
      <c r="D155" s="19"/>
    </row>
    <row r="156">
      <c r="A156" s="19"/>
      <c r="B156" s="19"/>
      <c r="C156" s="19"/>
      <c r="D156" s="19"/>
    </row>
    <row r="157">
      <c r="A157" s="19"/>
      <c r="B157" s="19"/>
      <c r="C157" s="19"/>
      <c r="D157" s="19"/>
    </row>
    <row r="158">
      <c r="A158" s="19"/>
      <c r="B158" s="19"/>
      <c r="C158" s="19"/>
      <c r="D158" s="19"/>
    </row>
    <row r="159">
      <c r="A159" s="19"/>
      <c r="B159" s="19"/>
      <c r="C159" s="19"/>
      <c r="D159" s="19"/>
    </row>
    <row r="160">
      <c r="A160" s="19"/>
      <c r="B160" s="19"/>
      <c r="C160" s="19"/>
      <c r="D160" s="19"/>
    </row>
    <row r="161">
      <c r="A161" s="19"/>
      <c r="B161" s="19"/>
      <c r="C161" s="19"/>
      <c r="D161" s="19"/>
    </row>
    <row r="162">
      <c r="A162" s="19"/>
      <c r="B162" s="19"/>
      <c r="C162" s="19"/>
      <c r="D162" s="19"/>
    </row>
    <row r="163">
      <c r="A163" s="19"/>
      <c r="B163" s="19"/>
      <c r="C163" s="19"/>
      <c r="D163" s="19"/>
    </row>
    <row r="164">
      <c r="A164" s="19"/>
      <c r="B164" s="19"/>
      <c r="C164" s="19"/>
      <c r="D164" s="19"/>
    </row>
    <row r="165">
      <c r="A165" s="19"/>
      <c r="B165" s="19"/>
      <c r="C165" s="19"/>
      <c r="D165" s="19"/>
    </row>
    <row r="166">
      <c r="A166" s="19"/>
      <c r="B166" s="19"/>
      <c r="C166" s="19"/>
      <c r="D166" s="19"/>
    </row>
    <row r="167">
      <c r="A167" s="19"/>
      <c r="B167" s="19"/>
      <c r="C167" s="19"/>
      <c r="D167" s="19"/>
    </row>
    <row r="168">
      <c r="A168" s="19"/>
      <c r="B168" s="19"/>
      <c r="C168" s="19"/>
      <c r="D168" s="19"/>
    </row>
    <row r="169">
      <c r="A169" s="19"/>
      <c r="B169" s="19"/>
      <c r="C169" s="19"/>
      <c r="D169" s="19"/>
    </row>
    <row r="170">
      <c r="A170" s="19"/>
      <c r="B170" s="19"/>
      <c r="C170" s="19"/>
      <c r="D170" s="19"/>
    </row>
    <row r="171">
      <c r="A171" s="19"/>
      <c r="B171" s="19"/>
      <c r="C171" s="19"/>
      <c r="D171" s="19"/>
    </row>
    <row r="172">
      <c r="A172" s="19"/>
      <c r="B172" s="19"/>
      <c r="C172" s="19"/>
      <c r="D172" s="19"/>
    </row>
    <row r="173">
      <c r="A173" s="19"/>
      <c r="B173" s="19"/>
      <c r="C173" s="19"/>
      <c r="D173" s="19"/>
    </row>
    <row r="174">
      <c r="A174" s="19"/>
      <c r="B174" s="19"/>
      <c r="C174" s="19"/>
      <c r="D174" s="19"/>
    </row>
    <row r="175">
      <c r="A175" s="19"/>
      <c r="B175" s="19"/>
      <c r="C175" s="19"/>
      <c r="D175" s="19"/>
    </row>
    <row r="176">
      <c r="A176" s="19"/>
      <c r="B176" s="19"/>
      <c r="C176" s="19"/>
      <c r="D176" s="19"/>
    </row>
    <row r="177">
      <c r="A177" s="19"/>
      <c r="B177" s="19"/>
      <c r="C177" s="19"/>
      <c r="D177" s="19"/>
    </row>
    <row r="178">
      <c r="A178" s="19"/>
      <c r="B178" s="19"/>
      <c r="C178" s="19"/>
      <c r="D178" s="19"/>
    </row>
    <row r="179">
      <c r="A179" s="19"/>
      <c r="B179" s="19"/>
      <c r="C179" s="19"/>
      <c r="D179" s="19"/>
    </row>
    <row r="180">
      <c r="A180" s="19"/>
      <c r="B180" s="19"/>
      <c r="C180" s="19"/>
      <c r="D180" s="19"/>
    </row>
    <row r="181">
      <c r="A181" s="19"/>
      <c r="B181" s="19"/>
      <c r="C181" s="19"/>
      <c r="D181" s="19"/>
    </row>
    <row r="182">
      <c r="A182" s="19"/>
      <c r="B182" s="19"/>
      <c r="C182" s="19"/>
      <c r="D182" s="19"/>
    </row>
    <row r="183">
      <c r="A183" s="19"/>
      <c r="B183" s="19"/>
      <c r="C183" s="19"/>
      <c r="D183" s="19"/>
    </row>
    <row r="184">
      <c r="A184" s="19"/>
      <c r="B184" s="19"/>
      <c r="C184" s="19"/>
      <c r="D184" s="19"/>
    </row>
    <row r="185">
      <c r="A185" s="19"/>
      <c r="B185" s="19"/>
      <c r="C185" s="19"/>
      <c r="D185" s="19"/>
    </row>
    <row r="186">
      <c r="A186" s="19"/>
      <c r="B186" s="19"/>
      <c r="C186" s="19"/>
      <c r="D186" s="19"/>
    </row>
    <row r="187">
      <c r="A187" s="19"/>
      <c r="B187" s="19"/>
      <c r="C187" s="19"/>
      <c r="D187" s="19"/>
    </row>
    <row r="188">
      <c r="A188" s="19"/>
      <c r="B188" s="19"/>
      <c r="C188" s="19"/>
      <c r="D188" s="19"/>
    </row>
    <row r="189">
      <c r="A189" s="19"/>
      <c r="B189" s="19"/>
      <c r="C189" s="19"/>
      <c r="D189" s="19"/>
    </row>
    <row r="190">
      <c r="A190" s="19"/>
      <c r="B190" s="19"/>
      <c r="C190" s="19"/>
      <c r="D190" s="19"/>
    </row>
    <row r="191">
      <c r="A191" s="19"/>
      <c r="B191" s="19"/>
      <c r="C191" s="19"/>
      <c r="D191" s="19"/>
    </row>
    <row r="192">
      <c r="A192" s="19"/>
      <c r="B192" s="19"/>
      <c r="C192" s="19"/>
      <c r="D192" s="19"/>
    </row>
    <row r="193">
      <c r="A193" s="19"/>
      <c r="B193" s="19"/>
      <c r="C193" s="19"/>
      <c r="D193" s="19"/>
    </row>
    <row r="194">
      <c r="A194" s="19"/>
      <c r="B194" s="19"/>
      <c r="C194" s="19"/>
      <c r="D194" s="19"/>
    </row>
    <row r="195">
      <c r="A195" s="19"/>
      <c r="B195" s="19"/>
      <c r="C195" s="19"/>
      <c r="D195" s="19"/>
    </row>
    <row r="196">
      <c r="A196" s="19"/>
      <c r="B196" s="19"/>
      <c r="C196" s="19"/>
      <c r="D196" s="19"/>
    </row>
    <row r="197">
      <c r="A197" s="19"/>
      <c r="B197" s="19"/>
      <c r="C197" s="19"/>
      <c r="D197" s="19"/>
    </row>
    <row r="198">
      <c r="A198" s="19"/>
      <c r="B198" s="19"/>
      <c r="C198" s="19"/>
      <c r="D198" s="19"/>
    </row>
    <row r="199">
      <c r="A199" s="19"/>
      <c r="B199" s="19"/>
      <c r="C199" s="19"/>
      <c r="D199" s="19"/>
    </row>
    <row r="200">
      <c r="A200" s="19"/>
      <c r="B200" s="19"/>
      <c r="C200" s="19"/>
      <c r="D200" s="19"/>
    </row>
    <row r="201">
      <c r="A201" s="19"/>
      <c r="B201" s="19"/>
      <c r="C201" s="19"/>
      <c r="D201" s="19"/>
    </row>
    <row r="202">
      <c r="A202" s="19"/>
      <c r="B202" s="19"/>
      <c r="C202" s="19"/>
      <c r="D202" s="19"/>
    </row>
    <row r="203">
      <c r="A203" s="19"/>
      <c r="B203" s="19"/>
      <c r="C203" s="19"/>
      <c r="D203" s="19"/>
    </row>
    <row r="204">
      <c r="A204" s="19"/>
      <c r="B204" s="19"/>
      <c r="C204" s="19"/>
      <c r="D204" s="19"/>
    </row>
    <row r="205">
      <c r="A205" s="19"/>
      <c r="B205" s="19"/>
      <c r="C205" s="19"/>
      <c r="D205" s="19"/>
    </row>
    <row r="206">
      <c r="A206" s="19"/>
      <c r="B206" s="19"/>
      <c r="C206" s="19"/>
      <c r="D206" s="19"/>
    </row>
    <row r="207">
      <c r="A207" s="19"/>
      <c r="B207" s="19"/>
      <c r="C207" s="19"/>
      <c r="D207" s="19"/>
    </row>
    <row r="208">
      <c r="A208" s="19"/>
      <c r="B208" s="19"/>
      <c r="C208" s="19"/>
      <c r="D208" s="19"/>
    </row>
    <row r="209">
      <c r="A209" s="19"/>
      <c r="B209" s="19"/>
      <c r="C209" s="19"/>
      <c r="D209" s="19"/>
    </row>
    <row r="210">
      <c r="A210" s="19"/>
      <c r="B210" s="19"/>
      <c r="C210" s="19"/>
      <c r="D210" s="19"/>
    </row>
    <row r="211">
      <c r="A211" s="19"/>
      <c r="B211" s="19"/>
      <c r="C211" s="19"/>
      <c r="D211" s="19"/>
    </row>
    <row r="212">
      <c r="A212" s="19"/>
      <c r="B212" s="19"/>
      <c r="C212" s="19"/>
      <c r="D212" s="19"/>
    </row>
    <row r="213">
      <c r="A213" s="19"/>
      <c r="B213" s="19"/>
      <c r="C213" s="19"/>
      <c r="D213" s="19"/>
    </row>
    <row r="214">
      <c r="A214" s="19"/>
      <c r="B214" s="19"/>
      <c r="C214" s="19"/>
      <c r="D214" s="19"/>
    </row>
    <row r="215">
      <c r="A215" s="19"/>
      <c r="B215" s="19"/>
      <c r="C215" s="19"/>
      <c r="D215" s="19"/>
    </row>
    <row r="216">
      <c r="A216" s="19"/>
      <c r="B216" s="19"/>
      <c r="C216" s="19"/>
      <c r="D216" s="19"/>
    </row>
    <row r="217">
      <c r="A217" s="19"/>
      <c r="B217" s="19"/>
      <c r="C217" s="19"/>
      <c r="D217" s="19"/>
    </row>
    <row r="218">
      <c r="A218" s="19"/>
      <c r="B218" s="19"/>
      <c r="C218" s="19"/>
      <c r="D218" s="19"/>
    </row>
    <row r="219">
      <c r="A219" s="19"/>
      <c r="B219" s="19"/>
      <c r="C219" s="19"/>
      <c r="D219" s="19"/>
    </row>
    <row r="220">
      <c r="A220" s="19"/>
      <c r="B220" s="19"/>
      <c r="C220" s="19"/>
      <c r="D220" s="19"/>
    </row>
    <row r="221">
      <c r="A221" s="19"/>
      <c r="B221" s="19"/>
      <c r="C221" s="19"/>
      <c r="D221" s="19"/>
    </row>
    <row r="222">
      <c r="A222" s="19"/>
      <c r="B222" s="19"/>
      <c r="C222" s="19"/>
      <c r="D222" s="19"/>
    </row>
    <row r="223">
      <c r="A223" s="19"/>
      <c r="B223" s="19"/>
      <c r="C223" s="19"/>
      <c r="D223" s="19"/>
    </row>
    <row r="224">
      <c r="A224" s="19"/>
      <c r="B224" s="19"/>
      <c r="C224" s="19"/>
      <c r="D224" s="19"/>
    </row>
    <row r="225">
      <c r="A225" s="19"/>
      <c r="B225" s="19"/>
      <c r="C225" s="19"/>
      <c r="D225" s="19"/>
    </row>
    <row r="226">
      <c r="A226" s="19"/>
      <c r="B226" s="19"/>
      <c r="C226" s="19"/>
      <c r="D226" s="19"/>
    </row>
    <row r="227">
      <c r="A227" s="19"/>
      <c r="B227" s="19"/>
      <c r="C227" s="19"/>
      <c r="D227" s="19"/>
    </row>
    <row r="228">
      <c r="A228" s="19"/>
      <c r="B228" s="19"/>
      <c r="C228" s="19"/>
      <c r="D228" s="19"/>
    </row>
    <row r="229">
      <c r="A229" s="19"/>
      <c r="B229" s="19"/>
      <c r="C229" s="19"/>
      <c r="D229" s="19"/>
    </row>
    <row r="230">
      <c r="A230" s="19"/>
      <c r="B230" s="19"/>
      <c r="C230" s="19"/>
      <c r="D230" s="19"/>
    </row>
    <row r="231">
      <c r="A231" s="19"/>
      <c r="B231" s="19"/>
      <c r="C231" s="19"/>
      <c r="D231" s="19"/>
    </row>
    <row r="232">
      <c r="A232" s="19"/>
      <c r="B232" s="19"/>
      <c r="C232" s="19"/>
      <c r="D232" s="19"/>
    </row>
    <row r="233">
      <c r="A233" s="19"/>
      <c r="B233" s="19"/>
      <c r="C233" s="19"/>
      <c r="D233" s="19"/>
    </row>
    <row r="234">
      <c r="A234" s="19"/>
      <c r="B234" s="19"/>
      <c r="C234" s="19"/>
      <c r="D234" s="19"/>
    </row>
    <row r="235">
      <c r="A235" s="19"/>
      <c r="B235" s="19"/>
      <c r="C235" s="19"/>
      <c r="D235" s="19"/>
    </row>
    <row r="236">
      <c r="A236" s="19"/>
      <c r="B236" s="19"/>
      <c r="C236" s="19"/>
      <c r="D236" s="19"/>
    </row>
    <row r="237">
      <c r="A237" s="19"/>
      <c r="B237" s="19"/>
      <c r="C237" s="19"/>
      <c r="D237" s="19"/>
    </row>
    <row r="238">
      <c r="A238" s="19"/>
      <c r="B238" s="19"/>
      <c r="C238" s="19"/>
      <c r="D238" s="19"/>
    </row>
    <row r="239">
      <c r="A239" s="19"/>
      <c r="B239" s="19"/>
      <c r="C239" s="19"/>
      <c r="D239" s="19"/>
    </row>
    <row r="240">
      <c r="A240" s="19"/>
      <c r="B240" s="19"/>
      <c r="C240" s="19"/>
      <c r="D240" s="19"/>
    </row>
    <row r="241">
      <c r="A241" s="19"/>
      <c r="B241" s="19"/>
      <c r="C241" s="19"/>
      <c r="D241" s="19"/>
    </row>
    <row r="242">
      <c r="A242" s="19"/>
      <c r="B242" s="19"/>
      <c r="C242" s="19"/>
      <c r="D242" s="19"/>
    </row>
    <row r="243">
      <c r="A243" s="19"/>
      <c r="B243" s="19"/>
      <c r="C243" s="19"/>
      <c r="D243" s="19"/>
    </row>
    <row r="244">
      <c r="A244" s="19"/>
      <c r="B244" s="19"/>
      <c r="C244" s="19"/>
      <c r="D244" s="19"/>
    </row>
    <row r="245">
      <c r="A245" s="19"/>
      <c r="B245" s="19"/>
      <c r="C245" s="19"/>
      <c r="D245" s="19"/>
    </row>
    <row r="246">
      <c r="A246" s="19"/>
      <c r="B246" s="19"/>
      <c r="C246" s="19"/>
      <c r="D246" s="19"/>
    </row>
    <row r="247">
      <c r="A247" s="19"/>
      <c r="B247" s="19"/>
      <c r="C247" s="19"/>
      <c r="D247" s="19"/>
    </row>
    <row r="248">
      <c r="A248" s="19"/>
      <c r="B248" s="19"/>
      <c r="C248" s="19"/>
      <c r="D248" s="19"/>
    </row>
    <row r="249">
      <c r="A249" s="19"/>
      <c r="B249" s="19"/>
      <c r="C249" s="19"/>
      <c r="D249" s="19"/>
    </row>
    <row r="250">
      <c r="A250" s="19"/>
      <c r="B250" s="19"/>
      <c r="C250" s="19"/>
      <c r="D250" s="19"/>
    </row>
    <row r="251">
      <c r="A251" s="19"/>
      <c r="B251" s="19"/>
      <c r="C251" s="19"/>
      <c r="D251" s="19"/>
    </row>
    <row r="252">
      <c r="A252" s="19"/>
      <c r="B252" s="19"/>
      <c r="C252" s="19"/>
      <c r="D252" s="19"/>
    </row>
    <row r="253">
      <c r="A253" s="19"/>
      <c r="B253" s="19"/>
      <c r="C253" s="19"/>
      <c r="D253" s="19"/>
    </row>
    <row r="254">
      <c r="A254" s="19"/>
      <c r="B254" s="19"/>
      <c r="C254" s="19"/>
      <c r="D254" s="19"/>
    </row>
    <row r="255">
      <c r="A255" s="19"/>
      <c r="B255" s="19"/>
      <c r="C255" s="19"/>
      <c r="D255" s="19"/>
    </row>
    <row r="256">
      <c r="A256" s="19"/>
      <c r="B256" s="19"/>
      <c r="C256" s="19"/>
      <c r="D256" s="19"/>
    </row>
    <row r="257">
      <c r="A257" s="19"/>
      <c r="B257" s="19"/>
      <c r="C257" s="19"/>
      <c r="D257" s="19"/>
    </row>
    <row r="258">
      <c r="A258" s="19"/>
      <c r="B258" s="19"/>
      <c r="C258" s="19"/>
      <c r="D258" s="19"/>
    </row>
    <row r="259">
      <c r="A259" s="19"/>
      <c r="B259" s="19"/>
      <c r="C259" s="19"/>
      <c r="D259" s="19"/>
    </row>
    <row r="260">
      <c r="A260" s="19"/>
      <c r="B260" s="19"/>
      <c r="C260" s="19"/>
      <c r="D260" s="19"/>
    </row>
    <row r="261">
      <c r="A261" s="19"/>
      <c r="B261" s="19"/>
      <c r="C261" s="19"/>
      <c r="D261" s="19"/>
    </row>
    <row r="262">
      <c r="A262" s="19"/>
      <c r="B262" s="19"/>
      <c r="C262" s="19"/>
      <c r="D262" s="19"/>
    </row>
    <row r="263">
      <c r="A263" s="19"/>
      <c r="B263" s="19"/>
      <c r="C263" s="19"/>
      <c r="D263" s="19"/>
    </row>
    <row r="264">
      <c r="A264" s="19"/>
      <c r="B264" s="19"/>
      <c r="C264" s="19"/>
      <c r="D264" s="19"/>
    </row>
    <row r="265">
      <c r="A265" s="19"/>
      <c r="B265" s="19"/>
      <c r="C265" s="19"/>
      <c r="D265" s="19"/>
    </row>
    <row r="266">
      <c r="A266" s="19"/>
      <c r="B266" s="19"/>
      <c r="C266" s="19"/>
      <c r="D266" s="19"/>
    </row>
    <row r="267">
      <c r="A267" s="19"/>
      <c r="B267" s="19"/>
      <c r="C267" s="19"/>
      <c r="D267" s="19"/>
    </row>
    <row r="268">
      <c r="A268" s="19"/>
      <c r="B268" s="19"/>
      <c r="C268" s="19"/>
      <c r="D268" s="19"/>
    </row>
    <row r="269">
      <c r="A269" s="19"/>
      <c r="B269" s="19"/>
      <c r="C269" s="19"/>
      <c r="D269" s="19"/>
    </row>
    <row r="270">
      <c r="A270" s="19"/>
      <c r="B270" s="19"/>
      <c r="C270" s="19"/>
      <c r="D270" s="19"/>
    </row>
    <row r="271">
      <c r="A271" s="19"/>
      <c r="B271" s="19"/>
      <c r="C271" s="19"/>
      <c r="D271" s="19"/>
    </row>
    <row r="272">
      <c r="A272" s="19"/>
      <c r="B272" s="19"/>
      <c r="C272" s="19"/>
      <c r="D272" s="19"/>
    </row>
    <row r="273">
      <c r="A273" s="19"/>
      <c r="B273" s="19"/>
      <c r="C273" s="19"/>
      <c r="D273" s="19"/>
    </row>
    <row r="274">
      <c r="A274" s="19"/>
      <c r="B274" s="19"/>
      <c r="C274" s="19"/>
      <c r="D274" s="19"/>
    </row>
    <row r="275">
      <c r="A275" s="19"/>
      <c r="B275" s="19"/>
      <c r="C275" s="19"/>
      <c r="D275" s="19"/>
    </row>
    <row r="276">
      <c r="A276" s="19"/>
      <c r="B276" s="19"/>
      <c r="C276" s="19"/>
      <c r="D276" s="19"/>
    </row>
    <row r="277">
      <c r="A277" s="19"/>
      <c r="B277" s="19"/>
      <c r="C277" s="19"/>
      <c r="D277" s="19"/>
    </row>
    <row r="278">
      <c r="A278" s="19"/>
      <c r="B278" s="19"/>
      <c r="C278" s="19"/>
      <c r="D278" s="19"/>
    </row>
    <row r="279">
      <c r="A279" s="19"/>
      <c r="B279" s="19"/>
      <c r="C279" s="19"/>
      <c r="D279" s="19"/>
    </row>
    <row r="280">
      <c r="A280" s="19"/>
      <c r="B280" s="19"/>
      <c r="C280" s="19"/>
      <c r="D280" s="19"/>
    </row>
    <row r="281">
      <c r="A281" s="19"/>
      <c r="B281" s="19"/>
      <c r="C281" s="19"/>
      <c r="D281" s="19"/>
    </row>
    <row r="282">
      <c r="A282" s="19"/>
      <c r="B282" s="19"/>
      <c r="C282" s="19"/>
      <c r="D282" s="19"/>
    </row>
    <row r="283">
      <c r="A283" s="19"/>
      <c r="B283" s="19"/>
      <c r="C283" s="19"/>
      <c r="D283" s="19"/>
    </row>
    <row r="284">
      <c r="A284" s="19"/>
      <c r="B284" s="19"/>
      <c r="C284" s="19"/>
      <c r="D284" s="19"/>
    </row>
    <row r="285">
      <c r="A285" s="19"/>
      <c r="B285" s="19"/>
      <c r="C285" s="19"/>
      <c r="D285" s="19"/>
    </row>
    <row r="286">
      <c r="A286" s="19"/>
      <c r="B286" s="19"/>
      <c r="C286" s="19"/>
      <c r="D286" s="19"/>
    </row>
    <row r="287">
      <c r="A287" s="19"/>
      <c r="B287" s="19"/>
      <c r="C287" s="19"/>
      <c r="D287" s="19"/>
    </row>
    <row r="288">
      <c r="A288" s="19"/>
      <c r="B288" s="19"/>
      <c r="C288" s="19"/>
      <c r="D288" s="19"/>
    </row>
    <row r="289">
      <c r="A289" s="19"/>
      <c r="B289" s="19"/>
      <c r="C289" s="19"/>
      <c r="D289" s="19"/>
    </row>
    <row r="290">
      <c r="A290" s="19"/>
      <c r="B290" s="19"/>
      <c r="C290" s="19"/>
      <c r="D290" s="19"/>
    </row>
    <row r="291">
      <c r="A291" s="19"/>
      <c r="B291" s="19"/>
      <c r="C291" s="19"/>
      <c r="D291" s="19"/>
    </row>
    <row r="292">
      <c r="A292" s="19"/>
      <c r="B292" s="19"/>
      <c r="C292" s="19"/>
      <c r="D292" s="19"/>
    </row>
    <row r="293">
      <c r="A293" s="19"/>
      <c r="B293" s="19"/>
      <c r="C293" s="19"/>
      <c r="D293" s="19"/>
    </row>
    <row r="294">
      <c r="A294" s="19"/>
      <c r="B294" s="19"/>
      <c r="C294" s="19"/>
      <c r="D294" s="19"/>
    </row>
    <row r="295">
      <c r="A295" s="19"/>
      <c r="B295" s="19"/>
      <c r="C295" s="19"/>
      <c r="D295" s="19"/>
    </row>
    <row r="296">
      <c r="A296" s="19"/>
      <c r="B296" s="19"/>
      <c r="C296" s="19"/>
      <c r="D296" s="19"/>
    </row>
    <row r="297">
      <c r="A297" s="19"/>
      <c r="B297" s="19"/>
      <c r="C297" s="19"/>
      <c r="D297" s="19"/>
    </row>
    <row r="298">
      <c r="A298" s="19"/>
      <c r="B298" s="19"/>
      <c r="C298" s="19"/>
      <c r="D298" s="19"/>
    </row>
    <row r="299">
      <c r="A299" s="19"/>
      <c r="B299" s="19"/>
      <c r="C299" s="19"/>
      <c r="D299" s="19"/>
    </row>
    <row r="300">
      <c r="A300" s="19"/>
      <c r="B300" s="19"/>
      <c r="C300" s="19"/>
      <c r="D300" s="19"/>
    </row>
    <row r="301">
      <c r="A301" s="19"/>
      <c r="B301" s="19"/>
      <c r="C301" s="19"/>
      <c r="D301" s="19"/>
    </row>
    <row r="302">
      <c r="A302" s="19"/>
      <c r="B302" s="19"/>
      <c r="C302" s="19"/>
      <c r="D302" s="19"/>
    </row>
    <row r="303">
      <c r="A303" s="19"/>
      <c r="B303" s="19"/>
      <c r="C303" s="19"/>
      <c r="D303" s="19"/>
    </row>
    <row r="304">
      <c r="A304" s="19"/>
      <c r="B304" s="19"/>
      <c r="C304" s="19"/>
      <c r="D304" s="19"/>
    </row>
    <row r="305">
      <c r="A305" s="19"/>
      <c r="B305" s="19"/>
      <c r="C305" s="19"/>
      <c r="D305" s="19"/>
    </row>
    <row r="306">
      <c r="A306" s="19"/>
      <c r="B306" s="19"/>
      <c r="C306" s="19"/>
      <c r="D306" s="19"/>
    </row>
    <row r="307">
      <c r="A307" s="19"/>
      <c r="B307" s="19"/>
      <c r="C307" s="19"/>
      <c r="D307" s="19"/>
    </row>
    <row r="308">
      <c r="A308" s="19"/>
      <c r="B308" s="19"/>
      <c r="C308" s="19"/>
      <c r="D308" s="19"/>
    </row>
    <row r="309">
      <c r="A309" s="19"/>
      <c r="B309" s="19"/>
      <c r="C309" s="19"/>
      <c r="D309" s="19"/>
    </row>
    <row r="310">
      <c r="A310" s="19"/>
      <c r="B310" s="19"/>
      <c r="C310" s="19"/>
      <c r="D310" s="19"/>
    </row>
    <row r="311">
      <c r="A311" s="19"/>
      <c r="B311" s="19"/>
      <c r="C311" s="19"/>
      <c r="D311" s="19"/>
    </row>
    <row r="312">
      <c r="A312" s="19"/>
      <c r="B312" s="19"/>
      <c r="C312" s="19"/>
      <c r="D312" s="19"/>
    </row>
    <row r="313">
      <c r="A313" s="19"/>
      <c r="B313" s="19"/>
      <c r="C313" s="19"/>
      <c r="D313" s="19"/>
    </row>
    <row r="314">
      <c r="A314" s="19"/>
      <c r="B314" s="19"/>
      <c r="C314" s="19"/>
      <c r="D314" s="19"/>
    </row>
    <row r="315">
      <c r="A315" s="19"/>
      <c r="B315" s="19"/>
      <c r="C315" s="19"/>
      <c r="D315" s="19"/>
    </row>
    <row r="316">
      <c r="A316" s="19"/>
      <c r="B316" s="19"/>
      <c r="C316" s="19"/>
      <c r="D316" s="19"/>
    </row>
    <row r="317">
      <c r="A317" s="19"/>
      <c r="B317" s="19"/>
      <c r="C317" s="19"/>
      <c r="D317" s="19"/>
    </row>
    <row r="318">
      <c r="A318" s="19"/>
      <c r="B318" s="19"/>
      <c r="C318" s="19"/>
      <c r="D318" s="19"/>
    </row>
    <row r="319">
      <c r="A319" s="19"/>
      <c r="B319" s="19"/>
      <c r="C319" s="19"/>
      <c r="D319" s="19"/>
    </row>
    <row r="320">
      <c r="A320" s="19"/>
      <c r="B320" s="19"/>
      <c r="C320" s="19"/>
      <c r="D320" s="19"/>
    </row>
    <row r="321">
      <c r="A321" s="19"/>
      <c r="B321" s="19"/>
      <c r="C321" s="19"/>
      <c r="D321" s="19"/>
    </row>
    <row r="322">
      <c r="A322" s="19"/>
      <c r="B322" s="19"/>
      <c r="C322" s="19"/>
      <c r="D322" s="19"/>
    </row>
    <row r="323">
      <c r="A323" s="19"/>
      <c r="B323" s="19"/>
      <c r="C323" s="19"/>
      <c r="D323" s="19"/>
    </row>
    <row r="324">
      <c r="A324" s="19"/>
      <c r="B324" s="19"/>
      <c r="C324" s="19"/>
      <c r="D324" s="19"/>
    </row>
    <row r="325">
      <c r="A325" s="19"/>
      <c r="B325" s="19"/>
      <c r="C325" s="19"/>
      <c r="D325" s="19"/>
    </row>
    <row r="326">
      <c r="A326" s="19"/>
      <c r="B326" s="19"/>
      <c r="C326" s="19"/>
      <c r="D326" s="19"/>
    </row>
    <row r="327">
      <c r="A327" s="19"/>
      <c r="B327" s="19"/>
      <c r="C327" s="19"/>
      <c r="D327" s="19"/>
    </row>
    <row r="328">
      <c r="A328" s="19"/>
      <c r="B328" s="19"/>
      <c r="C328" s="19"/>
      <c r="D328" s="19"/>
    </row>
    <row r="329">
      <c r="A329" s="19"/>
      <c r="B329" s="19"/>
      <c r="C329" s="19"/>
      <c r="D329" s="19"/>
    </row>
    <row r="330">
      <c r="A330" s="19"/>
      <c r="B330" s="19"/>
      <c r="C330" s="19"/>
      <c r="D330" s="19"/>
    </row>
    <row r="331">
      <c r="A331" s="19"/>
      <c r="B331" s="19"/>
      <c r="C331" s="19"/>
      <c r="D331" s="19"/>
    </row>
    <row r="332">
      <c r="A332" s="19"/>
      <c r="B332" s="19"/>
      <c r="C332" s="19"/>
      <c r="D332" s="19"/>
    </row>
    <row r="333">
      <c r="A333" s="19"/>
      <c r="B333" s="19"/>
      <c r="C333" s="19"/>
      <c r="D333" s="19"/>
    </row>
    <row r="334">
      <c r="A334" s="19"/>
      <c r="B334" s="19"/>
      <c r="C334" s="19"/>
      <c r="D334" s="19"/>
    </row>
    <row r="335">
      <c r="A335" s="19"/>
      <c r="B335" s="19"/>
      <c r="C335" s="19"/>
      <c r="D335" s="19"/>
    </row>
    <row r="336">
      <c r="A336" s="19"/>
      <c r="B336" s="19"/>
      <c r="C336" s="19"/>
      <c r="D336" s="19"/>
    </row>
    <row r="337">
      <c r="A337" s="19"/>
      <c r="B337" s="19"/>
      <c r="C337" s="19"/>
      <c r="D337" s="19"/>
    </row>
    <row r="338">
      <c r="A338" s="19"/>
      <c r="B338" s="19"/>
      <c r="C338" s="19"/>
      <c r="D338" s="19"/>
    </row>
    <row r="339">
      <c r="A339" s="19"/>
      <c r="B339" s="19"/>
      <c r="C339" s="19"/>
      <c r="D339" s="19"/>
    </row>
    <row r="340">
      <c r="A340" s="19"/>
      <c r="B340" s="19"/>
      <c r="C340" s="19"/>
      <c r="D340" s="19"/>
    </row>
    <row r="341">
      <c r="A341" s="19"/>
      <c r="B341" s="19"/>
      <c r="C341" s="19"/>
      <c r="D341" s="19"/>
    </row>
    <row r="342">
      <c r="A342" s="19"/>
      <c r="B342" s="19"/>
      <c r="C342" s="19"/>
      <c r="D342" s="19"/>
    </row>
    <row r="343">
      <c r="A343" s="19"/>
      <c r="B343" s="19"/>
      <c r="C343" s="19"/>
      <c r="D343" s="19"/>
    </row>
    <row r="344">
      <c r="A344" s="19"/>
      <c r="B344" s="19"/>
      <c r="C344" s="19"/>
      <c r="D344" s="19"/>
    </row>
    <row r="345">
      <c r="A345" s="19"/>
      <c r="B345" s="19"/>
      <c r="C345" s="19"/>
      <c r="D345" s="19"/>
    </row>
    <row r="346">
      <c r="A346" s="19"/>
      <c r="B346" s="19"/>
      <c r="C346" s="19"/>
      <c r="D346" s="19"/>
    </row>
    <row r="347">
      <c r="A347" s="19"/>
      <c r="B347" s="19"/>
      <c r="C347" s="19"/>
      <c r="D347" s="19"/>
    </row>
    <row r="348">
      <c r="A348" s="19"/>
      <c r="B348" s="19"/>
      <c r="C348" s="19"/>
      <c r="D348" s="19"/>
    </row>
    <row r="349">
      <c r="A349" s="19"/>
      <c r="B349" s="19"/>
      <c r="C349" s="19"/>
      <c r="D349" s="19"/>
    </row>
    <row r="350">
      <c r="A350" s="19"/>
      <c r="B350" s="19"/>
      <c r="C350" s="19"/>
      <c r="D350" s="19"/>
    </row>
    <row r="351">
      <c r="A351" s="19"/>
      <c r="B351" s="19"/>
      <c r="C351" s="19"/>
      <c r="D351" s="19"/>
    </row>
    <row r="352">
      <c r="A352" s="19"/>
      <c r="B352" s="19"/>
      <c r="C352" s="19"/>
      <c r="D352" s="19"/>
    </row>
    <row r="353">
      <c r="A353" s="19"/>
      <c r="B353" s="19"/>
      <c r="C353" s="19"/>
      <c r="D353" s="19"/>
    </row>
    <row r="354">
      <c r="A354" s="19"/>
      <c r="B354" s="19"/>
      <c r="C354" s="19"/>
      <c r="D354" s="19"/>
    </row>
    <row r="355">
      <c r="A355" s="19"/>
      <c r="B355" s="19"/>
      <c r="C355" s="19"/>
      <c r="D355" s="19"/>
    </row>
    <row r="356">
      <c r="A356" s="19"/>
      <c r="B356" s="19"/>
      <c r="C356" s="19"/>
      <c r="D356" s="19"/>
    </row>
    <row r="357">
      <c r="A357" s="19"/>
      <c r="B357" s="19"/>
      <c r="C357" s="19"/>
      <c r="D357" s="19"/>
    </row>
    <row r="358">
      <c r="A358" s="19"/>
      <c r="B358" s="19"/>
      <c r="C358" s="19"/>
      <c r="D358" s="19"/>
    </row>
    <row r="359">
      <c r="A359" s="19"/>
      <c r="B359" s="19"/>
      <c r="C359" s="19"/>
      <c r="D359" s="19"/>
    </row>
    <row r="360">
      <c r="A360" s="19"/>
      <c r="B360" s="19"/>
      <c r="C360" s="19"/>
      <c r="D360" s="19"/>
    </row>
    <row r="361">
      <c r="A361" s="19"/>
      <c r="B361" s="19"/>
      <c r="C361" s="19"/>
      <c r="D361" s="19"/>
    </row>
    <row r="362">
      <c r="A362" s="19"/>
      <c r="B362" s="19"/>
      <c r="C362" s="19"/>
      <c r="D362" s="19"/>
    </row>
    <row r="363">
      <c r="A363" s="19"/>
      <c r="B363" s="19"/>
      <c r="C363" s="19"/>
      <c r="D363" s="19"/>
    </row>
    <row r="364">
      <c r="A364" s="19"/>
      <c r="B364" s="19"/>
      <c r="C364" s="19"/>
      <c r="D364" s="19"/>
    </row>
    <row r="365">
      <c r="A365" s="19"/>
      <c r="B365" s="19"/>
      <c r="C365" s="19"/>
      <c r="D365" s="19"/>
    </row>
    <row r="366">
      <c r="A366" s="19"/>
      <c r="B366" s="19"/>
      <c r="C366" s="19"/>
      <c r="D366" s="19"/>
    </row>
    <row r="367">
      <c r="A367" s="19"/>
      <c r="B367" s="19"/>
      <c r="C367" s="19"/>
      <c r="D367" s="19"/>
    </row>
    <row r="368">
      <c r="A368" s="19"/>
      <c r="B368" s="19"/>
      <c r="C368" s="19"/>
      <c r="D368" s="19"/>
    </row>
    <row r="369">
      <c r="A369" s="19"/>
      <c r="B369" s="19"/>
      <c r="C369" s="19"/>
      <c r="D369" s="19"/>
    </row>
    <row r="370">
      <c r="A370" s="19"/>
      <c r="B370" s="19"/>
      <c r="C370" s="19"/>
      <c r="D370" s="19"/>
    </row>
    <row r="371">
      <c r="A371" s="19"/>
      <c r="B371" s="19"/>
      <c r="C371" s="19"/>
      <c r="D371" s="19"/>
    </row>
    <row r="372">
      <c r="A372" s="19"/>
      <c r="B372" s="19"/>
      <c r="C372" s="19"/>
      <c r="D372" s="19"/>
    </row>
    <row r="373">
      <c r="A373" s="19"/>
      <c r="B373" s="19"/>
      <c r="C373" s="19"/>
      <c r="D373" s="19"/>
    </row>
    <row r="374">
      <c r="A374" s="19"/>
      <c r="B374" s="19"/>
      <c r="C374" s="19"/>
      <c r="D374" s="19"/>
    </row>
    <row r="375">
      <c r="A375" s="19"/>
      <c r="B375" s="19"/>
      <c r="C375" s="19"/>
      <c r="D375" s="19"/>
    </row>
    <row r="376">
      <c r="A376" s="19"/>
      <c r="B376" s="19"/>
      <c r="C376" s="19"/>
      <c r="D376" s="19"/>
    </row>
    <row r="377">
      <c r="A377" s="19"/>
      <c r="B377" s="19"/>
      <c r="C377" s="19"/>
      <c r="D377" s="19"/>
    </row>
    <row r="378">
      <c r="A378" s="19"/>
      <c r="B378" s="19"/>
      <c r="C378" s="19"/>
      <c r="D378" s="19"/>
    </row>
    <row r="379">
      <c r="A379" s="19"/>
      <c r="B379" s="19"/>
      <c r="C379" s="19"/>
      <c r="D379" s="19"/>
    </row>
    <row r="380">
      <c r="A380" s="19"/>
      <c r="B380" s="19"/>
      <c r="C380" s="19"/>
      <c r="D380" s="19"/>
    </row>
    <row r="381">
      <c r="A381" s="19"/>
      <c r="B381" s="19"/>
      <c r="C381" s="19"/>
      <c r="D381" s="19"/>
    </row>
    <row r="382">
      <c r="A382" s="19"/>
      <c r="B382" s="19"/>
      <c r="C382" s="19"/>
      <c r="D382" s="19"/>
    </row>
    <row r="383">
      <c r="A383" s="19"/>
      <c r="B383" s="19"/>
      <c r="C383" s="19"/>
      <c r="D383" s="19"/>
    </row>
    <row r="384">
      <c r="A384" s="19"/>
      <c r="B384" s="19"/>
      <c r="C384" s="19"/>
      <c r="D384" s="19"/>
    </row>
    <row r="385">
      <c r="A385" s="19"/>
      <c r="B385" s="19"/>
      <c r="C385" s="19"/>
      <c r="D385" s="19"/>
    </row>
    <row r="386">
      <c r="A386" s="19"/>
      <c r="B386" s="19"/>
      <c r="C386" s="19"/>
      <c r="D386" s="19"/>
    </row>
    <row r="387">
      <c r="A387" s="19"/>
      <c r="B387" s="19"/>
      <c r="C387" s="19"/>
      <c r="D387" s="19"/>
    </row>
    <row r="388">
      <c r="A388" s="19"/>
      <c r="B388" s="19"/>
      <c r="C388" s="19"/>
      <c r="D388" s="19"/>
    </row>
    <row r="389">
      <c r="A389" s="19"/>
      <c r="B389" s="19"/>
      <c r="C389" s="19"/>
      <c r="D389" s="19"/>
    </row>
    <row r="390">
      <c r="A390" s="19"/>
      <c r="B390" s="19"/>
      <c r="C390" s="19"/>
      <c r="D390" s="19"/>
    </row>
    <row r="391">
      <c r="A391" s="19"/>
      <c r="B391" s="19"/>
      <c r="C391" s="19"/>
      <c r="D391" s="19"/>
    </row>
    <row r="392">
      <c r="A392" s="19"/>
      <c r="B392" s="19"/>
      <c r="C392" s="19"/>
      <c r="D392" s="19"/>
    </row>
    <row r="393">
      <c r="A393" s="19"/>
      <c r="B393" s="19"/>
      <c r="C393" s="19"/>
      <c r="D393" s="19"/>
    </row>
    <row r="394">
      <c r="A394" s="19"/>
      <c r="B394" s="19"/>
      <c r="C394" s="19"/>
      <c r="D394" s="19"/>
    </row>
    <row r="395">
      <c r="A395" s="19"/>
      <c r="B395" s="19"/>
      <c r="C395" s="19"/>
      <c r="D395" s="19"/>
    </row>
    <row r="396">
      <c r="A396" s="19"/>
      <c r="B396" s="19"/>
      <c r="C396" s="19"/>
      <c r="D396" s="19"/>
    </row>
    <row r="397">
      <c r="A397" s="19"/>
      <c r="B397" s="19"/>
      <c r="C397" s="19"/>
      <c r="D397" s="19"/>
    </row>
    <row r="398">
      <c r="A398" s="19"/>
      <c r="B398" s="19"/>
      <c r="C398" s="19"/>
      <c r="D398" s="19"/>
    </row>
    <row r="399">
      <c r="A399" s="19"/>
      <c r="B399" s="19"/>
      <c r="C399" s="19"/>
      <c r="D399" s="19"/>
    </row>
    <row r="400">
      <c r="A400" s="19"/>
      <c r="B400" s="19"/>
      <c r="C400" s="19"/>
      <c r="D400" s="19"/>
    </row>
    <row r="401">
      <c r="A401" s="19"/>
      <c r="B401" s="19"/>
      <c r="C401" s="19"/>
      <c r="D401" s="19"/>
    </row>
    <row r="402">
      <c r="A402" s="19"/>
      <c r="B402" s="19"/>
      <c r="C402" s="19"/>
      <c r="D402" s="19"/>
    </row>
    <row r="403">
      <c r="A403" s="19"/>
      <c r="B403" s="19"/>
      <c r="C403" s="19"/>
      <c r="D403" s="19"/>
    </row>
    <row r="404">
      <c r="A404" s="19"/>
      <c r="B404" s="19"/>
      <c r="C404" s="19"/>
      <c r="D404" s="19"/>
    </row>
    <row r="405">
      <c r="A405" s="19"/>
      <c r="B405" s="19"/>
      <c r="C405" s="19"/>
      <c r="D405" s="19"/>
    </row>
    <row r="406">
      <c r="A406" s="19"/>
      <c r="B406" s="19"/>
      <c r="C406" s="19"/>
      <c r="D406" s="19"/>
    </row>
    <row r="407">
      <c r="A407" s="19"/>
      <c r="B407" s="19"/>
      <c r="C407" s="19"/>
      <c r="D407" s="19"/>
    </row>
    <row r="408">
      <c r="A408" s="19"/>
      <c r="B408" s="19"/>
      <c r="C408" s="19"/>
      <c r="D408" s="19"/>
    </row>
    <row r="409">
      <c r="A409" s="19"/>
      <c r="B409" s="19"/>
      <c r="C409" s="19"/>
      <c r="D409" s="19"/>
    </row>
    <row r="410">
      <c r="A410" s="19"/>
      <c r="B410" s="19"/>
      <c r="C410" s="19"/>
      <c r="D410" s="19"/>
    </row>
    <row r="411">
      <c r="A411" s="19"/>
      <c r="B411" s="19"/>
      <c r="C411" s="19"/>
      <c r="D411" s="19"/>
    </row>
    <row r="412">
      <c r="A412" s="19"/>
      <c r="B412" s="19"/>
      <c r="C412" s="19"/>
      <c r="D412" s="19"/>
    </row>
    <row r="413">
      <c r="A413" s="19"/>
      <c r="B413" s="19"/>
      <c r="C413" s="19"/>
      <c r="D413" s="19"/>
    </row>
    <row r="414">
      <c r="A414" s="19"/>
      <c r="B414" s="19"/>
      <c r="C414" s="19"/>
      <c r="D414" s="19"/>
    </row>
    <row r="415">
      <c r="A415" s="19"/>
      <c r="B415" s="19"/>
      <c r="C415" s="19"/>
      <c r="D415" s="19"/>
    </row>
    <row r="416">
      <c r="A416" s="19"/>
      <c r="B416" s="19"/>
      <c r="C416" s="19"/>
      <c r="D416" s="19"/>
    </row>
    <row r="417">
      <c r="A417" s="19"/>
      <c r="B417" s="19"/>
      <c r="C417" s="19"/>
      <c r="D417" s="19"/>
    </row>
    <row r="418">
      <c r="A418" s="19"/>
      <c r="B418" s="19"/>
      <c r="C418" s="19"/>
      <c r="D418" s="19"/>
    </row>
    <row r="419">
      <c r="A419" s="19"/>
      <c r="B419" s="19"/>
      <c r="C419" s="19"/>
      <c r="D419" s="19"/>
    </row>
    <row r="420">
      <c r="A420" s="19"/>
      <c r="B420" s="19"/>
      <c r="C420" s="19"/>
      <c r="D420" s="19"/>
    </row>
    <row r="421">
      <c r="A421" s="19"/>
      <c r="B421" s="19"/>
      <c r="C421" s="19"/>
      <c r="D421" s="19"/>
    </row>
    <row r="422">
      <c r="A422" s="19"/>
      <c r="B422" s="19"/>
      <c r="C422" s="19"/>
      <c r="D422" s="19"/>
    </row>
    <row r="423">
      <c r="A423" s="19"/>
      <c r="B423" s="19"/>
      <c r="C423" s="19"/>
      <c r="D423" s="19"/>
    </row>
    <row r="424">
      <c r="A424" s="19"/>
      <c r="B424" s="19"/>
      <c r="C424" s="19"/>
      <c r="D424" s="19"/>
    </row>
    <row r="425">
      <c r="A425" s="19"/>
      <c r="B425" s="19"/>
      <c r="C425" s="19"/>
      <c r="D425" s="19"/>
    </row>
    <row r="426">
      <c r="A426" s="19"/>
      <c r="B426" s="19"/>
      <c r="C426" s="19"/>
      <c r="D426" s="19"/>
    </row>
    <row r="427">
      <c r="A427" s="19"/>
      <c r="B427" s="19"/>
      <c r="C427" s="19"/>
      <c r="D427" s="19"/>
    </row>
    <row r="428">
      <c r="A428" s="19"/>
      <c r="B428" s="19"/>
      <c r="C428" s="19"/>
      <c r="D428" s="19"/>
    </row>
    <row r="429">
      <c r="A429" s="19"/>
      <c r="B429" s="19"/>
      <c r="C429" s="19"/>
      <c r="D429" s="19"/>
    </row>
    <row r="430">
      <c r="A430" s="19"/>
      <c r="B430" s="19"/>
      <c r="C430" s="19"/>
      <c r="D430" s="19"/>
    </row>
    <row r="431">
      <c r="A431" s="19"/>
      <c r="B431" s="19"/>
      <c r="C431" s="19"/>
      <c r="D431" s="19"/>
    </row>
    <row r="432">
      <c r="A432" s="19"/>
      <c r="B432" s="19"/>
      <c r="C432" s="19"/>
      <c r="D432" s="19"/>
    </row>
    <row r="433">
      <c r="A433" s="19"/>
      <c r="B433" s="19"/>
      <c r="C433" s="19"/>
      <c r="D433" s="19"/>
    </row>
    <row r="434">
      <c r="A434" s="19"/>
      <c r="B434" s="19"/>
      <c r="C434" s="19"/>
      <c r="D434" s="19"/>
    </row>
    <row r="435">
      <c r="A435" s="19"/>
      <c r="B435" s="19"/>
      <c r="C435" s="19"/>
      <c r="D435" s="19"/>
    </row>
    <row r="436">
      <c r="A436" s="19"/>
      <c r="B436" s="19"/>
      <c r="C436" s="19"/>
      <c r="D436" s="19"/>
    </row>
    <row r="437">
      <c r="A437" s="19"/>
      <c r="B437" s="19"/>
      <c r="C437" s="19"/>
      <c r="D437" s="19"/>
    </row>
    <row r="438">
      <c r="A438" s="19"/>
      <c r="B438" s="19"/>
      <c r="C438" s="19"/>
      <c r="D438" s="19"/>
    </row>
    <row r="439">
      <c r="A439" s="19"/>
      <c r="B439" s="19"/>
      <c r="C439" s="19"/>
      <c r="D439" s="19"/>
    </row>
    <row r="440">
      <c r="A440" s="19"/>
      <c r="B440" s="19"/>
      <c r="C440" s="19"/>
      <c r="D440" s="19"/>
    </row>
    <row r="441">
      <c r="A441" s="19"/>
      <c r="B441" s="19"/>
      <c r="C441" s="19"/>
      <c r="D441" s="19"/>
    </row>
    <row r="442">
      <c r="A442" s="19"/>
      <c r="B442" s="19"/>
      <c r="C442" s="19"/>
      <c r="D442" s="19"/>
    </row>
    <row r="443">
      <c r="A443" s="19"/>
      <c r="B443" s="19"/>
      <c r="C443" s="19"/>
      <c r="D443" s="19"/>
    </row>
    <row r="444">
      <c r="A444" s="19"/>
      <c r="B444" s="19"/>
      <c r="C444" s="19"/>
      <c r="D444" s="19"/>
    </row>
    <row r="445">
      <c r="A445" s="19"/>
      <c r="B445" s="19"/>
      <c r="C445" s="19"/>
      <c r="D445" s="19"/>
    </row>
    <row r="446">
      <c r="A446" s="19"/>
      <c r="B446" s="19"/>
      <c r="C446" s="19"/>
      <c r="D446" s="19"/>
    </row>
    <row r="447">
      <c r="A447" s="19"/>
      <c r="B447" s="19"/>
      <c r="C447" s="19"/>
      <c r="D447" s="19"/>
    </row>
    <row r="448">
      <c r="A448" s="19"/>
      <c r="B448" s="19"/>
      <c r="C448" s="19"/>
      <c r="D448" s="19"/>
    </row>
    <row r="449">
      <c r="A449" s="19"/>
      <c r="B449" s="19"/>
      <c r="C449" s="19"/>
      <c r="D449" s="19"/>
    </row>
    <row r="450">
      <c r="A450" s="19"/>
      <c r="B450" s="19"/>
      <c r="C450" s="19"/>
      <c r="D450" s="19"/>
    </row>
    <row r="451">
      <c r="A451" s="19"/>
      <c r="B451" s="19"/>
      <c r="C451" s="19"/>
      <c r="D451" s="19"/>
    </row>
    <row r="452">
      <c r="A452" s="19"/>
      <c r="B452" s="19"/>
      <c r="C452" s="19"/>
      <c r="D452" s="19"/>
    </row>
    <row r="453">
      <c r="A453" s="19"/>
      <c r="B453" s="19"/>
      <c r="C453" s="19"/>
      <c r="D453" s="19"/>
    </row>
    <row r="454">
      <c r="A454" s="19"/>
      <c r="B454" s="19"/>
      <c r="C454" s="19"/>
      <c r="D454" s="19"/>
    </row>
    <row r="455">
      <c r="A455" s="19"/>
      <c r="B455" s="19"/>
      <c r="C455" s="19"/>
      <c r="D455" s="19"/>
    </row>
    <row r="456">
      <c r="A456" s="19"/>
      <c r="B456" s="19"/>
      <c r="C456" s="19"/>
      <c r="D456" s="19"/>
    </row>
    <row r="457">
      <c r="A457" s="19"/>
      <c r="B457" s="19"/>
      <c r="C457" s="19"/>
      <c r="D457" s="19"/>
    </row>
    <row r="458">
      <c r="A458" s="19"/>
      <c r="B458" s="19"/>
      <c r="C458" s="19"/>
      <c r="D458" s="19"/>
    </row>
    <row r="459">
      <c r="A459" s="19"/>
      <c r="B459" s="19"/>
      <c r="C459" s="19"/>
      <c r="D459" s="19"/>
    </row>
    <row r="460">
      <c r="A460" s="19"/>
      <c r="B460" s="19"/>
      <c r="C460" s="19"/>
      <c r="D460" s="19"/>
    </row>
    <row r="461">
      <c r="A461" s="19"/>
      <c r="B461" s="19"/>
      <c r="C461" s="19"/>
      <c r="D461" s="19"/>
    </row>
    <row r="462">
      <c r="A462" s="19"/>
      <c r="B462" s="19"/>
      <c r="C462" s="19"/>
      <c r="D462" s="19"/>
    </row>
    <row r="463">
      <c r="A463" s="19"/>
      <c r="B463" s="19"/>
      <c r="C463" s="19"/>
      <c r="D463" s="19"/>
    </row>
    <row r="464">
      <c r="A464" s="19"/>
      <c r="B464" s="19"/>
      <c r="C464" s="19"/>
      <c r="D464" s="19"/>
    </row>
    <row r="465">
      <c r="A465" s="19"/>
      <c r="B465" s="19"/>
      <c r="C465" s="19"/>
      <c r="D465" s="19"/>
    </row>
    <row r="466">
      <c r="A466" s="19"/>
      <c r="B466" s="19"/>
      <c r="C466" s="19"/>
      <c r="D466" s="19"/>
    </row>
    <row r="467">
      <c r="A467" s="19"/>
      <c r="B467" s="19"/>
      <c r="C467" s="19"/>
      <c r="D467" s="19"/>
    </row>
    <row r="468">
      <c r="A468" s="19"/>
      <c r="B468" s="19"/>
      <c r="C468" s="19"/>
      <c r="D468" s="19"/>
    </row>
    <row r="469">
      <c r="A469" s="19"/>
      <c r="B469" s="19"/>
      <c r="C469" s="19"/>
      <c r="D469" s="19"/>
    </row>
    <row r="470">
      <c r="A470" s="19"/>
      <c r="B470" s="19"/>
      <c r="C470" s="19"/>
      <c r="D470" s="19"/>
    </row>
    <row r="471">
      <c r="A471" s="19"/>
      <c r="B471" s="19"/>
      <c r="C471" s="19"/>
      <c r="D471" s="19"/>
    </row>
    <row r="472">
      <c r="A472" s="19"/>
      <c r="B472" s="19"/>
      <c r="C472" s="19"/>
      <c r="D472" s="19"/>
    </row>
    <row r="473">
      <c r="A473" s="19"/>
      <c r="B473" s="19"/>
      <c r="C473" s="19"/>
      <c r="D473" s="19"/>
    </row>
    <row r="474">
      <c r="A474" s="19"/>
      <c r="B474" s="19"/>
      <c r="C474" s="19"/>
      <c r="D474" s="19"/>
    </row>
    <row r="475">
      <c r="A475" s="19"/>
      <c r="B475" s="19"/>
      <c r="C475" s="19"/>
      <c r="D475" s="19"/>
    </row>
    <row r="476">
      <c r="A476" s="19"/>
      <c r="B476" s="19"/>
      <c r="C476" s="19"/>
      <c r="D476" s="19"/>
    </row>
    <row r="477">
      <c r="A477" s="19"/>
      <c r="B477" s="19"/>
      <c r="C477" s="19"/>
      <c r="D477" s="19"/>
    </row>
    <row r="478">
      <c r="A478" s="19"/>
      <c r="B478" s="19"/>
      <c r="C478" s="19"/>
      <c r="D478" s="19"/>
    </row>
    <row r="479">
      <c r="A479" s="19"/>
      <c r="B479" s="19"/>
      <c r="C479" s="19"/>
      <c r="D479" s="19"/>
    </row>
    <row r="480">
      <c r="A480" s="19"/>
      <c r="B480" s="19"/>
      <c r="C480" s="19"/>
      <c r="D480" s="19"/>
    </row>
    <row r="481">
      <c r="A481" s="19"/>
      <c r="B481" s="19"/>
      <c r="C481" s="19"/>
      <c r="D481" s="19"/>
    </row>
    <row r="482">
      <c r="A482" s="19"/>
      <c r="B482" s="19"/>
      <c r="C482" s="19"/>
      <c r="D482" s="19"/>
    </row>
    <row r="483">
      <c r="A483" s="19"/>
      <c r="B483" s="19"/>
      <c r="C483" s="19"/>
      <c r="D483" s="19"/>
    </row>
    <row r="484">
      <c r="A484" s="19"/>
      <c r="B484" s="19"/>
      <c r="C484" s="19"/>
      <c r="D484" s="19"/>
    </row>
    <row r="485">
      <c r="A485" s="19"/>
      <c r="B485" s="19"/>
      <c r="C485" s="19"/>
      <c r="D485" s="19"/>
    </row>
    <row r="486">
      <c r="A486" s="19"/>
      <c r="B486" s="19"/>
      <c r="C486" s="19"/>
      <c r="D486" s="19"/>
    </row>
    <row r="487">
      <c r="A487" s="19"/>
      <c r="B487" s="19"/>
      <c r="C487" s="19"/>
      <c r="D487" s="19"/>
    </row>
    <row r="488">
      <c r="A488" s="19"/>
      <c r="B488" s="19"/>
      <c r="C488" s="19"/>
      <c r="D488" s="19"/>
    </row>
    <row r="489">
      <c r="A489" s="19"/>
      <c r="B489" s="19"/>
      <c r="C489" s="19"/>
      <c r="D489" s="19"/>
    </row>
    <row r="490">
      <c r="A490" s="19"/>
      <c r="B490" s="19"/>
      <c r="C490" s="19"/>
      <c r="D490" s="19"/>
    </row>
    <row r="491">
      <c r="A491" s="19"/>
      <c r="B491" s="19"/>
      <c r="C491" s="19"/>
      <c r="D491" s="19"/>
    </row>
    <row r="492">
      <c r="A492" s="19"/>
      <c r="B492" s="19"/>
      <c r="C492" s="19"/>
      <c r="D492" s="19"/>
    </row>
    <row r="493">
      <c r="A493" s="19"/>
      <c r="B493" s="19"/>
      <c r="C493" s="19"/>
      <c r="D493" s="19"/>
    </row>
    <row r="494">
      <c r="A494" s="19"/>
      <c r="B494" s="19"/>
      <c r="C494" s="19"/>
      <c r="D494" s="19"/>
    </row>
    <row r="495">
      <c r="A495" s="19"/>
      <c r="B495" s="19"/>
      <c r="C495" s="19"/>
      <c r="D495" s="19"/>
    </row>
    <row r="496">
      <c r="A496" s="19"/>
      <c r="B496" s="19"/>
      <c r="C496" s="19"/>
      <c r="D496" s="19"/>
    </row>
    <row r="497">
      <c r="A497" s="19"/>
      <c r="B497" s="19"/>
      <c r="C497" s="19"/>
      <c r="D497" s="19"/>
    </row>
    <row r="498">
      <c r="A498" s="19"/>
      <c r="B498" s="19"/>
      <c r="C498" s="19"/>
      <c r="D498" s="19"/>
    </row>
    <row r="499">
      <c r="A499" s="19"/>
      <c r="B499" s="19"/>
      <c r="C499" s="19"/>
      <c r="D499" s="19"/>
    </row>
    <row r="500">
      <c r="A500" s="19"/>
      <c r="B500" s="19"/>
      <c r="C500" s="19"/>
      <c r="D500" s="19"/>
    </row>
    <row r="501">
      <c r="A501" s="19"/>
      <c r="B501" s="19"/>
      <c r="C501" s="19"/>
      <c r="D501" s="19"/>
    </row>
    <row r="502">
      <c r="A502" s="19"/>
      <c r="B502" s="19"/>
      <c r="C502" s="19"/>
      <c r="D502" s="19"/>
    </row>
    <row r="503">
      <c r="A503" s="19"/>
      <c r="B503" s="19"/>
      <c r="C503" s="19"/>
      <c r="D503" s="19"/>
    </row>
    <row r="504">
      <c r="A504" s="19"/>
      <c r="B504" s="19"/>
      <c r="C504" s="19"/>
      <c r="D504" s="19"/>
    </row>
    <row r="505">
      <c r="A505" s="19"/>
      <c r="B505" s="19"/>
      <c r="C505" s="19"/>
      <c r="D505" s="19"/>
    </row>
    <row r="506">
      <c r="A506" s="19"/>
      <c r="B506" s="19"/>
      <c r="C506" s="19"/>
      <c r="D506" s="19"/>
    </row>
    <row r="507">
      <c r="A507" s="19"/>
      <c r="B507" s="19"/>
      <c r="C507" s="19"/>
      <c r="D507" s="19"/>
    </row>
    <row r="508">
      <c r="A508" s="19"/>
      <c r="B508" s="19"/>
      <c r="C508" s="19"/>
      <c r="D508" s="19"/>
    </row>
    <row r="509">
      <c r="A509" s="19"/>
      <c r="B509" s="19"/>
      <c r="C509" s="19"/>
      <c r="D509" s="19"/>
    </row>
    <row r="510">
      <c r="A510" s="19"/>
      <c r="B510" s="19"/>
      <c r="C510" s="19"/>
      <c r="D510" s="19"/>
    </row>
    <row r="511">
      <c r="A511" s="19"/>
      <c r="B511" s="19"/>
      <c r="C511" s="19"/>
      <c r="D511" s="19"/>
    </row>
    <row r="512">
      <c r="A512" s="19"/>
      <c r="B512" s="19"/>
      <c r="C512" s="19"/>
      <c r="D512" s="19"/>
    </row>
    <row r="513">
      <c r="A513" s="19"/>
      <c r="B513" s="19"/>
      <c r="C513" s="19"/>
      <c r="D513" s="19"/>
    </row>
    <row r="514">
      <c r="A514" s="19"/>
      <c r="B514" s="19"/>
      <c r="C514" s="19"/>
      <c r="D514" s="19"/>
    </row>
    <row r="515">
      <c r="A515" s="19"/>
      <c r="B515" s="19"/>
      <c r="C515" s="19"/>
      <c r="D515" s="19"/>
    </row>
    <row r="516">
      <c r="A516" s="19"/>
      <c r="B516" s="19"/>
      <c r="C516" s="19"/>
      <c r="D516" s="19"/>
    </row>
    <row r="517">
      <c r="A517" s="19"/>
      <c r="B517" s="19"/>
      <c r="C517" s="19"/>
      <c r="D517" s="19"/>
    </row>
    <row r="518">
      <c r="A518" s="19"/>
      <c r="B518" s="19"/>
      <c r="C518" s="19"/>
      <c r="D518" s="19"/>
    </row>
    <row r="519">
      <c r="A519" s="19"/>
      <c r="B519" s="19"/>
      <c r="C519" s="19"/>
      <c r="D519" s="19"/>
    </row>
    <row r="520">
      <c r="A520" s="19"/>
      <c r="B520" s="19"/>
      <c r="C520" s="19"/>
      <c r="D520" s="19"/>
    </row>
    <row r="521">
      <c r="A521" s="19"/>
      <c r="B521" s="19"/>
      <c r="C521" s="19"/>
      <c r="D521" s="19"/>
    </row>
    <row r="522">
      <c r="A522" s="19"/>
      <c r="B522" s="19"/>
      <c r="C522" s="19"/>
      <c r="D522" s="19"/>
    </row>
    <row r="523">
      <c r="A523" s="19"/>
      <c r="B523" s="19"/>
      <c r="C523" s="19"/>
      <c r="D523" s="19"/>
    </row>
    <row r="524">
      <c r="A524" s="19"/>
      <c r="B524" s="19"/>
      <c r="C524" s="19"/>
      <c r="D524" s="19"/>
    </row>
    <row r="525">
      <c r="A525" s="19"/>
      <c r="B525" s="19"/>
      <c r="C525" s="19"/>
      <c r="D525" s="19"/>
    </row>
    <row r="526">
      <c r="A526" s="19"/>
      <c r="B526" s="19"/>
      <c r="C526" s="19"/>
      <c r="D526" s="19"/>
    </row>
    <row r="527">
      <c r="A527" s="19"/>
      <c r="B527" s="19"/>
      <c r="C527" s="19"/>
      <c r="D527" s="19"/>
    </row>
    <row r="528">
      <c r="A528" s="19"/>
      <c r="B528" s="19"/>
      <c r="C528" s="19"/>
      <c r="D528" s="19"/>
    </row>
    <row r="529">
      <c r="A529" s="19"/>
      <c r="B529" s="19"/>
      <c r="C529" s="19"/>
      <c r="D529" s="19"/>
    </row>
    <row r="530">
      <c r="A530" s="19"/>
      <c r="B530" s="19"/>
      <c r="C530" s="19"/>
      <c r="D530" s="19"/>
    </row>
    <row r="531">
      <c r="A531" s="19"/>
      <c r="B531" s="19"/>
      <c r="C531" s="19"/>
      <c r="D531" s="19"/>
    </row>
    <row r="532">
      <c r="A532" s="19"/>
      <c r="B532" s="19"/>
      <c r="C532" s="19"/>
      <c r="D532" s="19"/>
    </row>
    <row r="533">
      <c r="A533" s="19"/>
      <c r="B533" s="19"/>
      <c r="C533" s="19"/>
      <c r="D533" s="19"/>
    </row>
    <row r="534">
      <c r="A534" s="19"/>
      <c r="B534" s="19"/>
      <c r="C534" s="19"/>
      <c r="D534" s="19"/>
    </row>
    <row r="535">
      <c r="A535" s="19"/>
      <c r="B535" s="19"/>
      <c r="C535" s="19"/>
      <c r="D535" s="19"/>
    </row>
    <row r="536">
      <c r="A536" s="19"/>
      <c r="B536" s="19"/>
      <c r="C536" s="19"/>
      <c r="D536" s="19"/>
    </row>
    <row r="537">
      <c r="A537" s="19"/>
      <c r="B537" s="19"/>
      <c r="C537" s="19"/>
      <c r="D537" s="19"/>
    </row>
    <row r="538">
      <c r="A538" s="19"/>
      <c r="B538" s="19"/>
      <c r="C538" s="19"/>
      <c r="D538" s="19"/>
    </row>
    <row r="539">
      <c r="A539" s="19"/>
      <c r="B539" s="19"/>
      <c r="C539" s="19"/>
      <c r="D539" s="19"/>
    </row>
    <row r="540">
      <c r="A540" s="19"/>
      <c r="B540" s="19"/>
      <c r="C540" s="19"/>
      <c r="D540" s="19"/>
    </row>
    <row r="541">
      <c r="A541" s="19"/>
      <c r="B541" s="19"/>
      <c r="C541" s="19"/>
      <c r="D541" s="19"/>
    </row>
    <row r="542">
      <c r="A542" s="19"/>
      <c r="B542" s="19"/>
      <c r="C542" s="19"/>
      <c r="D542" s="19"/>
    </row>
    <row r="543">
      <c r="A543" s="19"/>
      <c r="B543" s="19"/>
      <c r="C543" s="19"/>
      <c r="D543" s="19"/>
    </row>
    <row r="544">
      <c r="A544" s="19"/>
      <c r="B544" s="19"/>
      <c r="C544" s="19"/>
      <c r="D544" s="19"/>
    </row>
    <row r="545">
      <c r="A545" s="19"/>
      <c r="B545" s="19"/>
      <c r="C545" s="19"/>
      <c r="D545" s="19"/>
    </row>
    <row r="546">
      <c r="A546" s="19"/>
      <c r="B546" s="19"/>
      <c r="C546" s="19"/>
      <c r="D546" s="19"/>
    </row>
    <row r="547">
      <c r="A547" s="19"/>
      <c r="B547" s="19"/>
      <c r="C547" s="19"/>
      <c r="D547" s="19"/>
    </row>
  </sheetData>
  <autoFilter ref="$A$57:$A$70">
    <sortState ref="A57:A70">
      <sortCondition ref="A57:A70"/>
    </sortState>
  </autoFilter>
  <customSheetViews>
    <customSheetView guid="{9330A541-B3E4-49ED-A16D-EC5629809A6B}" filter="1" showAutoFilter="1">
      <autoFilter ref="$A$56:$B$83"/>
      <extLst>
        <ext uri="GoogleSheetsCustomDataVersion1">
          <go:sheetsCustomData xmlns:go="http://customooxmlschemas.google.com/" filterViewId="1677795352"/>
        </ext>
      </extLst>
    </customSheetView>
    <customSheetView guid="{9330A541-B3E4-49ED-A16D-EC5629809A6B}" filter="1" showAutoFilter="1">
      <autoFilter ref="$K$1:$L$6"/>
      <extLst>
        <ext uri="GoogleSheetsCustomDataVersion1">
          <go:sheetsCustomData xmlns:go="http://customooxmlschemas.google.com/" filterViewId="76419066"/>
        </ext>
      </extLst>
    </customSheetView>
  </customSheetViews>
  <mergeCells count="7">
    <mergeCell ref="F1:H1"/>
    <mergeCell ref="K1:L1"/>
    <mergeCell ref="A2:D2"/>
    <mergeCell ref="A14:D14"/>
    <mergeCell ref="H14:I14"/>
    <mergeCell ref="H24:O24"/>
    <mergeCell ref="A56:B56"/>
  </mergeCells>
  <drawing r:id="rId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c r="A1" s="43" t="s">
        <v>4030</v>
      </c>
      <c r="B1" s="44" t="s">
        <v>1957</v>
      </c>
      <c r="C1" s="45" t="s">
        <v>1954</v>
      </c>
      <c r="D1" s="46" t="s">
        <v>1955</v>
      </c>
      <c r="E1" s="47" t="s">
        <v>3963</v>
      </c>
      <c r="F1" s="48" t="s">
        <v>1953</v>
      </c>
    </row>
    <row r="2">
      <c r="A2" s="49" t="s">
        <v>4031</v>
      </c>
      <c r="B2" s="50">
        <f>AVERAGE('Sales Analysis Table 1'!Y:Y)</f>
        <v>1087.197349</v>
      </c>
      <c r="C2" s="51">
        <f>AVERAGE('Sales Analysis Table 1'!U:U)</f>
        <v>513.5827906</v>
      </c>
      <c r="D2" s="52">
        <f>AVERAGE('Sales Analysis Table 1'!V:V)</f>
        <v>0.14796</v>
      </c>
      <c r="E2" s="53">
        <f>AVERAGE('Sales Analysis Table 1'!F:F)</f>
        <v>41.5768453</v>
      </c>
      <c r="F2" s="53">
        <f>AVERAGE('Sales Analysis Table 1'!T:T)</f>
        <v>2.482</v>
      </c>
    </row>
    <row r="3">
      <c r="A3" s="49" t="s">
        <v>4032</v>
      </c>
      <c r="B3" s="53">
        <f>MEDIAN(A3,'Sales Analysis Table 1'!Y:Y)</f>
        <v>868.7182</v>
      </c>
      <c r="C3" s="53">
        <f>MEDIAN(B3,'Sales Analysis Table 1'!U:U)</f>
        <v>522.69</v>
      </c>
      <c r="D3" s="53">
        <f>MEDIAN(C3,'Sales Analysis Table 1'!V:V)</f>
        <v>0.14</v>
      </c>
      <c r="E3" s="53">
        <f>MEDIAN(D3,'Sales Analysis Table 1'!F:F)</f>
        <v>42</v>
      </c>
      <c r="F3" s="53">
        <f>MEDIAN(E3,'Sales Analysis Table 1'!T:T)</f>
        <v>2</v>
      </c>
    </row>
    <row r="4">
      <c r="A4" s="49" t="s">
        <v>4033</v>
      </c>
      <c r="B4" s="53" t="str">
        <f>MODE('Sales Analysis Table 1'!Y:Y)</f>
        <v>#N/A</v>
      </c>
      <c r="C4" s="53">
        <f>MODE('Sales Analysis Table 1'!U:U)</f>
        <v>871.34</v>
      </c>
      <c r="D4" s="53">
        <f>MODE('Sales Analysis Table 1'!V:V)</f>
        <v>0.1</v>
      </c>
      <c r="E4" s="53">
        <f>MODE('Sales Analysis Table 1'!F:F)</f>
        <v>29</v>
      </c>
      <c r="F4" s="53">
        <f>MODE('Sales Analysis Table 1'!T:T)</f>
        <v>2</v>
      </c>
    </row>
    <row r="5">
      <c r="A5" s="49" t="s">
        <v>4034</v>
      </c>
      <c r="B5" s="50">
        <f>MIN('Sales Analysis Table 1'!Y:Y)</f>
        <v>18.459</v>
      </c>
      <c r="C5" s="51">
        <f>MIN('Sales Analysis Table 1'!U:U)</f>
        <v>20.09</v>
      </c>
      <c r="D5" s="52">
        <f>MIN('Sales Analysis Table 1'!V:V)</f>
        <v>0</v>
      </c>
      <c r="E5" s="53">
        <f>MIN('Sales Analysis Table 1'!F:F)</f>
        <v>18</v>
      </c>
      <c r="F5" s="53">
        <f>MIN('Sales Analysis Table 1'!T:T)</f>
        <v>1</v>
      </c>
    </row>
    <row r="6">
      <c r="A6" s="49" t="s">
        <v>4035</v>
      </c>
      <c r="B6" s="50">
        <f>MAX('Sales Analysis Table 1'!Y:Y)</f>
        <v>3908.2428</v>
      </c>
      <c r="C6" s="51">
        <f>MAX('Sales Analysis Table 1'!U:U)</f>
        <v>999.89</v>
      </c>
      <c r="D6" s="52">
        <f>MAX('Sales Analysis Table 1'!V:V)</f>
        <v>0.3</v>
      </c>
      <c r="E6" s="53">
        <f>MAX('Sales Analysis Table 1'!F:F)</f>
        <v>64</v>
      </c>
      <c r="F6" s="53">
        <f>MAX('Sales Analysis Table 1'!T:T)</f>
        <v>4</v>
      </c>
    </row>
    <row r="7">
      <c r="A7" s="49" t="s">
        <v>4036</v>
      </c>
      <c r="B7" s="53">
        <f>COUNT('Sales Analysis Table 1'!Y:Y)</f>
        <v>2000</v>
      </c>
      <c r="C7" s="53">
        <f>COUNT('Sales Analysis Table 1'!U:U)</f>
        <v>2000</v>
      </c>
      <c r="D7" s="53">
        <f>COUNT('Sales Analysis Table 1'!V:V)</f>
        <v>2000</v>
      </c>
      <c r="E7" s="53">
        <f>COUNT('Sales Analysis Table 1'!F:F)</f>
        <v>2000</v>
      </c>
      <c r="F7" s="53">
        <f>COUNT('Sales Analysis Table 1'!T:T)</f>
        <v>2000</v>
      </c>
    </row>
    <row r="8">
      <c r="A8" s="49" t="s">
        <v>4037</v>
      </c>
      <c r="B8" s="53">
        <f>_xlfn.VAR.S('Sales Analysis Table 1'!Y:Y)</f>
        <v>671775.2464</v>
      </c>
      <c r="C8" s="53">
        <f>_xlfn.VAR.S('Sales Analysis Table 1'!U:U)</f>
        <v>79720.53434</v>
      </c>
      <c r="D8" s="53">
        <f>_xlfn.VAR.S('Sales Analysis Table 1'!V:V)</f>
        <v>0.00768207944</v>
      </c>
      <c r="E8" s="53">
        <f>_xlfn.VAR.S('Sales Analysis Table 1'!F:F)</f>
        <v>184.2895545</v>
      </c>
      <c r="F8" s="53">
        <f>_xlfn.VAR.S('Sales Analysis Table 1'!T:T)</f>
        <v>1.235293647</v>
      </c>
    </row>
    <row r="9">
      <c r="A9" s="49" t="s">
        <v>4038</v>
      </c>
      <c r="B9" s="53">
        <f>VARP('Sales Analysis Table 1'!Y:Y)</f>
        <v>671439.3588</v>
      </c>
      <c r="C9" s="53">
        <f>VARP('Sales Analysis Table 1'!U:U)</f>
        <v>79680.67407</v>
      </c>
      <c r="D9" s="53">
        <f>VARP('Sales Analysis Table 1'!V:V)</f>
        <v>0.0076782384</v>
      </c>
      <c r="E9" s="53">
        <f>VARP('Sales Analysis Table 1'!F:F)</f>
        <v>184.1974098</v>
      </c>
      <c r="F9" s="53">
        <f>VARP('Sales Analysis Table 1'!T:T)</f>
        <v>1.234676</v>
      </c>
    </row>
    <row r="10">
      <c r="A10" s="49" t="s">
        <v>4039</v>
      </c>
      <c r="B10" s="53">
        <f>_xlfn.STDEV.S('Sales Analysis Table 1'!Y:Y)</f>
        <v>819.6189642</v>
      </c>
      <c r="C10" s="53">
        <f>_xlfn.STDEV.S('Sales Analysis Table 1'!U:U)</f>
        <v>282.3482501</v>
      </c>
      <c r="D10" s="53">
        <f>_xlfn.STDEV.S('Sales Analysis Table 1'!V:V)</f>
        <v>0.08764747252</v>
      </c>
      <c r="E10" s="53">
        <f>_xlfn.STDEV.S('Sales Analysis Table 1'!F:F)</f>
        <v>13.57532889</v>
      </c>
      <c r="F10" s="53">
        <f>_xlfn.STDEV.S('Sales Analysis Table 1'!T:T)</f>
        <v>1.111437649</v>
      </c>
    </row>
    <row r="11">
      <c r="A11" s="49" t="s">
        <v>4040</v>
      </c>
      <c r="B11" s="53">
        <f>_xlfn.STDEV.P('Sales Analysis Table 1'!Y:Y)</f>
        <v>819.4140338</v>
      </c>
      <c r="C11" s="53">
        <f>_xlfn.STDEV.P('Sales Analysis Table 1'!U:U)</f>
        <v>282.2776542</v>
      </c>
      <c r="D11" s="53">
        <f>_xlfn.STDEV.P('Sales Analysis Table 1'!V:V)</f>
        <v>0.08762555792</v>
      </c>
      <c r="E11" s="53">
        <f>_xlfn.STDEV.P('Sales Analysis Table 1'!F:F)</f>
        <v>13.57193464</v>
      </c>
      <c r="F11" s="53">
        <f>_xlfn.STDEV.P('Sales Analysis Table 1'!T:T)</f>
        <v>1.111159754</v>
      </c>
    </row>
    <row r="12">
      <c r="A12" s="49" t="s">
        <v>4041</v>
      </c>
      <c r="B12" s="53">
        <f>KURT('Sales Analysis Table 1'!Y:Y)</f>
        <v>-42.63478792</v>
      </c>
      <c r="C12" s="53">
        <f>KURT('Sales Analysis Table 1'!U:U)</f>
        <v>-26.53737228</v>
      </c>
      <c r="D12" s="53">
        <f>KURT('Sales Analysis Table 1'!V:V)</f>
        <v>-26.34462486</v>
      </c>
      <c r="E12" s="53">
        <f>KURT('Sales Analysis Table 1'!F:F)</f>
        <v>-26.63422337</v>
      </c>
      <c r="F12" s="53">
        <f>KURT('Sales Analysis Table 1'!T:T)</f>
        <v>-24.57641587</v>
      </c>
    </row>
    <row r="13">
      <c r="A13" s="49" t="s">
        <v>4042</v>
      </c>
      <c r="B13" s="53">
        <f>SKEW('Sales Analysis Table 1'!Y:Y)</f>
        <v>0.8790470397</v>
      </c>
      <c r="C13" s="53">
        <f>SKEW('Sales Analysis Table 1'!U:U)</f>
        <v>-0.03481390745</v>
      </c>
      <c r="D13" s="53">
        <f>SKEW('Sales Analysis Table 1'!V:V)</f>
        <v>0.06295103471</v>
      </c>
      <c r="E13" s="53">
        <f>SKEW('Sales Analysis Table 1'!F:F)</f>
        <v>-0.03746760182</v>
      </c>
      <c r="F13" s="53">
        <f>SKEW('Sales Analysis Table 1'!T:T)</f>
        <v>0.02237835718</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8" max="8" width="26.43"/>
    <col customWidth="1" min="13" max="13" width="4.71"/>
  </cols>
  <sheetData>
    <row r="1">
      <c r="A1" s="54" t="s">
        <v>4043</v>
      </c>
      <c r="M1" s="55"/>
      <c r="N1" s="56"/>
      <c r="O1" s="56"/>
      <c r="P1" s="56"/>
      <c r="Q1" s="56"/>
      <c r="R1" s="56"/>
      <c r="S1" s="56"/>
      <c r="T1" s="56"/>
      <c r="U1" s="56"/>
      <c r="V1" s="56"/>
      <c r="W1" s="56"/>
      <c r="X1" s="56"/>
      <c r="Y1" s="56"/>
      <c r="Z1" s="56"/>
    </row>
    <row r="2">
      <c r="M2" s="55"/>
      <c r="N2" s="56"/>
      <c r="O2" s="56"/>
      <c r="P2" s="56"/>
      <c r="Q2" s="56"/>
      <c r="R2" s="56"/>
      <c r="S2" s="56"/>
      <c r="T2" s="56"/>
      <c r="U2" s="56"/>
      <c r="V2" s="56"/>
      <c r="W2" s="56"/>
      <c r="X2" s="56"/>
      <c r="Y2" s="56"/>
      <c r="Z2" s="56"/>
    </row>
    <row r="3">
      <c r="M3" s="55"/>
      <c r="N3" s="56"/>
      <c r="O3" s="56"/>
      <c r="P3" s="56"/>
      <c r="Q3" s="56"/>
      <c r="R3" s="56"/>
      <c r="S3" s="56"/>
      <c r="T3" s="56"/>
      <c r="U3" s="56"/>
      <c r="V3" s="56"/>
      <c r="W3" s="56"/>
      <c r="X3" s="56"/>
      <c r="Y3" s="56"/>
      <c r="Z3" s="56"/>
    </row>
    <row r="4">
      <c r="A4" s="55"/>
      <c r="B4" s="55"/>
      <c r="C4" s="55"/>
      <c r="D4" s="55"/>
      <c r="E4" s="55"/>
      <c r="F4" s="55"/>
      <c r="G4" s="55"/>
      <c r="H4" s="55"/>
      <c r="I4" s="55"/>
      <c r="J4" s="55"/>
      <c r="K4" s="55"/>
      <c r="L4" s="55"/>
      <c r="M4" s="57"/>
      <c r="N4" s="58"/>
      <c r="O4" s="59"/>
      <c r="P4" s="60"/>
      <c r="Q4" s="58"/>
      <c r="R4" s="58"/>
      <c r="S4" s="58"/>
      <c r="T4" s="58"/>
      <c r="U4" s="56"/>
      <c r="V4" s="56"/>
      <c r="W4" s="56"/>
      <c r="X4" s="56"/>
      <c r="Y4" s="56"/>
      <c r="Z4" s="56"/>
    </row>
    <row r="5">
      <c r="A5" s="55"/>
      <c r="B5" s="55"/>
      <c r="C5" s="55"/>
      <c r="D5" s="55"/>
      <c r="E5" s="55"/>
      <c r="F5" s="55"/>
      <c r="G5" s="55"/>
      <c r="H5" s="55"/>
      <c r="I5" s="55"/>
      <c r="J5" s="55"/>
      <c r="K5" s="55"/>
      <c r="L5" s="55"/>
      <c r="M5" s="57"/>
      <c r="N5" s="58"/>
      <c r="O5" s="59"/>
      <c r="P5" s="60"/>
      <c r="Q5" s="58"/>
      <c r="R5" s="58"/>
      <c r="S5" s="58"/>
      <c r="T5" s="58"/>
      <c r="U5" s="56"/>
      <c r="V5" s="56"/>
      <c r="W5" s="56"/>
      <c r="X5" s="56"/>
      <c r="Y5" s="56"/>
      <c r="Z5" s="56"/>
    </row>
    <row r="6">
      <c r="A6" s="55"/>
      <c r="B6" s="55"/>
      <c r="C6" s="55"/>
      <c r="D6" s="55"/>
      <c r="E6" s="55"/>
      <c r="F6" s="55"/>
      <c r="G6" s="55"/>
      <c r="H6" s="55"/>
      <c r="I6" s="55"/>
      <c r="J6" s="55"/>
      <c r="K6" s="55"/>
      <c r="L6" s="55"/>
      <c r="M6" s="57"/>
      <c r="N6" s="58"/>
      <c r="O6" s="59"/>
      <c r="P6" s="60"/>
      <c r="Q6" s="58"/>
      <c r="R6" s="58"/>
      <c r="S6" s="58"/>
      <c r="T6" s="58"/>
      <c r="U6" s="56"/>
      <c r="V6" s="56"/>
      <c r="W6" s="56"/>
      <c r="X6" s="56"/>
      <c r="Y6" s="56"/>
      <c r="Z6" s="56"/>
    </row>
    <row r="7">
      <c r="A7" s="55"/>
      <c r="B7" s="55"/>
      <c r="C7" s="55"/>
      <c r="D7" s="55"/>
      <c r="E7" s="55"/>
      <c r="F7" s="55"/>
      <c r="G7" s="55"/>
      <c r="H7" s="55"/>
      <c r="I7" s="55"/>
      <c r="J7" s="55"/>
      <c r="K7" s="55"/>
      <c r="L7" s="55"/>
      <c r="M7" s="57"/>
      <c r="N7" s="58"/>
      <c r="O7" s="59"/>
      <c r="P7" s="60"/>
      <c r="Q7" s="58"/>
      <c r="R7" s="58"/>
      <c r="S7" s="58"/>
      <c r="T7" s="58"/>
      <c r="U7" s="56"/>
      <c r="V7" s="56"/>
      <c r="W7" s="56"/>
      <c r="X7" s="56"/>
      <c r="Y7" s="56"/>
      <c r="Z7" s="56"/>
    </row>
    <row r="8">
      <c r="A8" s="55"/>
      <c r="B8" s="55"/>
      <c r="C8" s="55"/>
      <c r="D8" s="55"/>
      <c r="E8" s="55"/>
      <c r="F8" s="55"/>
      <c r="G8" s="55"/>
      <c r="H8" s="55"/>
      <c r="I8" s="55"/>
      <c r="J8" s="55"/>
      <c r="K8" s="55"/>
      <c r="L8" s="55"/>
      <c r="M8" s="57"/>
      <c r="N8" s="58"/>
      <c r="O8" s="59"/>
      <c r="P8" s="60"/>
      <c r="Q8" s="58"/>
      <c r="R8" s="58"/>
      <c r="S8" s="58"/>
      <c r="T8" s="58"/>
      <c r="U8" s="56"/>
      <c r="V8" s="56"/>
      <c r="W8" s="56"/>
      <c r="X8" s="56"/>
      <c r="Y8" s="56"/>
      <c r="Z8" s="56"/>
    </row>
    <row r="9">
      <c r="A9" s="55"/>
      <c r="B9" s="55"/>
      <c r="C9" s="55"/>
      <c r="D9" s="55"/>
      <c r="E9" s="55"/>
      <c r="F9" s="55"/>
      <c r="G9" s="55"/>
      <c r="H9" s="55"/>
      <c r="I9" s="55"/>
      <c r="J9" s="55"/>
      <c r="K9" s="55"/>
      <c r="L9" s="55"/>
      <c r="M9" s="57"/>
      <c r="N9" s="58"/>
      <c r="O9" s="59"/>
      <c r="P9" s="60"/>
      <c r="Q9" s="58"/>
      <c r="R9" s="58"/>
      <c r="S9" s="58"/>
      <c r="T9" s="58"/>
      <c r="U9" s="56"/>
      <c r="V9" s="56"/>
      <c r="W9" s="56"/>
      <c r="X9" s="56"/>
      <c r="Y9" s="56"/>
      <c r="Z9" s="56"/>
    </row>
    <row r="10">
      <c r="A10" s="55"/>
      <c r="B10" s="55"/>
      <c r="C10" s="55"/>
      <c r="D10" s="55"/>
      <c r="E10" s="55"/>
      <c r="F10" s="55"/>
      <c r="G10" s="55"/>
      <c r="H10" s="55"/>
      <c r="I10" s="55"/>
      <c r="J10" s="55"/>
      <c r="K10" s="55"/>
      <c r="L10" s="55"/>
      <c r="M10" s="57"/>
      <c r="N10" s="58"/>
      <c r="O10" s="59"/>
      <c r="P10" s="60"/>
      <c r="Q10" s="58"/>
      <c r="R10" s="58"/>
      <c r="S10" s="58"/>
      <c r="T10" s="58"/>
      <c r="U10" s="56"/>
      <c r="V10" s="56"/>
      <c r="W10" s="56"/>
      <c r="X10" s="56"/>
      <c r="Y10" s="56"/>
      <c r="Z10" s="56"/>
    </row>
    <row r="11">
      <c r="A11" s="55"/>
      <c r="B11" s="55"/>
      <c r="C11" s="55"/>
      <c r="D11" s="55"/>
      <c r="E11" s="55"/>
      <c r="F11" s="55"/>
      <c r="G11" s="55"/>
      <c r="H11" s="55"/>
      <c r="I11" s="55"/>
      <c r="J11" s="55"/>
      <c r="K11" s="55"/>
      <c r="L11" s="55"/>
      <c r="M11" s="57"/>
      <c r="N11" s="58"/>
      <c r="O11" s="59"/>
      <c r="P11" s="60"/>
      <c r="Q11" s="58"/>
      <c r="R11" s="58"/>
      <c r="S11" s="58"/>
      <c r="T11" s="58"/>
      <c r="U11" s="56"/>
      <c r="V11" s="56"/>
      <c r="W11" s="56"/>
      <c r="X11" s="56"/>
      <c r="Y11" s="56"/>
      <c r="Z11" s="56"/>
    </row>
    <row r="12">
      <c r="A12" s="55"/>
      <c r="B12" s="55"/>
      <c r="C12" s="55"/>
      <c r="D12" s="55"/>
      <c r="E12" s="55"/>
      <c r="F12" s="55"/>
      <c r="G12" s="55"/>
      <c r="H12" s="55"/>
      <c r="I12" s="55"/>
      <c r="J12" s="55"/>
      <c r="K12" s="55"/>
      <c r="L12" s="55"/>
      <c r="M12" s="57"/>
      <c r="N12" s="58"/>
      <c r="O12" s="59"/>
      <c r="P12" s="60"/>
      <c r="Q12" s="58"/>
      <c r="R12" s="58"/>
      <c r="S12" s="58"/>
      <c r="T12" s="58"/>
      <c r="U12" s="56"/>
      <c r="V12" s="56"/>
      <c r="W12" s="56"/>
      <c r="X12" s="56"/>
      <c r="Y12" s="56"/>
      <c r="Z12" s="56"/>
    </row>
    <row r="13">
      <c r="A13" s="55"/>
      <c r="B13" s="55"/>
      <c r="C13" s="55"/>
      <c r="D13" s="55"/>
      <c r="E13" s="55"/>
      <c r="F13" s="55"/>
      <c r="G13" s="55"/>
      <c r="H13" s="55"/>
      <c r="I13" s="55"/>
      <c r="J13" s="55"/>
      <c r="K13" s="55"/>
      <c r="L13" s="55"/>
      <c r="M13" s="57"/>
      <c r="N13" s="58"/>
      <c r="O13" s="59"/>
      <c r="P13" s="60"/>
      <c r="Q13" s="58"/>
      <c r="R13" s="58"/>
      <c r="S13" s="58"/>
      <c r="T13" s="58"/>
      <c r="U13" s="56"/>
      <c r="V13" s="56"/>
      <c r="W13" s="56"/>
      <c r="X13" s="56"/>
      <c r="Y13" s="56"/>
      <c r="Z13" s="56"/>
    </row>
    <row r="14">
      <c r="A14" s="55"/>
      <c r="B14" s="55"/>
      <c r="C14" s="55"/>
      <c r="D14" s="55"/>
      <c r="E14" s="55"/>
      <c r="F14" s="55"/>
      <c r="G14" s="55"/>
      <c r="H14" s="55"/>
      <c r="I14" s="55"/>
      <c r="J14" s="55"/>
      <c r="K14" s="55"/>
      <c r="L14" s="55"/>
      <c r="M14" s="57"/>
      <c r="N14" s="58"/>
      <c r="O14" s="59"/>
      <c r="P14" s="60"/>
      <c r="Q14" s="58"/>
      <c r="R14" s="58"/>
      <c r="S14" s="58"/>
      <c r="T14" s="58"/>
      <c r="U14" s="56"/>
      <c r="V14" s="56"/>
      <c r="W14" s="56"/>
      <c r="X14" s="56"/>
      <c r="Y14" s="56"/>
      <c r="Z14" s="56"/>
    </row>
    <row r="15">
      <c r="A15" s="55"/>
      <c r="B15" s="55"/>
      <c r="C15" s="55"/>
      <c r="D15" s="55"/>
      <c r="E15" s="55"/>
      <c r="F15" s="55"/>
      <c r="G15" s="55"/>
      <c r="H15" s="55"/>
      <c r="I15" s="55"/>
      <c r="J15" s="55"/>
      <c r="K15" s="55"/>
      <c r="L15" s="55"/>
      <c r="M15" s="57"/>
      <c r="N15" s="58"/>
      <c r="O15" s="59"/>
      <c r="P15" s="60"/>
      <c r="Q15" s="58"/>
      <c r="R15" s="58"/>
      <c r="S15" s="58"/>
      <c r="T15" s="58"/>
      <c r="U15" s="56"/>
      <c r="V15" s="56"/>
      <c r="W15" s="56"/>
      <c r="X15" s="56"/>
      <c r="Y15" s="56"/>
      <c r="Z15" s="56"/>
    </row>
    <row r="16">
      <c r="A16" s="55"/>
      <c r="B16" s="55"/>
      <c r="C16" s="55"/>
      <c r="D16" s="55"/>
      <c r="E16" s="55"/>
      <c r="F16" s="55"/>
      <c r="G16" s="55"/>
      <c r="H16" s="55"/>
      <c r="I16" s="55"/>
      <c r="J16" s="55"/>
      <c r="K16" s="55"/>
      <c r="L16" s="55"/>
      <c r="M16" s="57"/>
      <c r="N16" s="58"/>
      <c r="O16" s="59"/>
      <c r="P16" s="60"/>
      <c r="Q16" s="58"/>
      <c r="R16" s="58"/>
      <c r="S16" s="58"/>
      <c r="T16" s="58"/>
      <c r="U16" s="56"/>
      <c r="V16" s="56"/>
      <c r="W16" s="56"/>
      <c r="X16" s="56"/>
      <c r="Y16" s="56"/>
      <c r="Z16" s="56"/>
    </row>
    <row r="17">
      <c r="A17" s="55"/>
      <c r="B17" s="55"/>
      <c r="C17" s="55"/>
      <c r="D17" s="55"/>
      <c r="E17" s="55"/>
      <c r="F17" s="55"/>
      <c r="G17" s="55"/>
      <c r="H17" s="55"/>
      <c r="I17" s="55"/>
      <c r="J17" s="55"/>
      <c r="K17" s="55"/>
      <c r="L17" s="55"/>
      <c r="M17" s="57"/>
      <c r="N17" s="58"/>
      <c r="O17" s="59"/>
      <c r="P17" s="60"/>
      <c r="Q17" s="58"/>
      <c r="R17" s="58"/>
      <c r="S17" s="58"/>
      <c r="T17" s="58"/>
      <c r="U17" s="56"/>
      <c r="V17" s="56"/>
      <c r="W17" s="56"/>
      <c r="X17" s="56"/>
      <c r="Y17" s="56"/>
      <c r="Z17" s="56"/>
    </row>
    <row r="18">
      <c r="A18" s="55"/>
      <c r="B18" s="55"/>
      <c r="C18" s="55"/>
      <c r="D18" s="55"/>
      <c r="E18" s="55"/>
      <c r="F18" s="55"/>
      <c r="G18" s="55"/>
      <c r="H18" s="55"/>
      <c r="I18" s="55"/>
      <c r="J18" s="55"/>
      <c r="K18" s="55"/>
      <c r="L18" s="55"/>
      <c r="M18" s="57"/>
      <c r="N18" s="58"/>
      <c r="O18" s="59"/>
      <c r="P18" s="60"/>
      <c r="Q18" s="58"/>
      <c r="R18" s="58"/>
      <c r="S18" s="58"/>
      <c r="T18" s="58"/>
      <c r="U18" s="56"/>
      <c r="V18" s="56"/>
      <c r="W18" s="56"/>
      <c r="X18" s="56"/>
      <c r="Y18" s="56"/>
      <c r="Z18" s="56"/>
    </row>
    <row r="19">
      <c r="A19" s="55"/>
      <c r="B19" s="55"/>
      <c r="C19" s="55"/>
      <c r="D19" s="55"/>
      <c r="E19" s="55"/>
      <c r="F19" s="55"/>
      <c r="G19" s="55"/>
      <c r="H19" s="55"/>
      <c r="I19" s="55"/>
      <c r="J19" s="55"/>
      <c r="K19" s="55"/>
      <c r="L19" s="55"/>
      <c r="M19" s="55"/>
      <c r="N19" s="56"/>
      <c r="O19" s="56"/>
      <c r="P19" s="56"/>
      <c r="Q19" s="56"/>
      <c r="R19" s="56"/>
      <c r="S19" s="56"/>
      <c r="T19" s="56"/>
      <c r="U19" s="56"/>
      <c r="V19" s="56"/>
      <c r="W19" s="56"/>
      <c r="X19" s="56"/>
      <c r="Y19" s="56"/>
      <c r="Z19" s="56"/>
    </row>
    <row r="20">
      <c r="A20" s="55"/>
      <c r="B20" s="55"/>
      <c r="C20" s="55"/>
      <c r="D20" s="55"/>
      <c r="E20" s="55"/>
      <c r="F20" s="55"/>
      <c r="G20" s="55"/>
      <c r="H20" s="55"/>
      <c r="I20" s="55"/>
      <c r="J20" s="55"/>
      <c r="K20" s="55"/>
      <c r="L20" s="55"/>
      <c r="M20" s="55"/>
      <c r="N20" s="56"/>
      <c r="O20" s="56"/>
      <c r="P20" s="56"/>
      <c r="Q20" s="56"/>
      <c r="R20" s="56"/>
      <c r="S20" s="56"/>
      <c r="T20" s="56"/>
      <c r="U20" s="56"/>
      <c r="V20" s="56"/>
      <c r="W20" s="56"/>
      <c r="X20" s="56"/>
      <c r="Y20" s="56"/>
      <c r="Z20" s="56"/>
    </row>
    <row r="21">
      <c r="A21" s="55"/>
      <c r="B21" s="55"/>
      <c r="C21" s="55"/>
      <c r="D21" s="55"/>
      <c r="E21" s="55"/>
      <c r="F21" s="55"/>
      <c r="G21" s="55"/>
      <c r="H21" s="55"/>
      <c r="I21" s="55"/>
      <c r="J21" s="55"/>
      <c r="K21" s="55"/>
      <c r="L21" s="55"/>
      <c r="M21" s="55"/>
      <c r="N21" s="56"/>
      <c r="O21" s="56"/>
      <c r="P21" s="56"/>
      <c r="Q21" s="56"/>
      <c r="R21" s="56"/>
      <c r="S21" s="56"/>
      <c r="T21" s="56"/>
      <c r="U21" s="56"/>
      <c r="V21" s="56"/>
      <c r="W21" s="56"/>
      <c r="X21" s="56"/>
      <c r="Y21" s="56"/>
      <c r="Z21" s="56"/>
    </row>
    <row r="22">
      <c r="A22" s="55"/>
      <c r="B22" s="55"/>
      <c r="C22" s="55"/>
      <c r="D22" s="55"/>
      <c r="E22" s="55"/>
      <c r="F22" s="55"/>
      <c r="G22" s="55"/>
      <c r="H22" s="55"/>
      <c r="I22" s="55"/>
      <c r="J22" s="55"/>
      <c r="K22" s="55"/>
      <c r="L22" s="55"/>
      <c r="M22" s="55"/>
      <c r="N22" s="56"/>
      <c r="O22" s="56"/>
      <c r="P22" s="56"/>
      <c r="Q22" s="56"/>
      <c r="R22" s="56"/>
      <c r="S22" s="56"/>
      <c r="T22" s="56"/>
      <c r="U22" s="56"/>
      <c r="V22" s="56"/>
      <c r="W22" s="56"/>
      <c r="X22" s="56"/>
      <c r="Y22" s="56"/>
      <c r="Z22" s="56"/>
    </row>
    <row r="23">
      <c r="A23" s="55"/>
      <c r="B23" s="55"/>
      <c r="C23" s="55"/>
      <c r="D23" s="55"/>
      <c r="E23" s="55"/>
      <c r="F23" s="55"/>
      <c r="G23" s="55"/>
      <c r="H23" s="55"/>
      <c r="I23" s="55"/>
      <c r="J23" s="55"/>
      <c r="K23" s="55"/>
      <c r="L23" s="55"/>
      <c r="M23" s="55"/>
      <c r="N23" s="56"/>
      <c r="O23" s="56"/>
      <c r="P23" s="56"/>
      <c r="Q23" s="56"/>
      <c r="R23" s="56"/>
      <c r="S23" s="56"/>
      <c r="T23" s="56"/>
      <c r="U23" s="56"/>
      <c r="V23" s="56"/>
      <c r="W23" s="56"/>
      <c r="X23" s="56"/>
      <c r="Y23" s="56"/>
      <c r="Z23" s="56"/>
    </row>
    <row r="24">
      <c r="A24" s="55"/>
      <c r="B24" s="55"/>
      <c r="C24" s="55"/>
      <c r="D24" s="55"/>
      <c r="E24" s="55"/>
      <c r="F24" s="55"/>
      <c r="G24" s="55"/>
      <c r="H24" s="55"/>
      <c r="I24" s="55"/>
      <c r="J24" s="55"/>
      <c r="K24" s="55"/>
      <c r="L24" s="55"/>
      <c r="M24" s="55"/>
      <c r="N24" s="56"/>
      <c r="O24" s="56"/>
      <c r="P24" s="56"/>
      <c r="Q24" s="56"/>
      <c r="R24" s="56"/>
      <c r="S24" s="56"/>
      <c r="T24" s="56"/>
      <c r="U24" s="56"/>
      <c r="V24" s="56"/>
      <c r="W24" s="56"/>
      <c r="X24" s="56"/>
      <c r="Y24" s="56"/>
      <c r="Z24" s="56"/>
    </row>
    <row r="25">
      <c r="A25" s="55"/>
      <c r="B25" s="55"/>
      <c r="C25" s="55"/>
      <c r="D25" s="55"/>
      <c r="E25" s="55"/>
      <c r="F25" s="55"/>
      <c r="G25" s="55"/>
      <c r="H25" s="55"/>
      <c r="I25" s="55"/>
      <c r="J25" s="55"/>
      <c r="K25" s="55"/>
      <c r="L25" s="55"/>
      <c r="M25" s="55"/>
      <c r="N25" s="56"/>
      <c r="O25" s="56"/>
      <c r="P25" s="56"/>
      <c r="Q25" s="56"/>
      <c r="R25" s="56"/>
      <c r="S25" s="56"/>
      <c r="T25" s="56"/>
      <c r="U25" s="56"/>
      <c r="V25" s="56"/>
      <c r="W25" s="56"/>
      <c r="X25" s="56"/>
      <c r="Y25" s="56"/>
      <c r="Z25" s="56"/>
    </row>
    <row r="26">
      <c r="A26" s="55"/>
      <c r="B26" s="55"/>
      <c r="C26" s="55"/>
      <c r="D26" s="55"/>
      <c r="E26" s="55"/>
      <c r="F26" s="55"/>
      <c r="G26" s="55"/>
      <c r="H26" s="55"/>
      <c r="I26" s="55"/>
      <c r="J26" s="55"/>
      <c r="K26" s="55"/>
      <c r="L26" s="55"/>
      <c r="M26" s="55"/>
      <c r="N26" s="56"/>
      <c r="O26" s="56"/>
      <c r="P26" s="56"/>
      <c r="Q26" s="56"/>
      <c r="R26" s="56"/>
      <c r="S26" s="56"/>
      <c r="T26" s="56"/>
      <c r="U26" s="56"/>
      <c r="V26" s="56"/>
      <c r="W26" s="56"/>
      <c r="X26" s="56"/>
      <c r="Y26" s="56"/>
      <c r="Z26" s="56"/>
    </row>
    <row r="27">
      <c r="A27" s="55"/>
      <c r="B27" s="55"/>
      <c r="C27" s="55"/>
      <c r="D27" s="55"/>
      <c r="E27" s="55"/>
      <c r="F27" s="55"/>
      <c r="G27" s="55"/>
      <c r="H27" s="55"/>
      <c r="I27" s="55"/>
      <c r="J27" s="55"/>
      <c r="K27" s="55"/>
      <c r="L27" s="55"/>
      <c r="M27" s="55"/>
      <c r="N27" s="56"/>
      <c r="O27" s="56"/>
      <c r="P27" s="56"/>
      <c r="Q27" s="56"/>
      <c r="R27" s="56"/>
      <c r="S27" s="56"/>
      <c r="T27" s="56"/>
      <c r="U27" s="56"/>
      <c r="V27" s="56"/>
      <c r="W27" s="56"/>
      <c r="X27" s="56"/>
      <c r="Y27" s="56"/>
      <c r="Z27" s="56"/>
    </row>
    <row r="28">
      <c r="A28" s="55"/>
      <c r="B28" s="55"/>
      <c r="C28" s="55"/>
      <c r="D28" s="55"/>
      <c r="E28" s="55"/>
      <c r="F28" s="55"/>
      <c r="G28" s="55"/>
      <c r="H28" s="55"/>
      <c r="I28" s="55"/>
      <c r="J28" s="55"/>
      <c r="K28" s="55"/>
      <c r="L28" s="55"/>
      <c r="M28" s="55"/>
      <c r="N28" s="56"/>
      <c r="O28" s="56"/>
      <c r="P28" s="56"/>
      <c r="Q28" s="56"/>
      <c r="R28" s="56"/>
      <c r="S28" s="56"/>
      <c r="T28" s="56"/>
      <c r="U28" s="56"/>
      <c r="V28" s="56"/>
      <c r="W28" s="56"/>
      <c r="X28" s="56"/>
      <c r="Y28" s="56"/>
      <c r="Z28" s="56"/>
    </row>
    <row r="29">
      <c r="A29" s="55"/>
      <c r="B29" s="55"/>
      <c r="C29" s="55"/>
      <c r="D29" s="55"/>
      <c r="E29" s="55"/>
      <c r="F29" s="55"/>
      <c r="G29" s="55"/>
      <c r="H29" s="55"/>
      <c r="I29" s="55"/>
      <c r="J29" s="55"/>
      <c r="K29" s="55"/>
      <c r="L29" s="55"/>
      <c r="M29" s="55"/>
      <c r="N29" s="56"/>
      <c r="O29" s="56"/>
      <c r="P29" s="56"/>
      <c r="Q29" s="56"/>
      <c r="R29" s="56"/>
      <c r="S29" s="56"/>
      <c r="T29" s="56"/>
      <c r="U29" s="56"/>
      <c r="V29" s="56"/>
      <c r="W29" s="56"/>
      <c r="X29" s="56"/>
      <c r="Y29" s="56"/>
      <c r="Z29" s="56"/>
    </row>
    <row r="30">
      <c r="A30" s="55"/>
      <c r="B30" s="55"/>
      <c r="C30" s="55"/>
      <c r="D30" s="55"/>
      <c r="E30" s="55"/>
      <c r="F30" s="55"/>
      <c r="G30" s="55"/>
      <c r="H30" s="55"/>
      <c r="I30" s="55"/>
      <c r="J30" s="55"/>
      <c r="K30" s="55"/>
      <c r="L30" s="55"/>
      <c r="M30" s="55"/>
      <c r="N30" s="56"/>
      <c r="O30" s="56"/>
      <c r="P30" s="56"/>
      <c r="Q30" s="56"/>
      <c r="R30" s="56"/>
      <c r="S30" s="56"/>
      <c r="T30" s="56"/>
      <c r="U30" s="56"/>
      <c r="V30" s="56"/>
      <c r="W30" s="56"/>
      <c r="X30" s="56"/>
      <c r="Y30" s="56"/>
      <c r="Z30" s="56"/>
    </row>
    <row r="31">
      <c r="A31" s="55"/>
      <c r="B31" s="55"/>
      <c r="C31" s="55"/>
      <c r="D31" s="55"/>
      <c r="E31" s="55"/>
      <c r="F31" s="55"/>
      <c r="G31" s="55"/>
      <c r="H31" s="55"/>
      <c r="I31" s="55"/>
      <c r="J31" s="55"/>
      <c r="K31" s="55"/>
      <c r="L31" s="55"/>
      <c r="M31" s="55"/>
      <c r="N31" s="56"/>
      <c r="O31" s="56"/>
      <c r="P31" s="56"/>
      <c r="Q31" s="56"/>
      <c r="R31" s="56"/>
      <c r="S31" s="56"/>
      <c r="T31" s="56"/>
      <c r="U31" s="56"/>
      <c r="V31" s="56"/>
      <c r="W31" s="56"/>
      <c r="X31" s="56"/>
      <c r="Y31" s="56"/>
      <c r="Z31" s="56"/>
    </row>
    <row r="32">
      <c r="A32" s="55"/>
      <c r="B32" s="55"/>
      <c r="C32" s="55"/>
      <c r="D32" s="55"/>
      <c r="E32" s="55"/>
      <c r="F32" s="55"/>
      <c r="G32" s="55"/>
      <c r="H32" s="55"/>
      <c r="I32" s="55"/>
      <c r="J32" s="55"/>
      <c r="K32" s="55"/>
      <c r="L32" s="55"/>
      <c r="M32" s="55"/>
      <c r="N32" s="56"/>
      <c r="O32" s="56"/>
      <c r="P32" s="56"/>
      <c r="Q32" s="56"/>
      <c r="R32" s="56"/>
      <c r="S32" s="56"/>
      <c r="T32" s="56"/>
      <c r="U32" s="56"/>
      <c r="V32" s="56"/>
      <c r="W32" s="56"/>
      <c r="X32" s="56"/>
      <c r="Y32" s="56"/>
      <c r="Z32" s="56"/>
    </row>
    <row r="33">
      <c r="A33" s="55"/>
      <c r="B33" s="55"/>
      <c r="C33" s="55"/>
      <c r="D33" s="55"/>
      <c r="E33" s="55"/>
      <c r="F33" s="55"/>
      <c r="G33" s="55"/>
      <c r="H33" s="55"/>
      <c r="I33" s="55"/>
      <c r="J33" s="55"/>
      <c r="K33" s="55"/>
      <c r="L33" s="55"/>
      <c r="M33" s="55"/>
      <c r="N33" s="56"/>
      <c r="O33" s="56"/>
      <c r="P33" s="56"/>
      <c r="Q33" s="56"/>
      <c r="R33" s="56"/>
      <c r="S33" s="56"/>
      <c r="T33" s="56"/>
      <c r="U33" s="56"/>
      <c r="V33" s="56"/>
      <c r="W33" s="56"/>
      <c r="X33" s="56"/>
      <c r="Y33" s="56"/>
      <c r="Z33" s="56"/>
    </row>
    <row r="34">
      <c r="A34" s="55"/>
      <c r="B34" s="55"/>
      <c r="C34" s="55"/>
      <c r="D34" s="55"/>
      <c r="E34" s="55"/>
      <c r="F34" s="55"/>
      <c r="G34" s="55"/>
      <c r="H34" s="55"/>
      <c r="I34" s="55"/>
      <c r="J34" s="55"/>
      <c r="K34" s="55"/>
      <c r="L34" s="55"/>
      <c r="M34" s="55"/>
      <c r="N34" s="56"/>
      <c r="O34" s="56"/>
      <c r="P34" s="56"/>
      <c r="Q34" s="56"/>
      <c r="R34" s="56"/>
      <c r="S34" s="56"/>
      <c r="T34" s="56"/>
      <c r="U34" s="56"/>
      <c r="V34" s="56"/>
      <c r="W34" s="56"/>
      <c r="X34" s="56"/>
      <c r="Y34" s="56"/>
      <c r="Z34" s="56"/>
    </row>
    <row r="35">
      <c r="A35" s="55"/>
      <c r="B35" s="55"/>
      <c r="C35" s="55"/>
      <c r="D35" s="55"/>
      <c r="E35" s="55"/>
      <c r="F35" s="55"/>
      <c r="G35" s="55"/>
      <c r="H35" s="55"/>
      <c r="I35" s="55"/>
      <c r="J35" s="55"/>
      <c r="K35" s="55"/>
      <c r="L35" s="55"/>
      <c r="M35" s="55"/>
      <c r="N35" s="56"/>
      <c r="O35" s="56"/>
      <c r="P35" s="56"/>
      <c r="Q35" s="56"/>
      <c r="R35" s="56"/>
      <c r="S35" s="56"/>
      <c r="T35" s="56"/>
      <c r="U35" s="56"/>
      <c r="V35" s="56"/>
      <c r="W35" s="56"/>
      <c r="X35" s="56"/>
      <c r="Y35" s="56"/>
      <c r="Z35" s="56"/>
    </row>
    <row r="36">
      <c r="A36" s="57"/>
      <c r="B36" s="57"/>
      <c r="C36" s="57"/>
      <c r="D36" s="57"/>
      <c r="E36" s="57"/>
      <c r="F36" s="57"/>
      <c r="G36" s="57"/>
      <c r="H36" s="57"/>
      <c r="I36" s="55"/>
      <c r="J36" s="55"/>
      <c r="K36" s="55"/>
      <c r="L36" s="55"/>
      <c r="M36" s="55"/>
      <c r="N36" s="56"/>
      <c r="O36" s="56"/>
      <c r="P36" s="56"/>
      <c r="Q36" s="56"/>
      <c r="R36" s="56"/>
      <c r="S36" s="56"/>
      <c r="T36" s="56"/>
      <c r="U36" s="56"/>
      <c r="V36" s="56"/>
      <c r="W36" s="56"/>
      <c r="X36" s="56"/>
      <c r="Y36" s="56"/>
      <c r="Z36" s="56"/>
    </row>
    <row r="37">
      <c r="A37" s="57"/>
      <c r="B37" s="57"/>
      <c r="C37" s="57"/>
      <c r="D37" s="57"/>
      <c r="E37" s="57"/>
      <c r="F37" s="57"/>
      <c r="G37" s="57"/>
      <c r="H37" s="57"/>
      <c r="I37" s="55"/>
      <c r="J37" s="55"/>
      <c r="K37" s="55"/>
      <c r="L37" s="55"/>
      <c r="M37" s="55"/>
      <c r="N37" s="56"/>
      <c r="O37" s="56"/>
      <c r="P37" s="56"/>
      <c r="Q37" s="56"/>
      <c r="R37" s="56"/>
      <c r="S37" s="56"/>
      <c r="T37" s="56"/>
      <c r="U37" s="56"/>
      <c r="V37" s="56"/>
      <c r="W37" s="56"/>
      <c r="X37" s="56"/>
      <c r="Y37" s="56"/>
      <c r="Z37" s="56"/>
    </row>
    <row r="38">
      <c r="A38" s="57"/>
      <c r="B38" s="57"/>
      <c r="C38" s="57"/>
      <c r="D38" s="57"/>
      <c r="E38" s="57"/>
      <c r="F38" s="57"/>
      <c r="G38" s="57"/>
      <c r="H38" s="57"/>
      <c r="I38" s="55"/>
      <c r="J38" s="55"/>
      <c r="K38" s="55"/>
      <c r="L38" s="55"/>
      <c r="M38" s="55"/>
      <c r="N38" s="56"/>
      <c r="O38" s="56"/>
      <c r="P38" s="56"/>
      <c r="Q38" s="56"/>
      <c r="R38" s="56"/>
      <c r="S38" s="56"/>
      <c r="T38" s="56"/>
      <c r="U38" s="56"/>
      <c r="V38" s="56"/>
      <c r="W38" s="56"/>
      <c r="X38" s="56"/>
      <c r="Y38" s="56"/>
      <c r="Z38" s="56"/>
    </row>
    <row r="39">
      <c r="A39" s="57" t="s">
        <v>4023</v>
      </c>
      <c r="I39" s="55"/>
      <c r="J39" s="55"/>
      <c r="K39" s="55"/>
      <c r="L39" s="55"/>
      <c r="M39" s="55"/>
      <c r="N39" s="56"/>
      <c r="O39" s="56"/>
      <c r="P39" s="56"/>
      <c r="Q39" s="56"/>
      <c r="R39" s="56"/>
      <c r="S39" s="56"/>
      <c r="T39" s="56"/>
      <c r="U39" s="56"/>
      <c r="V39" s="56"/>
      <c r="W39" s="56"/>
      <c r="X39" s="56"/>
      <c r="Y39" s="56"/>
      <c r="Z39" s="56"/>
    </row>
    <row r="40">
      <c r="A40" s="61" t="s">
        <v>4024</v>
      </c>
      <c r="B40" s="57" t="s">
        <v>1552</v>
      </c>
      <c r="C40" s="61" t="s">
        <v>3981</v>
      </c>
      <c r="D40" s="61" t="s">
        <v>3981</v>
      </c>
      <c r="E40" s="61" t="s">
        <v>1550</v>
      </c>
      <c r="F40" s="57" t="s">
        <v>1551</v>
      </c>
      <c r="G40" s="61" t="s">
        <v>1884</v>
      </c>
      <c r="H40" s="57" t="s">
        <v>3967</v>
      </c>
      <c r="I40" s="55"/>
      <c r="J40" s="55"/>
      <c r="K40" s="55"/>
      <c r="L40" s="55"/>
      <c r="M40" s="55"/>
      <c r="N40" s="56"/>
      <c r="O40" s="56"/>
      <c r="P40" s="56"/>
      <c r="Q40" s="56"/>
      <c r="R40" s="56"/>
      <c r="S40" s="56"/>
      <c r="T40" s="56"/>
      <c r="U40" s="56"/>
      <c r="V40" s="56"/>
      <c r="W40" s="56"/>
      <c r="X40" s="56"/>
      <c r="Y40" s="56"/>
      <c r="Z40" s="56"/>
    </row>
    <row r="41">
      <c r="A41" s="57">
        <v>1.0</v>
      </c>
      <c r="B41" s="61" t="s">
        <v>1699</v>
      </c>
      <c r="C41" s="62">
        <v>41852.5034</v>
      </c>
      <c r="D41" s="63">
        <v>0.019247886978717064</v>
      </c>
      <c r="E41" s="61" t="s">
        <v>1557</v>
      </c>
      <c r="F41" s="61" t="s">
        <v>1698</v>
      </c>
      <c r="G41" s="61" t="s">
        <v>1893</v>
      </c>
      <c r="H41" s="61" t="s">
        <v>1697</v>
      </c>
      <c r="I41" s="55"/>
      <c r="J41" s="55"/>
      <c r="K41" s="55"/>
      <c r="L41" s="55"/>
      <c r="M41" s="55"/>
      <c r="N41" s="56"/>
      <c r="O41" s="56"/>
      <c r="P41" s="56"/>
      <c r="Q41" s="56"/>
      <c r="R41" s="56"/>
      <c r="S41" s="56"/>
      <c r="T41" s="56"/>
      <c r="U41" s="56"/>
      <c r="V41" s="56"/>
      <c r="W41" s="56"/>
      <c r="X41" s="56"/>
      <c r="Y41" s="56"/>
      <c r="Z41" s="56"/>
    </row>
    <row r="42">
      <c r="A42" s="57">
        <v>2.0</v>
      </c>
      <c r="B42" s="61" t="s">
        <v>1804</v>
      </c>
      <c r="C42" s="62">
        <v>38281.01530000001</v>
      </c>
      <c r="D42" s="63">
        <v>0.017605366371583372</v>
      </c>
      <c r="E42" s="61" t="s">
        <v>1596</v>
      </c>
      <c r="F42" s="61" t="s">
        <v>1672</v>
      </c>
      <c r="G42" s="61" t="s">
        <v>1912</v>
      </c>
      <c r="H42" s="61" t="s">
        <v>1803</v>
      </c>
      <c r="I42" s="55"/>
      <c r="J42" s="55"/>
      <c r="K42" s="55"/>
      <c r="L42" s="55"/>
      <c r="M42" s="55"/>
      <c r="N42" s="56"/>
      <c r="O42" s="56"/>
      <c r="P42" s="56"/>
      <c r="Q42" s="56"/>
      <c r="R42" s="56"/>
      <c r="S42" s="56"/>
      <c r="T42" s="56"/>
      <c r="U42" s="56"/>
      <c r="V42" s="56"/>
      <c r="W42" s="56"/>
      <c r="X42" s="56"/>
      <c r="Y42" s="56"/>
      <c r="Z42" s="56"/>
    </row>
    <row r="43">
      <c r="A43" s="57">
        <v>3.0</v>
      </c>
      <c r="B43" s="61" t="s">
        <v>1692</v>
      </c>
      <c r="C43" s="62">
        <v>35489.61979999999</v>
      </c>
      <c r="D43" s="63">
        <v>0.01632160887245849</v>
      </c>
      <c r="E43" s="61" t="s">
        <v>1562</v>
      </c>
      <c r="F43" s="61" t="s">
        <v>1691</v>
      </c>
      <c r="G43" s="61" t="s">
        <v>1888</v>
      </c>
      <c r="H43" s="61" t="s">
        <v>1690</v>
      </c>
      <c r="I43" s="55"/>
      <c r="J43" s="55"/>
      <c r="K43" s="55"/>
      <c r="L43" s="55"/>
      <c r="M43" s="55"/>
      <c r="N43" s="56"/>
      <c r="O43" s="56"/>
      <c r="P43" s="56"/>
      <c r="Q43" s="56"/>
      <c r="R43" s="56"/>
      <c r="S43" s="56"/>
      <c r="T43" s="56"/>
      <c r="U43" s="56"/>
      <c r="V43" s="56"/>
      <c r="W43" s="56"/>
      <c r="X43" s="56"/>
      <c r="Y43" s="56"/>
      <c r="Z43" s="56"/>
    </row>
    <row r="44">
      <c r="A44" s="57">
        <v>4.0</v>
      </c>
      <c r="B44" s="61" t="s">
        <v>1682</v>
      </c>
      <c r="C44" s="62">
        <v>34699.8327</v>
      </c>
      <c r="D44" s="63">
        <v>0.01595838728227642</v>
      </c>
      <c r="E44" s="61" t="s">
        <v>1557</v>
      </c>
      <c r="F44" s="61" t="s">
        <v>1558</v>
      </c>
      <c r="G44" s="61" t="s">
        <v>1940</v>
      </c>
      <c r="H44" s="61" t="s">
        <v>1681</v>
      </c>
      <c r="I44" s="55"/>
      <c r="J44" s="55"/>
      <c r="K44" s="55"/>
      <c r="L44" s="55"/>
      <c r="M44" s="55"/>
      <c r="N44" s="56"/>
      <c r="O44" s="56"/>
      <c r="P44" s="56"/>
      <c r="Q44" s="56"/>
      <c r="R44" s="56"/>
      <c r="S44" s="56"/>
      <c r="T44" s="56"/>
      <c r="U44" s="56"/>
      <c r="V44" s="56"/>
      <c r="W44" s="56"/>
      <c r="X44" s="56"/>
      <c r="Y44" s="56"/>
      <c r="Z44" s="56"/>
    </row>
    <row r="45">
      <c r="A45" s="57">
        <v>5.0</v>
      </c>
      <c r="B45" s="61" t="s">
        <v>1858</v>
      </c>
      <c r="C45" s="62">
        <v>33993.6594</v>
      </c>
      <c r="D45" s="63">
        <v>0.015633619520217346</v>
      </c>
      <c r="E45" s="61" t="s">
        <v>1562</v>
      </c>
      <c r="F45" s="61" t="s">
        <v>1691</v>
      </c>
      <c r="G45" s="61" t="s">
        <v>1943</v>
      </c>
      <c r="H45" s="61" t="s">
        <v>1857</v>
      </c>
      <c r="I45" s="55"/>
      <c r="J45" s="55"/>
      <c r="K45" s="55"/>
      <c r="L45" s="55"/>
      <c r="M45" s="55"/>
      <c r="N45" s="56"/>
      <c r="O45" s="56"/>
      <c r="P45" s="56"/>
      <c r="Q45" s="56"/>
      <c r="R45" s="56"/>
      <c r="S45" s="56"/>
      <c r="T45" s="56"/>
      <c r="U45" s="56"/>
      <c r="V45" s="56"/>
      <c r="W45" s="56"/>
      <c r="X45" s="56"/>
      <c r="Y45" s="56"/>
      <c r="Z45" s="56"/>
    </row>
    <row r="46">
      <c r="A46" s="57">
        <v>6.0</v>
      </c>
      <c r="B46" s="61" t="s">
        <v>1813</v>
      </c>
      <c r="C46" s="62">
        <v>33566.7999</v>
      </c>
      <c r="D46" s="63">
        <v>0.015437307645315456</v>
      </c>
      <c r="E46" s="61" t="s">
        <v>1557</v>
      </c>
      <c r="F46" s="61" t="s">
        <v>1558</v>
      </c>
      <c r="G46" s="61" t="s">
        <v>1918</v>
      </c>
      <c r="H46" s="61" t="s">
        <v>1812</v>
      </c>
      <c r="I46" s="55"/>
      <c r="J46" s="55"/>
      <c r="K46" s="55"/>
      <c r="L46" s="55"/>
      <c r="M46" s="55"/>
      <c r="N46" s="56"/>
      <c r="O46" s="56"/>
      <c r="P46" s="56"/>
      <c r="Q46" s="56"/>
      <c r="R46" s="56"/>
      <c r="S46" s="56"/>
      <c r="T46" s="56"/>
      <c r="U46" s="56"/>
      <c r="V46" s="56"/>
      <c r="W46" s="56"/>
      <c r="X46" s="56"/>
      <c r="Y46" s="56"/>
      <c r="Z46" s="56"/>
    </row>
    <row r="47">
      <c r="A47" s="57">
        <v>7.0</v>
      </c>
      <c r="B47" s="61" t="s">
        <v>1673</v>
      </c>
      <c r="C47" s="62">
        <v>31070.455699999995</v>
      </c>
      <c r="D47" s="63">
        <v>0.014289243679766006</v>
      </c>
      <c r="E47" s="61" t="s">
        <v>1596</v>
      </c>
      <c r="F47" s="61" t="s">
        <v>1672</v>
      </c>
      <c r="G47" s="61" t="s">
        <v>1925</v>
      </c>
      <c r="H47" s="61" t="s">
        <v>1671</v>
      </c>
      <c r="I47" s="55"/>
      <c r="J47" s="55"/>
      <c r="K47" s="55"/>
      <c r="L47" s="55"/>
      <c r="M47" s="55"/>
      <c r="N47" s="56"/>
      <c r="O47" s="56"/>
      <c r="P47" s="56"/>
      <c r="Q47" s="56"/>
      <c r="R47" s="56"/>
      <c r="S47" s="56"/>
      <c r="T47" s="56"/>
      <c r="U47" s="56"/>
      <c r="V47" s="56"/>
      <c r="W47" s="56"/>
      <c r="X47" s="56"/>
      <c r="Y47" s="56"/>
      <c r="Z47" s="56"/>
    </row>
    <row r="48">
      <c r="A48" s="57">
        <v>8.0</v>
      </c>
      <c r="B48" s="61" t="s">
        <v>1761</v>
      </c>
      <c r="C48" s="62">
        <v>30236.69819999999</v>
      </c>
      <c r="D48" s="63">
        <v>0.013905800185973522</v>
      </c>
      <c r="E48" s="61" t="s">
        <v>1582</v>
      </c>
      <c r="F48" s="61" t="s">
        <v>1608</v>
      </c>
      <c r="G48" s="61" t="s">
        <v>1909</v>
      </c>
      <c r="H48" s="61" t="s">
        <v>1760</v>
      </c>
      <c r="I48" s="55"/>
      <c r="J48" s="55"/>
      <c r="K48" s="55"/>
      <c r="L48" s="55"/>
      <c r="M48" s="55"/>
      <c r="N48" s="56"/>
      <c r="O48" s="56"/>
      <c r="P48" s="56"/>
      <c r="Q48" s="56"/>
      <c r="R48" s="56"/>
      <c r="S48" s="56"/>
      <c r="T48" s="56"/>
      <c r="U48" s="56"/>
      <c r="V48" s="56"/>
      <c r="W48" s="56"/>
      <c r="X48" s="56"/>
      <c r="Y48" s="56"/>
      <c r="Z48" s="56"/>
    </row>
    <row r="49">
      <c r="A49" s="57">
        <v>9.0</v>
      </c>
      <c r="B49" s="61" t="s">
        <v>1873</v>
      </c>
      <c r="C49" s="62">
        <v>28572.692399999996</v>
      </c>
      <c r="D49" s="63">
        <v>0.013140527072816578</v>
      </c>
      <c r="E49" s="61" t="s">
        <v>1562</v>
      </c>
      <c r="F49" s="61" t="s">
        <v>1567</v>
      </c>
      <c r="G49" s="61" t="s">
        <v>1909</v>
      </c>
      <c r="H49" s="61" t="s">
        <v>1872</v>
      </c>
      <c r="I49" s="55"/>
      <c r="J49" s="55"/>
      <c r="K49" s="55"/>
      <c r="L49" s="55"/>
      <c r="M49" s="55"/>
      <c r="N49" s="56"/>
      <c r="O49" s="56"/>
      <c r="P49" s="56"/>
      <c r="Q49" s="56"/>
      <c r="R49" s="56"/>
      <c r="S49" s="56"/>
      <c r="T49" s="56"/>
      <c r="U49" s="56"/>
      <c r="V49" s="56"/>
      <c r="W49" s="56"/>
      <c r="X49" s="56"/>
      <c r="Y49" s="56"/>
      <c r="Z49" s="56"/>
    </row>
    <row r="50">
      <c r="A50" s="57">
        <v>10.0</v>
      </c>
      <c r="B50" s="61" t="s">
        <v>1627</v>
      </c>
      <c r="C50" s="62">
        <v>28324.049</v>
      </c>
      <c r="D50" s="63">
        <v>0.013026176444481072</v>
      </c>
      <c r="E50" s="61" t="s">
        <v>1596</v>
      </c>
      <c r="F50" s="61" t="s">
        <v>1578</v>
      </c>
      <c r="G50" s="61" t="s">
        <v>1946</v>
      </c>
      <c r="H50" s="61" t="s">
        <v>1626</v>
      </c>
      <c r="I50" s="55"/>
      <c r="J50" s="55"/>
      <c r="K50" s="55"/>
      <c r="L50" s="55"/>
      <c r="M50" s="55"/>
      <c r="N50" s="56"/>
      <c r="O50" s="56"/>
      <c r="P50" s="56"/>
      <c r="Q50" s="56"/>
      <c r="R50" s="56"/>
      <c r="S50" s="56"/>
      <c r="T50" s="56"/>
      <c r="U50" s="56"/>
      <c r="V50" s="56"/>
      <c r="W50" s="56"/>
      <c r="X50" s="56"/>
      <c r="Y50" s="56"/>
      <c r="Z50" s="56"/>
    </row>
    <row r="51">
      <c r="A51" s="57">
        <v>11.0</v>
      </c>
      <c r="B51" s="61" t="s">
        <v>1620</v>
      </c>
      <c r="C51" s="62">
        <v>28285.6144</v>
      </c>
      <c r="D51" s="63">
        <v>0.013008500444797092</v>
      </c>
      <c r="E51" s="61" t="s">
        <v>1557</v>
      </c>
      <c r="F51" s="61" t="s">
        <v>1619</v>
      </c>
      <c r="G51" s="61" t="s">
        <v>1915</v>
      </c>
      <c r="H51" s="61" t="s">
        <v>1618</v>
      </c>
      <c r="I51" s="55"/>
      <c r="J51" s="55"/>
      <c r="K51" s="55"/>
      <c r="L51" s="55"/>
      <c r="M51" s="55"/>
      <c r="N51" s="56"/>
      <c r="O51" s="56"/>
      <c r="P51" s="56"/>
      <c r="Q51" s="56"/>
      <c r="R51" s="56"/>
      <c r="S51" s="56"/>
      <c r="T51" s="56"/>
      <c r="U51" s="56"/>
      <c r="V51" s="56"/>
      <c r="W51" s="56"/>
      <c r="X51" s="56"/>
      <c r="Y51" s="56"/>
      <c r="Z51" s="56"/>
    </row>
    <row r="52">
      <c r="A52" s="57">
        <v>12.0</v>
      </c>
      <c r="B52" s="61" t="s">
        <v>1852</v>
      </c>
      <c r="C52" s="62">
        <v>28237.9308</v>
      </c>
      <c r="D52" s="63">
        <v>0.01298657084754537</v>
      </c>
      <c r="E52" s="61" t="s">
        <v>1582</v>
      </c>
      <c r="F52" s="61" t="s">
        <v>1723</v>
      </c>
      <c r="G52" s="61" t="s">
        <v>1912</v>
      </c>
      <c r="H52" s="61" t="s">
        <v>1851</v>
      </c>
      <c r="I52" s="55"/>
      <c r="J52" s="55"/>
      <c r="K52" s="55"/>
      <c r="L52" s="55"/>
      <c r="M52" s="55"/>
      <c r="N52" s="56"/>
      <c r="O52" s="56"/>
      <c r="P52" s="56"/>
      <c r="Q52" s="56"/>
      <c r="R52" s="56"/>
      <c r="S52" s="56"/>
      <c r="T52" s="56"/>
      <c r="U52" s="56"/>
      <c r="V52" s="56"/>
      <c r="W52" s="56"/>
      <c r="X52" s="56"/>
      <c r="Y52" s="56"/>
      <c r="Z52" s="56"/>
    </row>
    <row r="53">
      <c r="A53" s="57">
        <v>13.0</v>
      </c>
      <c r="B53" s="61" t="s">
        <v>1867</v>
      </c>
      <c r="C53" s="62">
        <v>28094.216900000003</v>
      </c>
      <c r="D53" s="63">
        <v>0.012920477097357165</v>
      </c>
      <c r="E53" s="61" t="s">
        <v>1582</v>
      </c>
      <c r="F53" s="61" t="s">
        <v>1583</v>
      </c>
      <c r="G53" s="61" t="s">
        <v>1902</v>
      </c>
      <c r="H53" s="61" t="s">
        <v>1866</v>
      </c>
      <c r="I53" s="55"/>
      <c r="J53" s="55"/>
      <c r="K53" s="55"/>
      <c r="L53" s="55"/>
      <c r="M53" s="55"/>
      <c r="N53" s="56"/>
      <c r="O53" s="56"/>
      <c r="P53" s="56"/>
      <c r="Q53" s="56"/>
      <c r="R53" s="56"/>
      <c r="S53" s="56"/>
      <c r="T53" s="56"/>
      <c r="U53" s="56"/>
      <c r="V53" s="56"/>
      <c r="W53" s="56"/>
      <c r="X53" s="56"/>
      <c r="Y53" s="56"/>
      <c r="Z53" s="56"/>
    </row>
    <row r="54">
      <c r="A54" s="57">
        <v>14.0</v>
      </c>
      <c r="B54" s="61" t="s">
        <v>1819</v>
      </c>
      <c r="C54" s="62">
        <v>27749.196199999995</v>
      </c>
      <c r="D54" s="63">
        <v>0.012761802731442938</v>
      </c>
      <c r="E54" s="61" t="s">
        <v>1587</v>
      </c>
      <c r="F54" s="61" t="s">
        <v>1615</v>
      </c>
      <c r="G54" s="61" t="s">
        <v>1940</v>
      </c>
      <c r="H54" s="61" t="s">
        <v>1818</v>
      </c>
      <c r="I54" s="55"/>
      <c r="J54" s="55"/>
      <c r="K54" s="55"/>
      <c r="L54" s="55"/>
      <c r="M54" s="55"/>
      <c r="N54" s="56"/>
      <c r="O54" s="56"/>
      <c r="P54" s="56"/>
      <c r="Q54" s="56"/>
      <c r="R54" s="56"/>
      <c r="S54" s="56"/>
      <c r="T54" s="56"/>
      <c r="U54" s="56"/>
      <c r="V54" s="56"/>
      <c r="W54" s="56"/>
      <c r="X54" s="56"/>
      <c r="Y54" s="56"/>
      <c r="Z54" s="56"/>
    </row>
    <row r="55">
      <c r="A55" s="57">
        <v>15.0</v>
      </c>
      <c r="B55" s="61" t="s">
        <v>1637</v>
      </c>
      <c r="C55" s="62">
        <v>27622.9617</v>
      </c>
      <c r="D55" s="63">
        <v>0.012703747724181062</v>
      </c>
      <c r="E55" s="61" t="s">
        <v>1596</v>
      </c>
      <c r="F55" s="61" t="s">
        <v>1578</v>
      </c>
      <c r="G55" s="61" t="s">
        <v>1918</v>
      </c>
      <c r="H55" s="61" t="s">
        <v>1636</v>
      </c>
      <c r="I55" s="55"/>
      <c r="J55" s="55"/>
      <c r="K55" s="55"/>
      <c r="L55" s="55"/>
      <c r="M55" s="55"/>
      <c r="N55" s="56"/>
      <c r="O55" s="56"/>
      <c r="P55" s="56"/>
      <c r="Q55" s="56"/>
      <c r="R55" s="56"/>
      <c r="S55" s="56"/>
      <c r="T55" s="56"/>
      <c r="U55" s="56"/>
      <c r="V55" s="56"/>
      <c r="W55" s="56"/>
      <c r="X55" s="56"/>
      <c r="Y55" s="56"/>
      <c r="Z55" s="56"/>
    </row>
    <row r="56">
      <c r="A56" s="55"/>
      <c r="B56" s="55"/>
      <c r="C56" s="55"/>
      <c r="D56" s="55"/>
      <c r="E56" s="55"/>
      <c r="F56" s="55"/>
      <c r="G56" s="55"/>
      <c r="H56" s="55"/>
      <c r="I56" s="55"/>
      <c r="J56" s="55"/>
      <c r="K56" s="55"/>
      <c r="L56" s="55"/>
      <c r="M56" s="55"/>
      <c r="N56" s="56"/>
      <c r="O56" s="56"/>
      <c r="P56" s="56"/>
      <c r="Q56" s="56"/>
      <c r="R56" s="56"/>
      <c r="S56" s="56"/>
      <c r="T56" s="56"/>
      <c r="U56" s="56"/>
      <c r="V56" s="56"/>
      <c r="W56" s="56"/>
      <c r="X56" s="56"/>
      <c r="Y56" s="56"/>
      <c r="Z56" s="56"/>
    </row>
    <row r="57">
      <c r="A57" s="56"/>
      <c r="B57" s="56"/>
      <c r="C57" s="56"/>
      <c r="D57" s="56"/>
      <c r="E57" s="56"/>
      <c r="F57" s="56"/>
      <c r="G57" s="56"/>
      <c r="H57" s="56"/>
      <c r="I57" s="56"/>
      <c r="J57" s="56"/>
      <c r="K57" s="56"/>
      <c r="L57" s="56"/>
      <c r="M57" s="56"/>
      <c r="N57" s="56"/>
      <c r="O57" s="56"/>
      <c r="P57" s="56"/>
      <c r="Q57" s="56"/>
      <c r="R57" s="56"/>
      <c r="S57" s="56"/>
      <c r="T57" s="56"/>
      <c r="U57" s="56"/>
      <c r="V57" s="56"/>
      <c r="W57" s="56"/>
      <c r="X57" s="56"/>
      <c r="Y57" s="56"/>
      <c r="Z57" s="56"/>
    </row>
    <row r="58">
      <c r="A58" s="56"/>
      <c r="B58" s="56"/>
      <c r="C58" s="56"/>
      <c r="D58" s="56"/>
      <c r="E58" s="56"/>
      <c r="F58" s="56"/>
      <c r="G58" s="56"/>
      <c r="H58" s="56"/>
      <c r="I58" s="56"/>
      <c r="J58" s="56"/>
      <c r="K58" s="56"/>
      <c r="L58" s="56"/>
      <c r="M58" s="56"/>
      <c r="N58" s="56"/>
      <c r="O58" s="56"/>
      <c r="P58" s="56"/>
      <c r="Q58" s="56"/>
      <c r="R58" s="56"/>
      <c r="S58" s="56"/>
      <c r="T58" s="56"/>
      <c r="U58" s="56"/>
      <c r="V58" s="56"/>
      <c r="W58" s="56"/>
      <c r="X58" s="56"/>
      <c r="Y58" s="56"/>
      <c r="Z58" s="56"/>
    </row>
    <row r="59">
      <c r="A59" s="56"/>
      <c r="B59" s="56"/>
      <c r="C59" s="56"/>
      <c r="D59" s="56"/>
      <c r="E59" s="56"/>
      <c r="F59" s="56"/>
      <c r="G59" s="56"/>
      <c r="H59" s="56"/>
      <c r="I59" s="56"/>
      <c r="J59" s="56"/>
      <c r="K59" s="56"/>
      <c r="L59" s="56"/>
      <c r="M59" s="56"/>
      <c r="N59" s="56"/>
      <c r="O59" s="56"/>
      <c r="P59" s="56"/>
      <c r="Q59" s="56"/>
      <c r="R59" s="56"/>
      <c r="S59" s="56"/>
      <c r="T59" s="56"/>
      <c r="U59" s="56"/>
      <c r="V59" s="56"/>
      <c r="W59" s="56"/>
      <c r="X59" s="56"/>
      <c r="Y59" s="56"/>
      <c r="Z59" s="56"/>
    </row>
    <row r="60">
      <c r="A60" s="56"/>
      <c r="B60" s="56"/>
      <c r="C60" s="56"/>
      <c r="D60" s="56"/>
      <c r="E60" s="56"/>
      <c r="F60" s="56"/>
      <c r="G60" s="56"/>
      <c r="H60" s="56"/>
      <c r="I60" s="56"/>
      <c r="J60" s="56"/>
      <c r="K60" s="56"/>
      <c r="L60" s="56"/>
      <c r="M60" s="56"/>
      <c r="N60" s="56"/>
      <c r="O60" s="56"/>
      <c r="P60" s="56"/>
      <c r="Q60" s="56"/>
      <c r="R60" s="56"/>
      <c r="S60" s="56"/>
      <c r="T60" s="56"/>
      <c r="U60" s="56"/>
      <c r="V60" s="56"/>
      <c r="W60" s="56"/>
      <c r="X60" s="56"/>
      <c r="Y60" s="56"/>
      <c r="Z60" s="56"/>
    </row>
    <row r="61">
      <c r="A61" s="56"/>
      <c r="B61" s="56"/>
      <c r="C61" s="56"/>
      <c r="D61" s="56"/>
      <c r="E61" s="56"/>
      <c r="F61" s="56"/>
      <c r="G61" s="56"/>
      <c r="H61" s="56"/>
      <c r="I61" s="56"/>
      <c r="J61" s="56"/>
      <c r="K61" s="56"/>
      <c r="L61" s="56"/>
      <c r="M61" s="56"/>
      <c r="N61" s="56"/>
      <c r="O61" s="56"/>
      <c r="P61" s="56"/>
      <c r="Q61" s="56"/>
      <c r="R61" s="56"/>
      <c r="S61" s="56"/>
      <c r="T61" s="56"/>
      <c r="U61" s="56"/>
      <c r="V61" s="56"/>
      <c r="W61" s="56"/>
      <c r="X61" s="56"/>
      <c r="Y61" s="56"/>
      <c r="Z61" s="56"/>
    </row>
    <row r="62">
      <c r="A62" s="56"/>
      <c r="B62" s="56"/>
      <c r="C62" s="56"/>
      <c r="D62" s="56"/>
      <c r="E62" s="56"/>
      <c r="F62" s="56"/>
      <c r="G62" s="56"/>
      <c r="H62" s="56"/>
      <c r="I62" s="56"/>
      <c r="J62" s="56"/>
      <c r="K62" s="56"/>
      <c r="L62" s="56"/>
      <c r="M62" s="56"/>
      <c r="N62" s="56"/>
      <c r="O62" s="56"/>
      <c r="P62" s="56"/>
      <c r="Q62" s="56"/>
      <c r="R62" s="56"/>
      <c r="S62" s="56"/>
      <c r="T62" s="56"/>
      <c r="U62" s="56"/>
      <c r="V62" s="56"/>
      <c r="W62" s="56"/>
      <c r="X62" s="56"/>
      <c r="Y62" s="56"/>
      <c r="Z62" s="56"/>
    </row>
    <row r="63">
      <c r="A63" s="56"/>
      <c r="B63" s="56"/>
      <c r="C63" s="56"/>
      <c r="D63" s="56"/>
      <c r="E63" s="56"/>
      <c r="F63" s="56"/>
      <c r="G63" s="56"/>
      <c r="H63" s="56"/>
      <c r="I63" s="56"/>
      <c r="J63" s="56"/>
      <c r="K63" s="56"/>
      <c r="L63" s="56"/>
      <c r="M63" s="56"/>
      <c r="N63" s="56"/>
      <c r="O63" s="56"/>
      <c r="P63" s="56"/>
      <c r="Q63" s="56"/>
      <c r="R63" s="56"/>
      <c r="S63" s="56"/>
      <c r="T63" s="56"/>
      <c r="U63" s="56"/>
      <c r="V63" s="56"/>
      <c r="W63" s="56"/>
      <c r="X63" s="56"/>
      <c r="Y63" s="56"/>
      <c r="Z63" s="56"/>
    </row>
    <row r="64">
      <c r="A64" s="56"/>
      <c r="B64" s="56"/>
      <c r="C64" s="56"/>
      <c r="D64" s="56"/>
      <c r="E64" s="56"/>
      <c r="F64" s="56"/>
      <c r="G64" s="56"/>
      <c r="H64" s="56"/>
      <c r="I64" s="56"/>
      <c r="J64" s="56"/>
      <c r="K64" s="56"/>
      <c r="L64" s="56"/>
      <c r="M64" s="56"/>
      <c r="N64" s="56"/>
      <c r="O64" s="56"/>
      <c r="P64" s="56"/>
      <c r="Q64" s="56"/>
      <c r="R64" s="56"/>
      <c r="S64" s="56"/>
      <c r="T64" s="56"/>
      <c r="U64" s="56"/>
      <c r="V64" s="56"/>
      <c r="W64" s="56"/>
      <c r="X64" s="56"/>
      <c r="Y64" s="56"/>
      <c r="Z64" s="56"/>
    </row>
    <row r="65">
      <c r="A65" s="56"/>
      <c r="B65" s="56"/>
      <c r="C65" s="56"/>
      <c r="D65" s="56"/>
      <c r="E65" s="56"/>
      <c r="F65" s="56"/>
      <c r="G65" s="56"/>
      <c r="H65" s="56"/>
      <c r="I65" s="56"/>
      <c r="J65" s="56"/>
      <c r="K65" s="56"/>
      <c r="L65" s="56"/>
      <c r="M65" s="56"/>
      <c r="N65" s="56"/>
      <c r="O65" s="56"/>
      <c r="P65" s="56"/>
      <c r="Q65" s="56"/>
      <c r="R65" s="56"/>
      <c r="S65" s="56"/>
      <c r="T65" s="56"/>
      <c r="U65" s="56"/>
      <c r="V65" s="56"/>
      <c r="W65" s="56"/>
      <c r="X65" s="56"/>
      <c r="Y65" s="56"/>
      <c r="Z65" s="56"/>
    </row>
    <row r="66">
      <c r="A66" s="56"/>
      <c r="B66" s="56"/>
      <c r="C66" s="56"/>
      <c r="D66" s="56"/>
      <c r="E66" s="56"/>
      <c r="F66" s="56"/>
      <c r="G66" s="56"/>
      <c r="H66" s="56"/>
      <c r="I66" s="56"/>
      <c r="J66" s="56"/>
      <c r="K66" s="56"/>
      <c r="L66" s="56"/>
      <c r="M66" s="56"/>
      <c r="N66" s="56"/>
      <c r="O66" s="56"/>
      <c r="P66" s="56"/>
      <c r="Q66" s="56"/>
      <c r="R66" s="56"/>
      <c r="S66" s="56"/>
      <c r="T66" s="56"/>
      <c r="U66" s="56"/>
      <c r="V66" s="56"/>
      <c r="W66" s="56"/>
      <c r="X66" s="56"/>
      <c r="Y66" s="56"/>
      <c r="Z66" s="56"/>
    </row>
    <row r="67">
      <c r="A67" s="56"/>
      <c r="B67" s="56"/>
      <c r="C67" s="56"/>
      <c r="D67" s="56"/>
      <c r="E67" s="56"/>
      <c r="F67" s="56"/>
      <c r="G67" s="56"/>
      <c r="H67" s="56"/>
      <c r="I67" s="56"/>
      <c r="J67" s="56"/>
      <c r="K67" s="56"/>
      <c r="L67" s="56"/>
      <c r="M67" s="56"/>
      <c r="N67" s="56"/>
      <c r="O67" s="56"/>
      <c r="P67" s="56"/>
      <c r="Q67" s="56"/>
      <c r="R67" s="56"/>
      <c r="S67" s="56"/>
      <c r="T67" s="56"/>
      <c r="U67" s="56"/>
      <c r="V67" s="56"/>
      <c r="W67" s="56"/>
      <c r="X67" s="56"/>
      <c r="Y67" s="56"/>
      <c r="Z67" s="56"/>
    </row>
    <row r="68">
      <c r="A68" s="56"/>
      <c r="B68" s="56"/>
      <c r="C68" s="56"/>
      <c r="D68" s="56"/>
      <c r="E68" s="56"/>
      <c r="F68" s="56"/>
      <c r="G68" s="56"/>
      <c r="H68" s="56"/>
      <c r="I68" s="56"/>
      <c r="J68" s="56"/>
      <c r="K68" s="56"/>
      <c r="L68" s="56"/>
      <c r="M68" s="56"/>
      <c r="N68" s="56"/>
      <c r="O68" s="56"/>
      <c r="P68" s="56"/>
      <c r="Q68" s="56"/>
      <c r="R68" s="56"/>
      <c r="S68" s="56"/>
      <c r="T68" s="56"/>
      <c r="U68" s="56"/>
      <c r="V68" s="56"/>
      <c r="W68" s="56"/>
      <c r="X68" s="56"/>
      <c r="Y68" s="56"/>
      <c r="Z68" s="56"/>
    </row>
    <row r="69">
      <c r="A69" s="56"/>
      <c r="B69" s="56"/>
      <c r="C69" s="56"/>
      <c r="D69" s="56"/>
      <c r="E69" s="56"/>
      <c r="F69" s="56"/>
      <c r="G69" s="56"/>
      <c r="H69" s="56"/>
      <c r="I69" s="56"/>
      <c r="J69" s="56"/>
      <c r="K69" s="56"/>
      <c r="L69" s="56"/>
      <c r="M69" s="56"/>
      <c r="N69" s="56"/>
      <c r="O69" s="56"/>
      <c r="P69" s="56"/>
      <c r="Q69" s="56"/>
      <c r="R69" s="56"/>
      <c r="S69" s="56"/>
      <c r="T69" s="56"/>
      <c r="U69" s="56"/>
      <c r="V69" s="56"/>
      <c r="W69" s="56"/>
      <c r="X69" s="56"/>
      <c r="Y69" s="56"/>
      <c r="Z69" s="56"/>
    </row>
    <row r="70">
      <c r="A70" s="56"/>
      <c r="B70" s="56"/>
      <c r="C70" s="56"/>
      <c r="D70" s="56"/>
      <c r="E70" s="56"/>
      <c r="F70" s="56"/>
      <c r="G70" s="56"/>
      <c r="H70" s="56"/>
      <c r="I70" s="56"/>
      <c r="J70" s="56"/>
      <c r="K70" s="56"/>
      <c r="L70" s="56"/>
      <c r="M70" s="56"/>
      <c r="N70" s="56"/>
      <c r="O70" s="56"/>
      <c r="P70" s="56"/>
      <c r="Q70" s="56"/>
      <c r="R70" s="56"/>
      <c r="S70" s="56"/>
      <c r="T70" s="56"/>
      <c r="U70" s="56"/>
      <c r="V70" s="56"/>
      <c r="W70" s="56"/>
      <c r="X70" s="56"/>
      <c r="Y70" s="56"/>
      <c r="Z70" s="56"/>
    </row>
    <row r="71">
      <c r="A71" s="56"/>
      <c r="B71" s="56"/>
      <c r="C71" s="56"/>
      <c r="D71" s="56"/>
      <c r="E71" s="56"/>
      <c r="F71" s="56"/>
      <c r="G71" s="56"/>
      <c r="H71" s="56"/>
      <c r="I71" s="56"/>
      <c r="J71" s="56"/>
      <c r="K71" s="56"/>
      <c r="L71" s="56"/>
      <c r="M71" s="56"/>
      <c r="N71" s="56"/>
      <c r="O71" s="56"/>
      <c r="P71" s="56"/>
      <c r="Q71" s="56"/>
      <c r="R71" s="56"/>
      <c r="S71" s="56"/>
      <c r="T71" s="56"/>
      <c r="U71" s="56"/>
      <c r="V71" s="56"/>
      <c r="W71" s="56"/>
      <c r="X71" s="56"/>
      <c r="Y71" s="56"/>
      <c r="Z71" s="56"/>
    </row>
    <row r="72">
      <c r="A72" s="56"/>
      <c r="B72" s="56"/>
      <c r="C72" s="56"/>
      <c r="D72" s="56"/>
      <c r="E72" s="56"/>
      <c r="F72" s="56"/>
      <c r="G72" s="56"/>
      <c r="H72" s="56"/>
      <c r="I72" s="56"/>
      <c r="J72" s="56"/>
      <c r="K72" s="56"/>
      <c r="L72" s="56"/>
      <c r="M72" s="56"/>
      <c r="N72" s="56"/>
      <c r="O72" s="56"/>
      <c r="P72" s="56"/>
      <c r="Q72" s="56"/>
      <c r="R72" s="56"/>
      <c r="S72" s="56"/>
      <c r="T72" s="56"/>
      <c r="U72" s="56"/>
      <c r="V72" s="56"/>
      <c r="W72" s="56"/>
      <c r="X72" s="56"/>
      <c r="Y72" s="56"/>
      <c r="Z72" s="56"/>
    </row>
    <row r="73">
      <c r="A73" s="56"/>
      <c r="B73" s="56"/>
      <c r="C73" s="56"/>
      <c r="D73" s="56"/>
      <c r="E73" s="56"/>
      <c r="F73" s="56"/>
      <c r="G73" s="56"/>
      <c r="H73" s="56"/>
      <c r="I73" s="56"/>
      <c r="J73" s="56"/>
      <c r="K73" s="56"/>
      <c r="L73" s="56"/>
      <c r="M73" s="56"/>
      <c r="N73" s="56"/>
      <c r="O73" s="56"/>
      <c r="P73" s="56"/>
      <c r="Q73" s="56"/>
      <c r="R73" s="56"/>
      <c r="S73" s="56"/>
      <c r="T73" s="56"/>
      <c r="U73" s="56"/>
      <c r="V73" s="56"/>
      <c r="W73" s="56"/>
      <c r="X73" s="56"/>
      <c r="Y73" s="56"/>
      <c r="Z73" s="56"/>
    </row>
    <row r="74">
      <c r="A74" s="56"/>
      <c r="B74" s="56"/>
      <c r="C74" s="56"/>
      <c r="D74" s="56"/>
      <c r="E74" s="56"/>
      <c r="F74" s="56"/>
      <c r="G74" s="56"/>
      <c r="H74" s="56"/>
      <c r="I74" s="56"/>
      <c r="J74" s="56"/>
      <c r="K74" s="56"/>
      <c r="L74" s="56"/>
      <c r="M74" s="56"/>
      <c r="N74" s="56"/>
      <c r="O74" s="56"/>
      <c r="P74" s="56"/>
      <c r="Q74" s="56"/>
      <c r="R74" s="56"/>
      <c r="S74" s="56"/>
      <c r="T74" s="56"/>
      <c r="U74" s="56"/>
      <c r="V74" s="56"/>
      <c r="W74" s="56"/>
      <c r="X74" s="56"/>
      <c r="Y74" s="56"/>
      <c r="Z74" s="56"/>
    </row>
    <row r="75">
      <c r="A75" s="56"/>
      <c r="B75" s="56"/>
      <c r="C75" s="56"/>
      <c r="D75" s="56"/>
      <c r="E75" s="56"/>
      <c r="F75" s="56"/>
      <c r="G75" s="56"/>
      <c r="H75" s="56"/>
      <c r="I75" s="56"/>
      <c r="J75" s="56"/>
      <c r="K75" s="56"/>
      <c r="L75" s="56"/>
      <c r="M75" s="56"/>
      <c r="N75" s="56"/>
      <c r="O75" s="56"/>
      <c r="P75" s="56"/>
      <c r="Q75" s="56"/>
      <c r="R75" s="56"/>
      <c r="S75" s="56"/>
      <c r="T75" s="56"/>
      <c r="U75" s="56"/>
      <c r="V75" s="56"/>
      <c r="W75" s="56"/>
      <c r="X75" s="56"/>
      <c r="Y75" s="56"/>
      <c r="Z75" s="56"/>
    </row>
    <row r="76">
      <c r="A76" s="56"/>
      <c r="B76" s="56"/>
      <c r="C76" s="56"/>
      <c r="D76" s="56"/>
      <c r="E76" s="56"/>
      <c r="F76" s="56"/>
      <c r="G76" s="56"/>
      <c r="H76" s="56"/>
      <c r="I76" s="56"/>
      <c r="J76" s="56"/>
      <c r="K76" s="56"/>
      <c r="L76" s="56"/>
      <c r="M76" s="56"/>
      <c r="N76" s="56"/>
      <c r="O76" s="56"/>
      <c r="P76" s="56"/>
      <c r="Q76" s="56"/>
      <c r="R76" s="56"/>
      <c r="S76" s="56"/>
      <c r="T76" s="56"/>
      <c r="U76" s="56"/>
      <c r="V76" s="56"/>
      <c r="W76" s="56"/>
      <c r="X76" s="56"/>
      <c r="Y76" s="56"/>
      <c r="Z76" s="56"/>
    </row>
    <row r="77">
      <c r="A77" s="56"/>
      <c r="B77" s="56"/>
      <c r="C77" s="56"/>
      <c r="D77" s="56"/>
      <c r="E77" s="56"/>
      <c r="F77" s="56"/>
      <c r="G77" s="56"/>
      <c r="H77" s="56"/>
      <c r="I77" s="56"/>
      <c r="J77" s="56"/>
      <c r="K77" s="56"/>
      <c r="L77" s="56"/>
      <c r="M77" s="56"/>
      <c r="N77" s="56"/>
      <c r="O77" s="56"/>
      <c r="P77" s="56"/>
      <c r="Q77" s="56"/>
      <c r="R77" s="56"/>
      <c r="S77" s="56"/>
      <c r="T77" s="56"/>
      <c r="U77" s="56"/>
      <c r="V77" s="56"/>
      <c r="W77" s="56"/>
      <c r="X77" s="56"/>
      <c r="Y77" s="56"/>
      <c r="Z77" s="56"/>
    </row>
    <row r="78">
      <c r="A78" s="56"/>
      <c r="B78" s="56"/>
      <c r="C78" s="56"/>
      <c r="D78" s="56"/>
      <c r="E78" s="56"/>
      <c r="F78" s="56"/>
      <c r="G78" s="56"/>
      <c r="H78" s="56"/>
      <c r="I78" s="56"/>
      <c r="J78" s="56"/>
      <c r="K78" s="56"/>
      <c r="L78" s="56"/>
      <c r="M78" s="56"/>
      <c r="N78" s="56"/>
      <c r="O78" s="56"/>
      <c r="P78" s="56"/>
      <c r="Q78" s="56"/>
      <c r="R78" s="56"/>
      <c r="S78" s="56"/>
      <c r="T78" s="56"/>
      <c r="U78" s="56"/>
      <c r="V78" s="56"/>
      <c r="W78" s="56"/>
      <c r="X78" s="56"/>
      <c r="Y78" s="56"/>
      <c r="Z78" s="56"/>
    </row>
    <row r="79">
      <c r="A79" s="56"/>
      <c r="B79" s="56"/>
      <c r="C79" s="56"/>
      <c r="D79" s="56"/>
      <c r="E79" s="56"/>
      <c r="F79" s="56"/>
      <c r="G79" s="56"/>
      <c r="H79" s="56"/>
      <c r="I79" s="56"/>
      <c r="J79" s="56"/>
      <c r="K79" s="56"/>
      <c r="L79" s="56"/>
      <c r="M79" s="56"/>
      <c r="N79" s="56"/>
      <c r="O79" s="56"/>
      <c r="P79" s="56"/>
      <c r="Q79" s="56"/>
      <c r="R79" s="56"/>
      <c r="S79" s="56"/>
      <c r="T79" s="56"/>
      <c r="U79" s="56"/>
      <c r="V79" s="56"/>
      <c r="W79" s="56"/>
      <c r="X79" s="56"/>
      <c r="Y79" s="56"/>
      <c r="Z79" s="56"/>
    </row>
    <row r="80">
      <c r="A80" s="56"/>
      <c r="B80" s="56"/>
      <c r="C80" s="56"/>
      <c r="D80" s="56"/>
      <c r="E80" s="56"/>
      <c r="F80" s="56"/>
      <c r="G80" s="56"/>
      <c r="H80" s="56"/>
      <c r="I80" s="56"/>
      <c r="J80" s="56"/>
      <c r="K80" s="56"/>
      <c r="L80" s="56"/>
      <c r="M80" s="56"/>
      <c r="N80" s="56"/>
      <c r="O80" s="56"/>
      <c r="P80" s="56"/>
      <c r="Q80" s="56"/>
      <c r="R80" s="56"/>
      <c r="S80" s="56"/>
      <c r="T80" s="56"/>
      <c r="U80" s="56"/>
      <c r="V80" s="56"/>
      <c r="W80" s="56"/>
      <c r="X80" s="56"/>
      <c r="Y80" s="56"/>
      <c r="Z80" s="56"/>
    </row>
    <row r="81">
      <c r="A81" s="56"/>
      <c r="B81" s="56"/>
      <c r="C81" s="56"/>
      <c r="D81" s="56"/>
      <c r="E81" s="56"/>
      <c r="F81" s="56"/>
      <c r="G81" s="56"/>
      <c r="H81" s="56"/>
      <c r="I81" s="56"/>
      <c r="J81" s="56"/>
      <c r="K81" s="56"/>
      <c r="L81" s="56"/>
      <c r="M81" s="56"/>
      <c r="N81" s="56"/>
      <c r="O81" s="56"/>
      <c r="P81" s="56"/>
      <c r="Q81" s="56"/>
      <c r="R81" s="56"/>
      <c r="S81" s="56"/>
      <c r="T81" s="56"/>
      <c r="U81" s="56"/>
      <c r="V81" s="56"/>
      <c r="W81" s="56"/>
      <c r="X81" s="56"/>
      <c r="Y81" s="56"/>
      <c r="Z81" s="56"/>
    </row>
    <row r="82">
      <c r="A82" s="56"/>
      <c r="B82" s="56"/>
      <c r="C82" s="56"/>
      <c r="D82" s="56"/>
      <c r="E82" s="56"/>
      <c r="F82" s="56"/>
      <c r="G82" s="56"/>
      <c r="H82" s="56"/>
      <c r="I82" s="56"/>
      <c r="J82" s="56"/>
      <c r="K82" s="56"/>
      <c r="L82" s="56"/>
      <c r="M82" s="56"/>
      <c r="N82" s="56"/>
      <c r="O82" s="56"/>
      <c r="P82" s="56"/>
      <c r="Q82" s="56"/>
      <c r="R82" s="56"/>
      <c r="S82" s="56"/>
      <c r="T82" s="56"/>
      <c r="U82" s="56"/>
      <c r="V82" s="56"/>
      <c r="W82" s="56"/>
      <c r="X82" s="56"/>
      <c r="Y82" s="56"/>
      <c r="Z82" s="56"/>
    </row>
    <row r="83">
      <c r="A83" s="56"/>
      <c r="B83" s="56"/>
      <c r="C83" s="56"/>
      <c r="D83" s="56"/>
      <c r="E83" s="56"/>
      <c r="F83" s="56"/>
      <c r="G83" s="56"/>
      <c r="H83" s="56"/>
      <c r="I83" s="56"/>
      <c r="J83" s="56"/>
      <c r="K83" s="56"/>
      <c r="L83" s="56"/>
      <c r="M83" s="56"/>
      <c r="N83" s="56"/>
      <c r="O83" s="56"/>
      <c r="P83" s="56"/>
      <c r="Q83" s="56"/>
      <c r="R83" s="56"/>
      <c r="S83" s="56"/>
      <c r="T83" s="56"/>
      <c r="U83" s="56"/>
      <c r="V83" s="56"/>
      <c r="W83" s="56"/>
      <c r="X83" s="56"/>
      <c r="Y83" s="56"/>
      <c r="Z83" s="56"/>
    </row>
    <row r="84">
      <c r="A84" s="56"/>
      <c r="B84" s="56"/>
      <c r="C84" s="56"/>
      <c r="D84" s="56"/>
      <c r="E84" s="56"/>
      <c r="F84" s="56"/>
      <c r="G84" s="56"/>
      <c r="H84" s="56"/>
      <c r="I84" s="56"/>
      <c r="J84" s="56"/>
      <c r="K84" s="56"/>
      <c r="L84" s="56"/>
      <c r="M84" s="56"/>
      <c r="N84" s="56"/>
      <c r="O84" s="56"/>
      <c r="P84" s="56"/>
      <c r="Q84" s="56"/>
      <c r="R84" s="56"/>
      <c r="S84" s="56"/>
      <c r="T84" s="56"/>
      <c r="U84" s="56"/>
      <c r="V84" s="56"/>
      <c r="W84" s="56"/>
      <c r="X84" s="56"/>
      <c r="Y84" s="56"/>
      <c r="Z84" s="56"/>
    </row>
    <row r="85">
      <c r="A85" s="56"/>
      <c r="B85" s="56"/>
      <c r="C85" s="56"/>
      <c r="D85" s="56"/>
      <c r="E85" s="56"/>
      <c r="F85" s="56"/>
      <c r="G85" s="56"/>
      <c r="H85" s="56"/>
      <c r="I85" s="56"/>
      <c r="J85" s="56"/>
      <c r="K85" s="56"/>
      <c r="L85" s="56"/>
      <c r="M85" s="56"/>
      <c r="N85" s="56"/>
      <c r="O85" s="56"/>
      <c r="P85" s="56"/>
      <c r="Q85" s="56"/>
      <c r="R85" s="56"/>
      <c r="S85" s="56"/>
      <c r="T85" s="56"/>
      <c r="U85" s="56"/>
      <c r="V85" s="56"/>
      <c r="W85" s="56"/>
      <c r="X85" s="56"/>
      <c r="Y85" s="56"/>
      <c r="Z85" s="56"/>
    </row>
    <row r="86">
      <c r="A86" s="56"/>
      <c r="B86" s="56"/>
      <c r="C86" s="56"/>
      <c r="D86" s="56"/>
      <c r="E86" s="56"/>
      <c r="F86" s="56"/>
      <c r="G86" s="56"/>
      <c r="H86" s="56"/>
      <c r="I86" s="56"/>
      <c r="J86" s="56"/>
      <c r="K86" s="56"/>
      <c r="L86" s="56"/>
      <c r="M86" s="56"/>
      <c r="N86" s="56"/>
      <c r="O86" s="56"/>
      <c r="P86" s="56"/>
      <c r="Q86" s="56"/>
      <c r="R86" s="56"/>
      <c r="S86" s="56"/>
      <c r="T86" s="56"/>
      <c r="U86" s="56"/>
      <c r="V86" s="56"/>
      <c r="W86" s="56"/>
      <c r="X86" s="56"/>
      <c r="Y86" s="56"/>
      <c r="Z86" s="56"/>
    </row>
    <row r="87">
      <c r="A87" s="56"/>
      <c r="B87" s="56"/>
      <c r="C87" s="56"/>
      <c r="D87" s="56"/>
      <c r="E87" s="56"/>
      <c r="F87" s="56"/>
      <c r="G87" s="56"/>
      <c r="H87" s="56"/>
      <c r="I87" s="56"/>
      <c r="J87" s="56"/>
      <c r="K87" s="56"/>
      <c r="L87" s="56"/>
      <c r="M87" s="56"/>
      <c r="N87" s="56"/>
      <c r="O87" s="56"/>
      <c r="P87" s="56"/>
      <c r="Q87" s="56"/>
      <c r="R87" s="56"/>
      <c r="S87" s="56"/>
      <c r="T87" s="56"/>
      <c r="U87" s="56"/>
      <c r="V87" s="56"/>
      <c r="W87" s="56"/>
      <c r="X87" s="56"/>
      <c r="Y87" s="56"/>
      <c r="Z87" s="56"/>
    </row>
    <row r="88">
      <c r="A88" s="56"/>
      <c r="B88" s="56"/>
      <c r="C88" s="56"/>
      <c r="D88" s="56"/>
      <c r="E88" s="56"/>
      <c r="F88" s="56"/>
      <c r="G88" s="56"/>
      <c r="H88" s="56"/>
      <c r="I88" s="56"/>
      <c r="J88" s="56"/>
      <c r="K88" s="56"/>
      <c r="L88" s="56"/>
      <c r="M88" s="56"/>
      <c r="N88" s="56"/>
      <c r="O88" s="56"/>
      <c r="P88" s="56"/>
      <c r="Q88" s="56"/>
      <c r="R88" s="56"/>
      <c r="S88" s="56"/>
      <c r="T88" s="56"/>
      <c r="U88" s="56"/>
      <c r="V88" s="56"/>
      <c r="W88" s="56"/>
      <c r="X88" s="56"/>
      <c r="Y88" s="56"/>
      <c r="Z88" s="56"/>
    </row>
    <row r="89">
      <c r="A89" s="56"/>
      <c r="B89" s="56"/>
      <c r="C89" s="56"/>
      <c r="D89" s="56"/>
      <c r="E89" s="56"/>
      <c r="F89" s="56"/>
      <c r="G89" s="56"/>
      <c r="H89" s="56"/>
      <c r="I89" s="56"/>
      <c r="J89" s="56"/>
      <c r="K89" s="56"/>
      <c r="L89" s="56"/>
      <c r="M89" s="56"/>
      <c r="N89" s="56"/>
      <c r="O89" s="56"/>
      <c r="P89" s="56"/>
      <c r="Q89" s="56"/>
      <c r="R89" s="56"/>
      <c r="S89" s="56"/>
      <c r="T89" s="56"/>
      <c r="U89" s="56"/>
      <c r="V89" s="56"/>
      <c r="W89" s="56"/>
      <c r="X89" s="56"/>
      <c r="Y89" s="56"/>
      <c r="Z89" s="56"/>
    </row>
    <row r="90">
      <c r="A90" s="56"/>
      <c r="B90" s="56"/>
      <c r="C90" s="56"/>
      <c r="D90" s="56"/>
      <c r="E90" s="56"/>
      <c r="F90" s="56"/>
      <c r="G90" s="56"/>
      <c r="H90" s="56"/>
      <c r="I90" s="56"/>
      <c r="J90" s="56"/>
      <c r="K90" s="56"/>
      <c r="L90" s="56"/>
      <c r="M90" s="56"/>
      <c r="N90" s="56"/>
      <c r="O90" s="56"/>
      <c r="P90" s="56"/>
      <c r="Q90" s="56"/>
      <c r="R90" s="56"/>
      <c r="S90" s="56"/>
      <c r="T90" s="56"/>
      <c r="U90" s="56"/>
      <c r="V90" s="56"/>
      <c r="W90" s="56"/>
      <c r="X90" s="56"/>
      <c r="Y90" s="56"/>
      <c r="Z90" s="56"/>
    </row>
    <row r="91">
      <c r="A91" s="56"/>
      <c r="B91" s="56"/>
      <c r="C91" s="56"/>
      <c r="D91" s="56"/>
      <c r="E91" s="56"/>
      <c r="F91" s="56"/>
      <c r="G91" s="56"/>
      <c r="H91" s="56"/>
      <c r="I91" s="56"/>
      <c r="J91" s="56"/>
      <c r="K91" s="56"/>
      <c r="L91" s="56"/>
      <c r="M91" s="56"/>
      <c r="N91" s="56"/>
      <c r="O91" s="56"/>
      <c r="P91" s="56"/>
      <c r="Q91" s="56"/>
      <c r="R91" s="56"/>
      <c r="S91" s="56"/>
      <c r="T91" s="56"/>
      <c r="U91" s="56"/>
      <c r="V91" s="56"/>
      <c r="W91" s="56"/>
      <c r="X91" s="56"/>
      <c r="Y91" s="56"/>
      <c r="Z91" s="56"/>
    </row>
    <row r="92">
      <c r="A92" s="56"/>
      <c r="B92" s="56"/>
      <c r="C92" s="56"/>
      <c r="D92" s="56"/>
      <c r="E92" s="56"/>
      <c r="F92" s="56"/>
      <c r="G92" s="56"/>
      <c r="H92" s="56"/>
      <c r="I92" s="56"/>
      <c r="J92" s="56"/>
      <c r="K92" s="56"/>
      <c r="L92" s="56"/>
      <c r="M92" s="56"/>
      <c r="N92" s="56"/>
      <c r="O92" s="56"/>
      <c r="P92" s="56"/>
      <c r="Q92" s="56"/>
      <c r="R92" s="56"/>
      <c r="S92" s="56"/>
      <c r="T92" s="56"/>
      <c r="U92" s="56"/>
      <c r="V92" s="56"/>
      <c r="W92" s="56"/>
      <c r="X92" s="56"/>
      <c r="Y92" s="56"/>
      <c r="Z92" s="56"/>
    </row>
    <row r="93">
      <c r="A93" s="56"/>
      <c r="B93" s="56"/>
      <c r="C93" s="56"/>
      <c r="D93" s="56"/>
      <c r="E93" s="56"/>
      <c r="F93" s="56"/>
      <c r="G93" s="56"/>
      <c r="H93" s="56"/>
      <c r="I93" s="56"/>
      <c r="J93" s="56"/>
      <c r="K93" s="56"/>
      <c r="L93" s="56"/>
      <c r="M93" s="56"/>
      <c r="N93" s="56"/>
      <c r="O93" s="56"/>
      <c r="P93" s="56"/>
      <c r="Q93" s="56"/>
      <c r="R93" s="56"/>
      <c r="S93" s="56"/>
      <c r="T93" s="56"/>
      <c r="U93" s="56"/>
      <c r="V93" s="56"/>
      <c r="W93" s="56"/>
      <c r="X93" s="56"/>
      <c r="Y93" s="56"/>
      <c r="Z93" s="56"/>
    </row>
    <row r="94">
      <c r="A94" s="56"/>
      <c r="B94" s="56"/>
      <c r="C94" s="56"/>
      <c r="D94" s="56"/>
      <c r="E94" s="56"/>
      <c r="F94" s="56"/>
      <c r="G94" s="56"/>
      <c r="H94" s="56"/>
      <c r="I94" s="56"/>
      <c r="J94" s="56"/>
      <c r="K94" s="56"/>
      <c r="L94" s="56"/>
      <c r="M94" s="56"/>
      <c r="N94" s="56"/>
      <c r="O94" s="56"/>
      <c r="P94" s="56"/>
      <c r="Q94" s="56"/>
      <c r="R94" s="56"/>
      <c r="S94" s="56"/>
      <c r="T94" s="56"/>
      <c r="U94" s="56"/>
      <c r="V94" s="56"/>
      <c r="W94" s="56"/>
      <c r="X94" s="56"/>
      <c r="Y94" s="56"/>
      <c r="Z94" s="56"/>
    </row>
    <row r="95">
      <c r="A95" s="56"/>
      <c r="B95" s="56"/>
      <c r="C95" s="56"/>
      <c r="D95" s="56"/>
      <c r="E95" s="56"/>
      <c r="F95" s="56"/>
      <c r="G95" s="56"/>
      <c r="H95" s="56"/>
      <c r="I95" s="56"/>
      <c r="J95" s="56"/>
      <c r="K95" s="56"/>
      <c r="L95" s="56"/>
      <c r="M95" s="56"/>
      <c r="N95" s="56"/>
      <c r="O95" s="56"/>
      <c r="P95" s="56"/>
      <c r="Q95" s="56"/>
      <c r="R95" s="56"/>
      <c r="S95" s="56"/>
      <c r="T95" s="56"/>
      <c r="U95" s="56"/>
      <c r="V95" s="56"/>
      <c r="W95" s="56"/>
      <c r="X95" s="56"/>
      <c r="Y95" s="56"/>
      <c r="Z95" s="56"/>
    </row>
    <row r="96">
      <c r="A96" s="56"/>
      <c r="B96" s="56"/>
      <c r="C96" s="56"/>
      <c r="D96" s="56"/>
      <c r="E96" s="56"/>
      <c r="F96" s="56"/>
      <c r="G96" s="56"/>
      <c r="H96" s="56"/>
      <c r="I96" s="56"/>
      <c r="J96" s="56"/>
      <c r="K96" s="56"/>
      <c r="L96" s="56"/>
      <c r="M96" s="56"/>
      <c r="N96" s="56"/>
      <c r="O96" s="56"/>
      <c r="P96" s="56"/>
      <c r="Q96" s="56"/>
      <c r="R96" s="56"/>
      <c r="S96" s="56"/>
      <c r="T96" s="56"/>
      <c r="U96" s="56"/>
      <c r="V96" s="56"/>
      <c r="W96" s="56"/>
      <c r="X96" s="56"/>
      <c r="Y96" s="56"/>
      <c r="Z96" s="56"/>
    </row>
    <row r="97">
      <c r="A97" s="56"/>
      <c r="B97" s="56"/>
      <c r="C97" s="56"/>
      <c r="D97" s="56"/>
      <c r="E97" s="56"/>
      <c r="F97" s="56"/>
      <c r="G97" s="56"/>
      <c r="H97" s="56"/>
      <c r="I97" s="56"/>
      <c r="J97" s="56"/>
      <c r="K97" s="56"/>
      <c r="L97" s="56"/>
      <c r="M97" s="56"/>
      <c r="N97" s="56"/>
      <c r="O97" s="56"/>
      <c r="P97" s="56"/>
      <c r="Q97" s="56"/>
      <c r="R97" s="56"/>
      <c r="S97" s="56"/>
      <c r="T97" s="56"/>
      <c r="U97" s="56"/>
      <c r="V97" s="56"/>
      <c r="W97" s="56"/>
      <c r="X97" s="56"/>
      <c r="Y97" s="56"/>
      <c r="Z97" s="56"/>
    </row>
    <row r="98">
      <c r="A98" s="56"/>
      <c r="B98" s="56"/>
      <c r="C98" s="56"/>
      <c r="D98" s="56"/>
      <c r="E98" s="56"/>
      <c r="F98" s="56"/>
      <c r="G98" s="56"/>
      <c r="H98" s="56"/>
      <c r="I98" s="56"/>
      <c r="J98" s="56"/>
      <c r="K98" s="56"/>
      <c r="L98" s="56"/>
      <c r="M98" s="56"/>
      <c r="N98" s="56"/>
      <c r="O98" s="56"/>
      <c r="P98" s="56"/>
      <c r="Q98" s="56"/>
      <c r="R98" s="56"/>
      <c r="S98" s="56"/>
      <c r="T98" s="56"/>
      <c r="U98" s="56"/>
      <c r="V98" s="56"/>
      <c r="W98" s="56"/>
      <c r="X98" s="56"/>
      <c r="Y98" s="56"/>
      <c r="Z98" s="56"/>
    </row>
    <row r="99">
      <c r="A99" s="56"/>
      <c r="B99" s="56"/>
      <c r="C99" s="56"/>
      <c r="D99" s="56"/>
      <c r="E99" s="56"/>
      <c r="F99" s="56"/>
      <c r="G99" s="56"/>
      <c r="H99" s="56"/>
      <c r="I99" s="56"/>
      <c r="J99" s="56"/>
      <c r="K99" s="56"/>
      <c r="L99" s="56"/>
      <c r="M99" s="56"/>
      <c r="N99" s="56"/>
      <c r="O99" s="56"/>
      <c r="P99" s="56"/>
      <c r="Q99" s="56"/>
      <c r="R99" s="56"/>
      <c r="S99" s="56"/>
      <c r="T99" s="56"/>
      <c r="U99" s="56"/>
      <c r="V99" s="56"/>
      <c r="W99" s="56"/>
      <c r="X99" s="56"/>
      <c r="Y99" s="56"/>
      <c r="Z99" s="56"/>
    </row>
    <row r="100">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row>
    <row r="101">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row>
    <row r="102">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row>
    <row r="103">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row>
    <row r="104">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row>
    <row r="105">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row>
    <row r="106">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row>
    <row r="107">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row>
    <row r="108">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row>
    <row r="109">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row>
    <row r="110">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c r="Z110" s="56"/>
    </row>
    <row r="111">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c r="Z111" s="56"/>
    </row>
    <row r="112">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6"/>
    </row>
    <row r="113">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6"/>
    </row>
    <row r="114">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row>
    <row r="115">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row>
    <row r="116">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row>
    <row r="117">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row>
    <row r="118">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row>
    <row r="119">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row>
    <row r="120">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row>
    <row r="121">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row>
    <row r="122">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row>
    <row r="123">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row>
    <row r="124">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row>
    <row r="125">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c r="Z125" s="56"/>
    </row>
    <row r="126">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row>
    <row r="127">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c r="Z127" s="56"/>
    </row>
    <row r="128">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row>
    <row r="129">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row>
    <row r="130">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row>
    <row r="131">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6"/>
    </row>
    <row r="132">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row>
    <row r="133">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row>
    <row r="134">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row>
    <row r="135">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row>
    <row r="136">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row>
    <row r="137">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row>
    <row r="138">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row>
    <row r="139">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6"/>
    </row>
    <row r="140">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row>
    <row r="141">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6"/>
    </row>
    <row r="142">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c r="Z142" s="56"/>
    </row>
    <row r="143">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row>
    <row r="144">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c r="Z144" s="56"/>
    </row>
    <row r="145">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c r="Z145" s="56"/>
    </row>
    <row r="146">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c r="Z146" s="56"/>
    </row>
    <row r="147">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c r="Z147" s="56"/>
    </row>
    <row r="148">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row>
    <row r="149">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c r="Z149" s="56"/>
    </row>
    <row r="150">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c r="Z150" s="56"/>
    </row>
    <row r="151">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c r="Z151" s="56"/>
    </row>
    <row r="152">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c r="Z152" s="56"/>
    </row>
    <row r="153">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row>
    <row r="154">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row>
    <row r="155">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row>
    <row r="156">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c r="Z156" s="56"/>
    </row>
    <row r="157">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6"/>
    </row>
    <row r="158">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6"/>
    </row>
    <row r="159">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6"/>
    </row>
    <row r="160">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6"/>
    </row>
    <row r="161">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row>
    <row r="162">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row>
    <row r="163">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row>
    <row r="164">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row>
    <row r="165">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row>
    <row r="166">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row>
    <row r="167">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row>
    <row r="168">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row>
    <row r="169">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row>
    <row r="170">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row>
    <row r="171">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row>
    <row r="172">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row>
    <row r="173">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row>
    <row r="174">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row>
    <row r="175">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row>
    <row r="176">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row>
    <row r="177">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row>
    <row r="178">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row>
    <row r="179">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row>
    <row r="180">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row>
    <row r="181">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row>
    <row r="182">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row>
    <row r="183">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row>
    <row r="184">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row>
    <row r="185">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row>
    <row r="186">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row>
    <row r="187">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row>
    <row r="188">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row>
    <row r="189">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row>
    <row r="190">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row>
    <row r="191">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row>
    <row r="192">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row>
    <row r="193">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row>
    <row r="194">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row>
    <row r="195">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6"/>
    </row>
    <row r="196">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row>
    <row r="197">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row>
    <row r="198">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6"/>
    </row>
    <row r="199">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6"/>
    </row>
    <row r="200">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row>
    <row r="201">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6"/>
    </row>
    <row r="202">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6"/>
    </row>
    <row r="203">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6"/>
    </row>
    <row r="204">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row>
    <row r="205">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row>
    <row r="206">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row>
    <row r="207">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row>
    <row r="208">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row>
    <row r="209">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row>
    <row r="210">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row>
    <row r="211">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row>
    <row r="212">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6"/>
    </row>
    <row r="213">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6"/>
    </row>
    <row r="214">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row>
    <row r="215">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6"/>
    </row>
    <row r="216">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row>
    <row r="217">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row>
    <row r="218">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row>
    <row r="219">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row>
    <row r="220">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row>
    <row r="221">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c r="Z221" s="56"/>
    </row>
    <row r="222">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c r="Z222" s="56"/>
    </row>
    <row r="223">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c r="Z223" s="56"/>
    </row>
    <row r="224">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c r="Z224" s="56"/>
    </row>
    <row r="225">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c r="Z225" s="56"/>
    </row>
    <row r="226">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6"/>
    </row>
    <row r="227">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c r="Z227" s="56"/>
    </row>
    <row r="228">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c r="Z228" s="56"/>
    </row>
    <row r="229">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c r="Z229" s="56"/>
    </row>
    <row r="230">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c r="Z230" s="56"/>
    </row>
    <row r="231">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c r="Z231" s="56"/>
    </row>
    <row r="232">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row>
    <row r="233">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6"/>
    </row>
    <row r="234">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6"/>
    </row>
    <row r="235">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6"/>
    </row>
    <row r="236">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row>
    <row r="237">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6"/>
    </row>
    <row r="238">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6"/>
    </row>
    <row r="239">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6"/>
    </row>
    <row r="240">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6"/>
    </row>
    <row r="241">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6"/>
    </row>
    <row r="242">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row>
    <row r="243">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row>
    <row r="244">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row>
    <row r="245">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row>
    <row r="246">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row>
    <row r="247">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6"/>
    </row>
    <row r="248">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6"/>
    </row>
    <row r="249">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6"/>
    </row>
    <row r="250">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6"/>
    </row>
    <row r="251">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6"/>
    </row>
    <row r="252">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6"/>
    </row>
    <row r="253">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row>
    <row r="254">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6"/>
    </row>
    <row r="255">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row>
    <row r="256">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row>
    <row r="257">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6"/>
    </row>
    <row r="258">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6"/>
    </row>
    <row r="259">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6"/>
    </row>
    <row r="260">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6"/>
    </row>
    <row r="261">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6"/>
    </row>
    <row r="262">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6"/>
    </row>
    <row r="263">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6"/>
    </row>
    <row r="264">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6"/>
    </row>
    <row r="265">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6"/>
    </row>
    <row r="266">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row>
    <row r="267">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6"/>
    </row>
    <row r="268">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row>
    <row r="269">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row>
    <row r="270">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row>
    <row r="271">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row>
    <row r="272">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6"/>
    </row>
    <row r="273">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row>
    <row r="274">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6"/>
    </row>
    <row r="275">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6"/>
    </row>
    <row r="276">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6"/>
    </row>
    <row r="277">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row>
    <row r="278">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row>
    <row r="279">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6"/>
    </row>
    <row r="280">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6"/>
    </row>
    <row r="281">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row>
    <row r="282">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6"/>
    </row>
    <row r="283">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row>
    <row r="284">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6"/>
    </row>
    <row r="285">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row>
    <row r="286">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6"/>
    </row>
    <row r="287">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6"/>
    </row>
    <row r="288">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6"/>
    </row>
    <row r="289">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6"/>
    </row>
    <row r="290">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6"/>
    </row>
    <row r="291">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row>
    <row r="292">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6"/>
    </row>
    <row r="293">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6"/>
    </row>
    <row r="294">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6"/>
    </row>
    <row r="295">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6"/>
    </row>
    <row r="296">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6"/>
    </row>
    <row r="297">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row>
    <row r="298">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row>
    <row r="299">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6"/>
    </row>
    <row r="300">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6"/>
    </row>
    <row r="301">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row>
    <row r="302">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row>
    <row r="303">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row>
    <row r="304">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row>
    <row r="305">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6"/>
    </row>
    <row r="306">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6"/>
    </row>
    <row r="307">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6"/>
    </row>
    <row r="308">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6"/>
    </row>
    <row r="309">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row>
    <row r="310">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row>
    <row r="311">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row>
    <row r="312">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6"/>
    </row>
    <row r="313">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row>
    <row r="314">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row>
    <row r="315">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row>
    <row r="316">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row>
    <row r="317">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row>
    <row r="318">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row>
    <row r="319">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row>
    <row r="320">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row>
    <row r="321">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row>
    <row r="322">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row>
    <row r="323">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row>
    <row r="324">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row>
    <row r="325">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row>
    <row r="326">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row>
    <row r="327">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row>
    <row r="328">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row>
    <row r="329">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row>
    <row r="330">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row>
    <row r="331">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row>
    <row r="332">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row>
    <row r="333">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row>
    <row r="334">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row>
    <row r="335">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row>
    <row r="336">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row>
    <row r="337">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row>
    <row r="338">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row>
    <row r="339">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row>
    <row r="340">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row>
    <row r="341">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row>
    <row r="342">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row>
    <row r="343">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row>
    <row r="344">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row>
    <row r="345">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row>
    <row r="346">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row>
    <row r="347">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row>
    <row r="348">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row>
    <row r="349">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row>
    <row r="350">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row>
    <row r="351">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row>
    <row r="352">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row>
    <row r="353">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row>
    <row r="354">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row>
    <row r="355">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row>
    <row r="356">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row>
    <row r="357">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row>
    <row r="358">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row>
    <row r="359">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row>
    <row r="360">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row>
    <row r="361">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row>
    <row r="362">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row>
    <row r="363">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row>
    <row r="364">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row>
    <row r="365">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row>
    <row r="366">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row>
    <row r="367">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row>
    <row r="368">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row>
    <row r="369">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row>
    <row r="370">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row>
    <row r="371">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row>
    <row r="372">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row>
    <row r="373">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row>
    <row r="374">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row>
    <row r="375">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row>
    <row r="376">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row>
    <row r="377">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row>
    <row r="378">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row>
    <row r="379">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row>
    <row r="380">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row>
    <row r="381">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row>
    <row r="382">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row>
    <row r="383">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row>
    <row r="384">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row>
    <row r="385">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row>
    <row r="386">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row>
    <row r="387">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row>
    <row r="388">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row>
    <row r="389">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row>
    <row r="390">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row>
    <row r="391">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row>
    <row r="392">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row>
    <row r="393">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row>
    <row r="394">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row>
    <row r="395">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row>
    <row r="396">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row>
    <row r="397">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row>
    <row r="398">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row>
    <row r="399">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row>
    <row r="400">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row>
    <row r="401">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row>
    <row r="402">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row>
    <row r="403">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row>
    <row r="404">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row>
    <row r="405">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row>
    <row r="406">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row>
    <row r="407">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row>
    <row r="408">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row>
    <row r="409">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row>
    <row r="410">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row>
    <row r="411">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row>
    <row r="412">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row>
    <row r="413">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row>
    <row r="414">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row>
    <row r="415">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row>
    <row r="416">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row>
    <row r="417">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row>
    <row r="418">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row>
    <row r="419">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row>
    <row r="420">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row>
    <row r="421">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row>
    <row r="422">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row>
    <row r="423">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row>
    <row r="424">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row>
    <row r="425">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row>
    <row r="426">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row>
    <row r="427">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row>
    <row r="428">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row>
    <row r="429">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row>
    <row r="430">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row>
    <row r="431">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row>
    <row r="432">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row>
    <row r="433">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row>
    <row r="434">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row>
    <row r="435">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row>
    <row r="436">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row>
    <row r="437">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row>
    <row r="438">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row>
    <row r="439">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row>
    <row r="440">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row>
    <row r="441">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row>
    <row r="442">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row>
    <row r="443">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row>
    <row r="444">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row>
    <row r="445">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row>
    <row r="446">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row>
    <row r="447">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row>
    <row r="448">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row>
    <row r="449">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row>
    <row r="450">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row>
    <row r="451">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row>
    <row r="452">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row>
    <row r="453">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row>
    <row r="454">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row>
    <row r="455">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row>
    <row r="456">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row>
    <row r="457">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row>
    <row r="458">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row>
    <row r="459">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row>
    <row r="460">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row>
    <row r="461">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row>
    <row r="462">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row>
    <row r="463">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row>
    <row r="464">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row>
    <row r="465">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row>
    <row r="466">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row>
    <row r="467">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row>
    <row r="468">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row>
    <row r="469">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row>
    <row r="470">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row>
    <row r="471">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row>
    <row r="472">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row>
    <row r="473">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row>
    <row r="474">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row>
    <row r="475">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row>
    <row r="476">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row>
    <row r="477">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row>
    <row r="478">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row>
    <row r="479">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row>
    <row r="480">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row>
    <row r="481">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row>
    <row r="482">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row>
    <row r="483">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row>
    <row r="484">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row>
    <row r="485">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row>
    <row r="486">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row>
    <row r="487">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row>
    <row r="488">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row>
    <row r="489">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row>
    <row r="490">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row>
    <row r="491">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row>
    <row r="492">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row>
    <row r="493">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row>
    <row r="494">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row>
    <row r="495">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row>
    <row r="496">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row>
    <row r="497">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row>
    <row r="498">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row>
    <row r="499">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row>
    <row r="500">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row>
    <row r="501">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row>
    <row r="502">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row>
    <row r="503">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row>
    <row r="504">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row>
    <row r="505">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row>
    <row r="506">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row>
    <row r="507">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row>
    <row r="508">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row>
    <row r="509">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row>
    <row r="510">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row>
    <row r="511">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row>
    <row r="512">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row>
    <row r="513">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row>
    <row r="514">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row>
    <row r="515">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row>
    <row r="516">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row>
    <row r="517">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row>
    <row r="518">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row>
    <row r="519">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row>
    <row r="520">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row>
    <row r="521">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row>
    <row r="522">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row>
    <row r="523">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row>
    <row r="524">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row>
    <row r="525">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row>
    <row r="526">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row>
    <row r="527">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row>
    <row r="528">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row>
    <row r="529">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row>
    <row r="530">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row>
    <row r="531">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row>
    <row r="532">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row>
    <row r="533">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row>
    <row r="534">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row>
    <row r="535">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row>
    <row r="536">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row>
    <row r="537">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row>
    <row r="538">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row>
    <row r="539">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row>
    <row r="540">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row>
    <row r="541">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row>
    <row r="542">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row>
    <row r="543">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row>
    <row r="544">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row>
    <row r="545">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row>
    <row r="546">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row>
    <row r="547">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row>
    <row r="548">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row>
    <row r="549">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row>
    <row r="550">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row>
    <row r="551">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row>
    <row r="552">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row>
    <row r="553">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row>
    <row r="554">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row>
    <row r="555">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row>
    <row r="556">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row>
    <row r="557">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row>
    <row r="558">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row>
    <row r="559">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row>
    <row r="560">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row>
    <row r="561">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row>
    <row r="562">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row>
    <row r="563">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row>
    <row r="564">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row>
    <row r="565">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row>
    <row r="566">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row>
    <row r="567">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row>
    <row r="568">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row>
    <row r="569">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row>
    <row r="570">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row>
    <row r="571">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row>
    <row r="572">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row>
    <row r="573">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row>
    <row r="574">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row>
    <row r="575">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row>
    <row r="576">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row>
    <row r="577">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row>
    <row r="578">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row>
    <row r="579">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row>
    <row r="580">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row>
    <row r="581">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row>
    <row r="582">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row>
    <row r="583">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row>
    <row r="584">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row>
    <row r="585">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row>
    <row r="586">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row>
    <row r="587">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row>
    <row r="588">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row>
    <row r="589">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row>
    <row r="590">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row>
    <row r="591">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row>
    <row r="592">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row>
    <row r="593">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row>
    <row r="594">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row>
    <row r="595">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row>
    <row r="596">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row>
    <row r="597">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row>
    <row r="598">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row>
    <row r="599">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row>
    <row r="600">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row>
    <row r="601">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row>
    <row r="602">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row>
    <row r="603">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row>
    <row r="604">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row>
    <row r="605">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row>
    <row r="606">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row>
    <row r="607">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row>
    <row r="608">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row>
    <row r="609">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row>
    <row r="610">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row>
    <row r="611">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row>
    <row r="612">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row>
    <row r="613">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row>
    <row r="614">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row>
    <row r="615">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row>
    <row r="616">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row>
    <row r="617">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row>
    <row r="618">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row>
    <row r="619">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row>
    <row r="620">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row>
    <row r="621">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row>
    <row r="622">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row>
    <row r="623">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row>
    <row r="624">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row>
    <row r="625">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row>
    <row r="626">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row>
    <row r="627">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row>
    <row r="628">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row>
    <row r="629">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row>
    <row r="630">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row>
    <row r="631">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row>
    <row r="632">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row>
    <row r="633">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row>
    <row r="634">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row>
    <row r="635">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row>
    <row r="636">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row>
    <row r="637">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row>
    <row r="638">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row>
    <row r="639">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row>
    <row r="640">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row>
    <row r="641">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row>
    <row r="642">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row>
    <row r="643">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row>
    <row r="644">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row>
    <row r="645">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row>
    <row r="646">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row>
    <row r="647">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row>
    <row r="648">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row>
    <row r="649">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row>
    <row r="650">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row>
    <row r="651">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row>
    <row r="652">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row>
    <row r="653">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row>
    <row r="654">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row>
    <row r="655">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row>
    <row r="656">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row>
    <row r="657">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row>
    <row r="658">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row>
    <row r="659">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row>
    <row r="660">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row>
    <row r="661">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row>
    <row r="662">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row>
    <row r="663">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row>
    <row r="664">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row>
    <row r="665">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row>
    <row r="666">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row>
    <row r="667">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row>
    <row r="668">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row>
    <row r="669">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row>
    <row r="670">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row>
    <row r="671">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row>
    <row r="672">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row>
    <row r="673">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row>
    <row r="674">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row>
    <row r="675">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row>
    <row r="676">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row>
    <row r="677">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row>
    <row r="678">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row>
    <row r="679">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row>
    <row r="680">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row>
    <row r="681">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row>
    <row r="682">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row>
    <row r="683">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row>
    <row r="684">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row>
    <row r="685">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row>
    <row r="686">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row>
    <row r="687">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row>
    <row r="688">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row>
    <row r="689">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row>
    <row r="690">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row>
    <row r="691">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row>
    <row r="692">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row>
    <row r="693">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row>
    <row r="694">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row>
    <row r="695">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row>
    <row r="696">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row>
    <row r="697">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row>
    <row r="698">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row>
    <row r="699">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row>
    <row r="700">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row>
    <row r="701">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row>
    <row r="702">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row>
    <row r="703">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row>
    <row r="704">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row>
    <row r="705">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row>
    <row r="706">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row>
    <row r="707">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row>
    <row r="708">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row>
    <row r="709">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row>
    <row r="710">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row>
    <row r="711">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row>
    <row r="712">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row>
    <row r="713">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row>
    <row r="714">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row>
    <row r="715">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row>
    <row r="716">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row>
    <row r="717">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row>
    <row r="718">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row>
    <row r="719">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row>
    <row r="720">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row>
    <row r="721">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row>
    <row r="722">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row>
    <row r="723">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row>
    <row r="724">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row>
    <row r="725">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row>
    <row r="726">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row>
    <row r="727">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row>
    <row r="728">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row>
    <row r="729">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row>
    <row r="730">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row>
    <row r="731">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row>
    <row r="732">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row>
    <row r="733">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row>
    <row r="734">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row>
    <row r="735">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row>
    <row r="736">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row>
    <row r="737">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row>
    <row r="738">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row>
    <row r="739">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row>
    <row r="740">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row>
    <row r="741">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row>
    <row r="742">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row>
    <row r="743">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row>
    <row r="744">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row>
    <row r="745">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row>
    <row r="746">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row>
    <row r="747">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row>
    <row r="748">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row>
    <row r="749">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row>
    <row r="750">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row>
    <row r="751">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row>
    <row r="752">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row>
    <row r="753">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row>
    <row r="754">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row>
    <row r="755">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row>
    <row r="756">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row>
    <row r="757">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row>
    <row r="758">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row>
    <row r="759">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row>
    <row r="760">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row>
    <row r="761">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row>
    <row r="762">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row>
    <row r="763">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row>
    <row r="764">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row>
    <row r="765">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row>
    <row r="766">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row>
    <row r="767">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row>
    <row r="768">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row>
    <row r="769">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row>
    <row r="770">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row>
    <row r="771">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row>
    <row r="772">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row>
    <row r="773">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row>
    <row r="774">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row>
    <row r="775">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row>
    <row r="776">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row>
    <row r="777">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row>
    <row r="778">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row>
    <row r="779">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row>
    <row r="780">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row>
    <row r="781">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row>
    <row r="782">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row>
    <row r="783">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row>
    <row r="784">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row>
    <row r="785">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row>
    <row r="786">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row>
    <row r="787">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row>
    <row r="788">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row>
    <row r="789">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row>
    <row r="790">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row>
    <row r="791">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row>
    <row r="792">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row>
    <row r="793">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row>
    <row r="794">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row>
    <row r="795">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row>
    <row r="796">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row>
    <row r="797">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row>
    <row r="798">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row>
    <row r="799">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row>
    <row r="800">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row>
    <row r="801">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row>
    <row r="802">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row>
    <row r="803">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row>
    <row r="804">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row>
    <row r="805">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row>
    <row r="806">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row>
    <row r="807">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row>
    <row r="808">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row>
    <row r="809">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row>
    <row r="810">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row>
    <row r="811">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row>
    <row r="812">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row>
    <row r="813">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row>
    <row r="814">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row>
    <row r="815">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row>
    <row r="816">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row>
    <row r="817">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row>
    <row r="818">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row>
    <row r="819">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row>
    <row r="820">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row>
    <row r="821">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row>
    <row r="822">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row>
    <row r="823">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row>
    <row r="824">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row>
    <row r="825">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row>
    <row r="826">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row>
    <row r="827">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row>
    <row r="828">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row>
    <row r="829">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row>
    <row r="830">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row>
    <row r="831">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row>
    <row r="832">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row>
    <row r="833">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row>
    <row r="834">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row>
    <row r="835">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row>
    <row r="836">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row>
    <row r="837">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row>
    <row r="838">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row>
    <row r="839">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row>
    <row r="840">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row>
    <row r="841">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row>
    <row r="842">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row>
    <row r="843">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row>
    <row r="844">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row>
    <row r="845">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row>
    <row r="846">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row>
    <row r="847">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row>
    <row r="848">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row>
    <row r="849">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row>
    <row r="850">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row>
    <row r="851">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row>
    <row r="852">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row>
    <row r="853">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row>
    <row r="854">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row>
    <row r="855">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row>
    <row r="856">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row>
    <row r="857">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row>
    <row r="858">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row>
    <row r="859">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row>
    <row r="860">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row>
    <row r="861">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row>
    <row r="862">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row>
    <row r="863">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row>
    <row r="864">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row>
    <row r="865">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row>
    <row r="866">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row>
    <row r="867">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row>
    <row r="868">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row>
    <row r="869">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row>
    <row r="870">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row>
    <row r="871">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row>
    <row r="872">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row>
    <row r="873">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row>
    <row r="874">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row>
    <row r="875">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row>
    <row r="876">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row>
    <row r="877">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row>
    <row r="878">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row>
    <row r="879">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row>
    <row r="880">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row>
    <row r="881">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row>
    <row r="882">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row>
    <row r="883">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row>
    <row r="884">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row>
    <row r="885">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row>
    <row r="886">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row>
    <row r="887">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row>
    <row r="888">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row>
    <row r="889">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row>
    <row r="890">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row>
    <row r="891">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row>
    <row r="892">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row>
    <row r="893">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row>
    <row r="894">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row>
    <row r="895">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row>
    <row r="896">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row>
    <row r="897">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row>
    <row r="898">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row>
    <row r="899">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row>
    <row r="900">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row>
    <row r="901">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row>
    <row r="902">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row>
    <row r="903">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row>
    <row r="904">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row>
    <row r="905">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row>
    <row r="906">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row>
    <row r="907">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row>
    <row r="908">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row>
    <row r="909">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row>
    <row r="910">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row>
    <row r="911">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row>
    <row r="912">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row>
    <row r="913">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row>
    <row r="914">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row>
    <row r="915">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row>
    <row r="916">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row>
    <row r="917">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row>
    <row r="918">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row>
    <row r="919">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row>
    <row r="920">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row>
    <row r="921">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row>
    <row r="922">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row>
    <row r="923">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row>
    <row r="924">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row>
    <row r="925">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row>
    <row r="926">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row>
    <row r="927">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row>
    <row r="928">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row>
    <row r="929">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row>
    <row r="930">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row>
    <row r="931">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row>
    <row r="932">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row>
    <row r="933">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row>
    <row r="934">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row>
    <row r="935">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row>
    <row r="936">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row>
    <row r="937">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row>
    <row r="938">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row>
    <row r="939">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row>
    <row r="940">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row>
    <row r="941">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row>
    <row r="942">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row>
    <row r="943">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row>
    <row r="944">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row>
    <row r="945">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row>
    <row r="946">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row>
    <row r="947">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row>
    <row r="948">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row>
    <row r="949">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row>
    <row r="950">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row>
    <row r="951">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row>
    <row r="952">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row>
    <row r="953">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row>
    <row r="954">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row>
    <row r="955">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row>
    <row r="956">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row>
    <row r="957">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row>
    <row r="958">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row>
    <row r="959">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row>
    <row r="960">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row>
    <row r="961">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row>
    <row r="962">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row>
    <row r="963">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row>
    <row r="964">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row>
    <row r="965">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row>
    <row r="966">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row>
    <row r="967">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row>
    <row r="968">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row>
    <row r="969">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row>
    <row r="970">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6"/>
    </row>
    <row r="971">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6"/>
    </row>
    <row r="972">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6"/>
    </row>
    <row r="973">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6"/>
    </row>
    <row r="974">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6"/>
    </row>
    <row r="975">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6"/>
    </row>
    <row r="976">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6"/>
    </row>
    <row r="977">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c r="Z977" s="56"/>
    </row>
    <row r="978">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c r="Z978" s="56"/>
    </row>
    <row r="979">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c r="Z979" s="56"/>
    </row>
    <row r="980">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c r="Z980" s="56"/>
    </row>
    <row r="981">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c r="Z981" s="56"/>
    </row>
    <row r="982">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c r="Z982" s="56"/>
    </row>
    <row r="983">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c r="Z983" s="56"/>
    </row>
    <row r="984">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c r="Z984" s="56"/>
    </row>
    <row r="985">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c r="Z985" s="56"/>
    </row>
    <row r="986">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c r="Z986" s="56"/>
    </row>
    <row r="987">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c r="Z987" s="56"/>
    </row>
    <row r="988">
      <c r="A988" s="56"/>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c r="Z988" s="56"/>
    </row>
    <row r="989">
      <c r="A989" s="56"/>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c r="Z989" s="56"/>
    </row>
    <row r="990">
      <c r="A990" s="56"/>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c r="Z990" s="56"/>
    </row>
    <row r="991">
      <c r="A991" s="56"/>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56"/>
      <c r="Z991" s="56"/>
    </row>
    <row r="992">
      <c r="A992" s="56"/>
      <c r="B992" s="56"/>
      <c r="C992" s="56"/>
      <c r="D992" s="56"/>
      <c r="E992" s="56"/>
      <c r="F992" s="56"/>
      <c r="G992" s="56"/>
      <c r="H992" s="56"/>
      <c r="I992" s="56"/>
      <c r="J992" s="56"/>
      <c r="K992" s="56"/>
      <c r="L992" s="56"/>
      <c r="M992" s="56"/>
      <c r="N992" s="56"/>
      <c r="O992" s="56"/>
      <c r="P992" s="56"/>
      <c r="Q992" s="56"/>
      <c r="R992" s="56"/>
      <c r="S992" s="56"/>
      <c r="T992" s="56"/>
      <c r="U992" s="56"/>
      <c r="V992" s="56"/>
      <c r="W992" s="56"/>
      <c r="X992" s="56"/>
      <c r="Y992" s="56"/>
      <c r="Z992" s="56"/>
    </row>
  </sheetData>
  <mergeCells count="2">
    <mergeCell ref="A1:L3"/>
    <mergeCell ref="A39:H39"/>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2025-10-14T06:00:18Z</dcterms:created>
  <dc:creator>openpyxl</dc:creator>
</cp:coreProperties>
</file>