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01_Dave\Programs\GitHub_home\budget\input_files\"/>
    </mc:Choice>
  </mc:AlternateContent>
  <xr:revisionPtr revIDLastSave="0" documentId="13_ncr:1_{A50A9E1F-E881-4EBB-B9DA-E3C30080CF95}" xr6:coauthVersionLast="47" xr6:coauthVersionMax="47" xr10:uidLastSave="{00000000-0000-0000-0000-000000000000}"/>
  <bookViews>
    <workbookView xWindow="-120" yWindow="-120" windowWidth="29040" windowHeight="15720" xr2:uid="{A410D773-E51F-490B-9886-24967167650E}"/>
  </bookViews>
  <sheets>
    <sheet name="Sheet1" sheetId="1" r:id="rId1"/>
    <sheet name="Pivot" sheetId="2" r:id="rId2"/>
  </sheets>
  <definedNames>
    <definedName name="_xlnm._FilterDatabase" localSheetId="0" hidden="1">Sheet1!$A$2:$H$320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2" i="1" l="1"/>
  <c r="E76" i="1"/>
  <c r="B76" i="1"/>
  <c r="G51" i="1"/>
  <c r="E316" i="1"/>
  <c r="B316" i="1"/>
  <c r="G315" i="1"/>
  <c r="G314" i="1"/>
  <c r="G313" i="1"/>
  <c r="G312" i="1"/>
  <c r="E309" i="1"/>
  <c r="B309" i="1"/>
  <c r="G308" i="1"/>
  <c r="G307" i="1"/>
  <c r="G306" i="1"/>
  <c r="G305" i="1"/>
  <c r="G304" i="1"/>
  <c r="G303" i="1"/>
  <c r="E298" i="1"/>
  <c r="B298" i="1"/>
  <c r="G297" i="1"/>
  <c r="G296" i="1"/>
  <c r="G295" i="1"/>
  <c r="G294" i="1"/>
  <c r="G293" i="1"/>
  <c r="E290" i="1"/>
  <c r="B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E272" i="1"/>
  <c r="B272" i="1"/>
  <c r="G271" i="1"/>
  <c r="G270" i="1"/>
  <c r="G269" i="1"/>
  <c r="E265" i="1"/>
  <c r="B265" i="1"/>
  <c r="G264" i="1"/>
  <c r="G263" i="1"/>
  <c r="G262" i="1"/>
  <c r="G261" i="1"/>
  <c r="G260" i="1"/>
  <c r="G259" i="1"/>
  <c r="G258" i="1"/>
  <c r="G257" i="1"/>
  <c r="G256" i="1"/>
  <c r="E251" i="1"/>
  <c r="B251" i="1"/>
  <c r="G250" i="1"/>
  <c r="G249" i="1"/>
  <c r="G248" i="1"/>
  <c r="G247" i="1"/>
  <c r="G246" i="1"/>
  <c r="G245" i="1"/>
  <c r="E242" i="1"/>
  <c r="B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E210" i="1"/>
  <c r="B210" i="1"/>
  <c r="G209" i="1"/>
  <c r="G208" i="1"/>
  <c r="G207" i="1"/>
  <c r="G206" i="1"/>
  <c r="E203" i="1"/>
  <c r="B203" i="1"/>
  <c r="G202" i="1"/>
  <c r="G201" i="1"/>
  <c r="G200" i="1"/>
  <c r="G199" i="1"/>
  <c r="E194" i="1"/>
  <c r="B194" i="1"/>
  <c r="G193" i="1"/>
  <c r="G192" i="1"/>
  <c r="G191" i="1"/>
  <c r="G190" i="1"/>
  <c r="G189" i="1"/>
  <c r="G188" i="1"/>
  <c r="G187" i="1"/>
  <c r="G186" i="1"/>
  <c r="E183" i="1"/>
  <c r="B183" i="1"/>
  <c r="G182" i="1"/>
  <c r="G181" i="1"/>
  <c r="G180" i="1"/>
  <c r="G179" i="1"/>
  <c r="G178" i="1"/>
  <c r="E173" i="1"/>
  <c r="B173" i="1"/>
  <c r="G172" i="1"/>
  <c r="G171" i="1"/>
  <c r="G170" i="1"/>
  <c r="G169" i="1"/>
  <c r="E166" i="1"/>
  <c r="B166" i="1"/>
  <c r="G165" i="1"/>
  <c r="G164" i="1"/>
  <c r="G163" i="1"/>
  <c r="G162" i="1"/>
  <c r="G161" i="1"/>
  <c r="G160" i="1"/>
  <c r="G159" i="1"/>
  <c r="E154" i="1"/>
  <c r="B154" i="1"/>
  <c r="G153" i="1"/>
  <c r="G152" i="1"/>
  <c r="G151" i="1"/>
  <c r="E148" i="1"/>
  <c r="B148" i="1"/>
  <c r="G147" i="1"/>
  <c r="G146" i="1"/>
  <c r="G145" i="1"/>
  <c r="G144" i="1"/>
  <c r="E141" i="1"/>
  <c r="B141" i="1"/>
  <c r="G140" i="1"/>
  <c r="G139" i="1"/>
  <c r="G138" i="1"/>
  <c r="G137" i="1"/>
  <c r="E134" i="1"/>
  <c r="B134" i="1"/>
  <c r="G133" i="1"/>
  <c r="G132" i="1"/>
  <c r="G131" i="1"/>
  <c r="G130" i="1"/>
  <c r="G129" i="1"/>
  <c r="G128" i="1"/>
  <c r="G127" i="1"/>
  <c r="G126" i="1"/>
  <c r="G125" i="1"/>
  <c r="G124" i="1"/>
  <c r="E119" i="1"/>
  <c r="B119" i="1"/>
  <c r="G118" i="1"/>
  <c r="G117" i="1"/>
  <c r="G116" i="1"/>
  <c r="G115" i="1"/>
  <c r="G114" i="1"/>
  <c r="E111" i="1"/>
  <c r="B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E93" i="1"/>
  <c r="B93" i="1"/>
  <c r="G92" i="1"/>
  <c r="G91" i="1"/>
  <c r="G90" i="1"/>
  <c r="G89" i="1"/>
  <c r="G88" i="1"/>
  <c r="G87" i="1"/>
  <c r="G86" i="1"/>
  <c r="G85" i="1"/>
  <c r="E82" i="1"/>
  <c r="G81" i="1"/>
  <c r="G80" i="1"/>
  <c r="G79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E45" i="1"/>
  <c r="B45" i="1"/>
  <c r="G44" i="1"/>
  <c r="G43" i="1"/>
  <c r="G42" i="1"/>
  <c r="G41" i="1"/>
  <c r="G40" i="1"/>
  <c r="G39" i="1"/>
  <c r="E36" i="1"/>
  <c r="B36" i="1"/>
  <c r="G35" i="1"/>
  <c r="G34" i="1"/>
  <c r="G33" i="1"/>
  <c r="E30" i="1"/>
  <c r="B30" i="1"/>
  <c r="G29" i="1"/>
  <c r="G28" i="1"/>
  <c r="G27" i="1"/>
  <c r="G26" i="1"/>
  <c r="G25" i="1"/>
  <c r="G24" i="1"/>
  <c r="E21" i="1"/>
  <c r="B21" i="1"/>
  <c r="G20" i="1"/>
  <c r="G19" i="1"/>
  <c r="G18" i="1"/>
  <c r="G17" i="1"/>
  <c r="G16" i="1"/>
  <c r="G15" i="1"/>
  <c r="G14" i="1"/>
  <c r="G13" i="1"/>
  <c r="G12" i="1"/>
  <c r="G11" i="1"/>
  <c r="G10" i="1"/>
  <c r="E7" i="1"/>
  <c r="B7" i="1"/>
  <c r="G298" i="1" l="1"/>
  <c r="G93" i="1"/>
  <c r="G309" i="1"/>
  <c r="G203" i="1"/>
  <c r="G272" i="1"/>
  <c r="G119" i="1"/>
  <c r="G111" i="1"/>
  <c r="G154" i="1"/>
  <c r="E253" i="1"/>
  <c r="G82" i="1"/>
  <c r="G45" i="1"/>
  <c r="B47" i="1"/>
  <c r="B300" i="1"/>
  <c r="G134" i="1"/>
  <c r="G148" i="1"/>
  <c r="E300" i="1"/>
  <c r="G36" i="1"/>
  <c r="G210" i="1"/>
  <c r="G166" i="1"/>
  <c r="E175" i="1"/>
  <c r="E318" i="1"/>
  <c r="G183" i="1"/>
  <c r="G30" i="1"/>
  <c r="G173" i="1"/>
  <c r="B253" i="1"/>
  <c r="B175" i="1"/>
  <c r="E47" i="1"/>
  <c r="G21" i="1"/>
  <c r="B95" i="1"/>
  <c r="G316" i="1"/>
  <c r="E95" i="1"/>
  <c r="E121" i="1"/>
  <c r="B156" i="1"/>
  <c r="G251" i="1"/>
  <c r="G265" i="1"/>
  <c r="G141" i="1"/>
  <c r="B318" i="1"/>
  <c r="G194" i="1"/>
  <c r="B196" i="1"/>
  <c r="G7" i="1"/>
  <c r="E196" i="1"/>
  <c r="B121" i="1"/>
  <c r="G242" i="1"/>
  <c r="G76" i="1"/>
  <c r="G290" i="1"/>
  <c r="E156" i="1"/>
  <c r="G253" i="1" l="1"/>
  <c r="G121" i="1"/>
  <c r="E320" i="1"/>
  <c r="E322" i="1" s="1"/>
  <c r="G95" i="1"/>
  <c r="G47" i="1"/>
  <c r="G175" i="1"/>
  <c r="G318" i="1"/>
  <c r="G300" i="1"/>
  <c r="G156" i="1"/>
  <c r="B320" i="1"/>
  <c r="B322" i="1" s="1"/>
  <c r="G196" i="1"/>
  <c r="G32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dhjelmar</author>
    <author>David Hjelmar</author>
  </authors>
  <commentList>
    <comment ref="B33" authorId="0" shapeId="0" xr:uid="{F8618F5F-1B1F-43AF-AEE5-96BF07FEB39F}">
      <text>
        <r>
          <rPr>
            <b/>
            <sz val="9"/>
            <color indexed="81"/>
            <rFont val="Tahoma"/>
            <family val="2"/>
          </rPr>
          <t xml:space="preserve">dhjelmar:
</t>
        </r>
        <r>
          <rPr>
            <sz val="9"/>
            <color indexed="81"/>
            <rFont val="Tahoma"/>
            <family val="2"/>
          </rPr>
          <t xml:space="preserve">Increased from $50k to balance expenses. Rounding to the nearest $100 looks pretty but throws off the balance because expenses are not rounded to the nearest $100.
</t>
        </r>
      </text>
    </comment>
    <comment ref="E33" authorId="0" shapeId="0" xr:uid="{FCEE31C4-9C1F-4DFC-9A95-7D6C74F42ABE}">
      <text>
        <r>
          <rPr>
            <b/>
            <sz val="9"/>
            <color indexed="81"/>
            <rFont val="Tahoma"/>
            <family val="2"/>
          </rPr>
          <t xml:space="preserve">dhjelmar:
</t>
        </r>
        <r>
          <rPr>
            <sz val="9"/>
            <color indexed="81"/>
            <rFont val="Tahoma"/>
            <family val="2"/>
          </rPr>
          <t xml:space="preserve">Increased from $50k to balance expenses. Rounding to the nearest $100 looks pretty but throws off the balance because expenses are not rounded to the nearest $100.
</t>
        </r>
      </text>
    </comment>
    <comment ref="B86" authorId="0" shapeId="0" xr:uid="{5E55F1D4-D5AE-44B3-BA0B-D4A7F938E7D2}">
      <text>
        <r>
          <rPr>
            <b/>
            <sz val="9"/>
            <color indexed="81"/>
            <rFont val="Tahoma"/>
            <family val="2"/>
          </rPr>
          <t>dhjelmar:</t>
        </r>
        <r>
          <rPr>
            <sz val="9"/>
            <color indexed="81"/>
            <rFont val="Tahoma"/>
            <family val="2"/>
          </rPr>
          <t xml:space="preserve">
salary = wages (a.k.a., base) + housing
SS = 6.2% x salary
retirement = 11% x salary for RCA
                = 14% x salary for UCC
disability / life insur = 1.5% x salary</t>
        </r>
      </text>
    </comment>
    <comment ref="E86" authorId="0" shapeId="0" xr:uid="{AD52FC3C-42A3-457F-B555-DE7DB5A86BF9}">
      <text>
        <r>
          <rPr>
            <b/>
            <sz val="9"/>
            <color indexed="81"/>
            <rFont val="Tahoma"/>
            <family val="2"/>
          </rPr>
          <t>dhjelmar:</t>
        </r>
        <r>
          <rPr>
            <sz val="9"/>
            <color indexed="81"/>
            <rFont val="Tahoma"/>
            <family val="2"/>
          </rPr>
          <t xml:space="preserve">
salary = wages (a.k.a., base) + housing
SS = 6.2% x salary
retirement = 11% x salary for RCA
                = 14% x salary for UCC
disability / life insur = 1.5% x salary</t>
        </r>
      </text>
    </comment>
    <comment ref="B233" authorId="1" shapeId="0" xr:uid="{F9908B46-BE14-49B0-8DEE-CE83DE591F33}">
      <text>
        <r>
          <rPr>
            <b/>
            <sz val="9"/>
            <color indexed="81"/>
            <rFont val="Tahoma"/>
            <family val="2"/>
          </rPr>
          <t>David Hjelmar:</t>
        </r>
        <r>
          <rPr>
            <sz val="9"/>
            <color indexed="81"/>
            <rFont val="Tahoma"/>
            <family val="2"/>
          </rPr>
          <t xml:space="preserve">
On Wed, Feb 8, 2023 at 3:05 PM Carol DeLaMarter &lt;cdelam6533@aol.com&gt; wrote:
Daniel,  Attached is Property Committee report.
Property Committee is also proposing a motion below.  Feel free to share motion as heads up in advance of agenda with Finance and Martell.
Motion- “Property Committee requests increase of $14,500 in the Repair budget for 8 N. Church St.  This repair expense will address cracked and leaking boiler that provides heat to sanctuary.” 
</t>
        </r>
      </text>
    </comment>
    <comment ref="E233" authorId="1" shapeId="0" xr:uid="{A02760F3-5F22-4ADA-B593-FA22E84DAB02}">
      <text>
        <r>
          <rPr>
            <b/>
            <sz val="9"/>
            <color indexed="81"/>
            <rFont val="Tahoma"/>
            <family val="2"/>
          </rPr>
          <t>David Hjelmar:</t>
        </r>
        <r>
          <rPr>
            <sz val="9"/>
            <color indexed="81"/>
            <rFont val="Tahoma"/>
            <family val="2"/>
          </rPr>
          <t xml:space="preserve">
On Wed, Feb 8, 2023 at 3:05 PM Carol DeLaMarter &lt;cdelam6533@aol.com&gt; wrote:
Daniel,  Attached is Property Committee report.
Property Committee is also proposing a motion below.  Feel free to share motion as heads up in advance of agenda with Finance and Martell.
Motion- “Property Committee requests increase of $14,500 in the Repair budget for 8 N. Church St.  This repair expense will address cracked and leaking boiler that provides heat to sanctuary.” 
</t>
        </r>
      </text>
    </comment>
    <comment ref="C270" authorId="1" shapeId="0" xr:uid="{ADE7D9F4-CCD0-433B-835D-CD706D63E3EE}">
      <text>
        <r>
          <rPr>
            <b/>
            <sz val="9"/>
            <color indexed="81"/>
            <rFont val="Tahoma"/>
            <family val="2"/>
          </rPr>
          <t>David Hjelmar:</t>
        </r>
        <r>
          <rPr>
            <sz val="9"/>
            <color indexed="81"/>
            <rFont val="Tahoma"/>
            <family val="2"/>
          </rPr>
          <t xml:space="preserve">
Tercentenary expense per Laura Lee email on 12/15/22 to Dave Hjelmar</t>
        </r>
      </text>
    </comment>
  </commentList>
</comments>
</file>

<file path=xl/sharedStrings.xml><?xml version="1.0" encoding="utf-8"?>
<sst xmlns="http://schemas.openxmlformats.org/spreadsheetml/2006/main" count="749" uniqueCount="316">
  <si>
    <t>Source of Funds</t>
  </si>
  <si>
    <t>Recurring or 1-time Expense</t>
  </si>
  <si>
    <t>2023 Budget</t>
  </si>
  <si>
    <t>NET</t>
  </si>
  <si>
    <t>% of income</t>
  </si>
  <si>
    <t>INCOME</t>
  </si>
  <si>
    <t>4000 Classis Assessment</t>
  </si>
  <si>
    <t>4001 Classis Assessments</t>
  </si>
  <si>
    <t>Recurring</t>
  </si>
  <si>
    <t>SubTotal 4000 Classis Assessment</t>
  </si>
  <si>
    <t>4000 Contributions</t>
  </si>
  <si>
    <t>4010 Current Year Pledges</t>
  </si>
  <si>
    <t>4012 Non Pledge Contributions</t>
  </si>
  <si>
    <t>4013 Vespers Offering</t>
  </si>
  <si>
    <t>4014 Easter Offering</t>
  </si>
  <si>
    <t xml:space="preserve">4015 Christmas Offering </t>
  </si>
  <si>
    <t>4016 Thanksgiving Offering</t>
  </si>
  <si>
    <t>4017 Special Offerings</t>
  </si>
  <si>
    <t>Special Offerings</t>
  </si>
  <si>
    <t>4021 Charitable Distributions</t>
  </si>
  <si>
    <t>4022 Wednesday Lunch</t>
  </si>
  <si>
    <t>Covenant Fund</t>
  </si>
  <si>
    <t>4025 Concert Series</t>
  </si>
  <si>
    <t>SubTotal 4000 Contributions</t>
  </si>
  <si>
    <t>4041 Endowment Income</t>
  </si>
  <si>
    <t>4027 Checking Account</t>
  </si>
  <si>
    <t>1-time</t>
  </si>
  <si>
    <t>4043 Schermerhorn Income</t>
  </si>
  <si>
    <t>4044 Birch Income</t>
  </si>
  <si>
    <t>UP Mission Fund</t>
  </si>
  <si>
    <t>4051 Tercentenary Income</t>
  </si>
  <si>
    <t>Tercentenary Fund</t>
  </si>
  <si>
    <t>SubTotal 4040 Investment Income</t>
  </si>
  <si>
    <t>4047 Covenant Income</t>
  </si>
  <si>
    <t>4047 Covenant Fund Income</t>
  </si>
  <si>
    <t>4048 Covenant Income for M&amp;B</t>
  </si>
  <si>
    <t>4045 McDonald (Covenant)</t>
  </si>
  <si>
    <t>SubTotal 4047 Covenant Income</t>
  </si>
  <si>
    <t>4050 Other Income</t>
  </si>
  <si>
    <t>4052 Facility Use Income</t>
  </si>
  <si>
    <t>4053 Misc Income</t>
  </si>
  <si>
    <t>4054 Rental Income</t>
  </si>
  <si>
    <t>4056 Chancel Guild Income/Cook Trust</t>
  </si>
  <si>
    <t>Cook Trust</t>
  </si>
  <si>
    <t>SubTotal 4050 Other Income</t>
  </si>
  <si>
    <t>Total Revenues</t>
  </si>
  <si>
    <t>EXPENDITURES</t>
  </si>
  <si>
    <t>WORSHIP &amp; ARTS</t>
  </si>
  <si>
    <t>6005 Communion</t>
  </si>
  <si>
    <t>6015 Honorarim (Pulpit Organ)</t>
  </si>
  <si>
    <t>6016 Organ Repair</t>
  </si>
  <si>
    <t>6020 Instrument Maintenance</t>
  </si>
  <si>
    <t>6025 Misc Music Expense</t>
  </si>
  <si>
    <t>6030 Misc Worship Expense</t>
  </si>
  <si>
    <t>6035 Music and Rights</t>
  </si>
  <si>
    <t>6036 Choir Robes</t>
  </si>
  <si>
    <t>6040 Childrens Choir</t>
  </si>
  <si>
    <t>6045 Handbells</t>
  </si>
  <si>
    <t>6050 Musicians</t>
  </si>
  <si>
    <t>6065 Special Worship</t>
  </si>
  <si>
    <t>6066 Orff Program</t>
  </si>
  <si>
    <t>6070 Ushers</t>
  </si>
  <si>
    <t>6075 Vespers</t>
  </si>
  <si>
    <t>6077 Audio sound expenses</t>
  </si>
  <si>
    <t>6078 Audio Sound /Video Streeming expenses</t>
  </si>
  <si>
    <r>
      <rPr>
        <sz val="11"/>
        <rFont val="Arial"/>
        <family val="2"/>
      </rPr>
      <t>6084</t>
    </r>
    <r>
      <rPr>
        <sz val="11"/>
        <color rgb="FFFF0000"/>
        <rFont val="Arial"/>
        <family val="2"/>
      </rPr>
      <t xml:space="preserve"> </t>
    </r>
    <r>
      <rPr>
        <sz val="11"/>
        <rFont val="Arial"/>
        <family val="2"/>
      </rPr>
      <t>Chancel Guild expenses/Cook Trust</t>
    </r>
  </si>
  <si>
    <t>SubTotal Worship &amp; Arts</t>
  </si>
  <si>
    <t>Worship &amp; Arts Music Staff</t>
  </si>
  <si>
    <t>5042 FICA Music</t>
  </si>
  <si>
    <t>5043 Wages Music</t>
  </si>
  <si>
    <t>5044 Continuing Education</t>
  </si>
  <si>
    <t>SubTotal  Worship &amp; Arts Music Staff</t>
  </si>
  <si>
    <t>Worship &amp; Arts Senior Pastor</t>
  </si>
  <si>
    <t>5011 Continuing Ed Sr. Pastor</t>
  </si>
  <si>
    <t>5013 Wages Sr. Pastor</t>
  </si>
  <si>
    <t>5014 Medical Sr. Pastor</t>
  </si>
  <si>
    <t>5015 Retirement Sr. Pastor</t>
  </si>
  <si>
    <t>5016 Social Security Offset Sr. Pastor</t>
  </si>
  <si>
    <t>5017 Business &amp; Auto Sr. Pastor</t>
  </si>
  <si>
    <t>5018 Housing Sr. Pastor</t>
  </si>
  <si>
    <t>5019 Disability &amp; Life</t>
  </si>
  <si>
    <t>SubTotal  Senior Pastor</t>
  </si>
  <si>
    <t>TOTAL WORSHIP &amp; ARTS</t>
  </si>
  <si>
    <t>YOUTH EDUCATION</t>
  </si>
  <si>
    <t>6110 Confirmation/Communion</t>
  </si>
  <si>
    <t>6115 Curriculum Church School</t>
  </si>
  <si>
    <t>6120 Family Programming</t>
  </si>
  <si>
    <t>6124 Junior and Senior Youth</t>
  </si>
  <si>
    <t>6126 Misc. Education Expense</t>
  </si>
  <si>
    <t>6130 Recognition/Development</t>
  </si>
  <si>
    <t>6135 Senior High Mission Trip</t>
  </si>
  <si>
    <t>6145 Special Youth Service</t>
  </si>
  <si>
    <t>6150 Food, Church School</t>
  </si>
  <si>
    <t>6155 Supplies, Church School</t>
  </si>
  <si>
    <t>6160 Supplies Kinderwyk</t>
  </si>
  <si>
    <t>6165 Vacation Bible School</t>
  </si>
  <si>
    <t xml:space="preserve">SubTotal Youth Education </t>
  </si>
  <si>
    <t>Youth Education Staff</t>
  </si>
  <si>
    <t>5072 FICA Youth</t>
  </si>
  <si>
    <t>5073 Wages Youth</t>
  </si>
  <si>
    <t>5080 Continuing Education</t>
  </si>
  <si>
    <t>SubTotal  Youth Education Staff</t>
  </si>
  <si>
    <t>TOTAL YOUTH EDUCATION</t>
  </si>
  <si>
    <t>MISSION &amp; BENEVOLENCES</t>
  </si>
  <si>
    <t>6303 Undesignated and Emergency</t>
  </si>
  <si>
    <t>6305 Education (M&amp;B)</t>
  </si>
  <si>
    <t>6310 Local Concerns</t>
  </si>
  <si>
    <t>6315 National Oversseas</t>
  </si>
  <si>
    <t>6319 Minister Discretionary (Sr Pastor)</t>
  </si>
  <si>
    <t>6322 Ministers Discretionary (Assoc. Pastor)</t>
  </si>
  <si>
    <t>6323 Albany Synod Programs</t>
  </si>
  <si>
    <t>6324 Camp Fowler support (M&amp;B)</t>
  </si>
  <si>
    <t>6326 UP Mission</t>
  </si>
  <si>
    <t>6325 Special Offerings</t>
  </si>
  <si>
    <t>TOTAL MISSION &amp; BENEVOLENCES</t>
  </si>
  <si>
    <t>COVENANT FUND</t>
  </si>
  <si>
    <t>6350 Other Covenant Programs</t>
  </si>
  <si>
    <t>6351 Approved Programs</t>
  </si>
  <si>
    <t>6356 Lunn Office</t>
  </si>
  <si>
    <t>6360 Small Grants</t>
  </si>
  <si>
    <t>Subtotal Covenant Other</t>
  </si>
  <si>
    <t>Wednesday Lunch</t>
  </si>
  <si>
    <t>6366 Wednesday Lunch</t>
  </si>
  <si>
    <t>6367 Mission &amp; Volunteer Expense</t>
  </si>
  <si>
    <t xml:space="preserve">Subtotal Mission &amp; Volunteer </t>
  </si>
  <si>
    <t>Lunch Coordinator Staff</t>
  </si>
  <si>
    <t>6373 Wages Lunch Coordinator</t>
  </si>
  <si>
    <t>6374 FICA Lunch Coordinator</t>
  </si>
  <si>
    <t>6375 Continuing Education</t>
  </si>
  <si>
    <t>Subtotal Mission &amp; Volunteer Staff</t>
  </si>
  <si>
    <t>TOTAL COVENANT FUND</t>
  </si>
  <si>
    <t>ADULT EDUCATION &amp; NURTURE</t>
  </si>
  <si>
    <t>6410 Devotional Literature/Small groups Literature</t>
  </si>
  <si>
    <t>6420 Guest Spearkers and Adult Forum</t>
  </si>
  <si>
    <t>6430 Lenten Programming</t>
  </si>
  <si>
    <t>6440 Resources (Adult Ed.)</t>
  </si>
  <si>
    <t>6445 Adult Retreats and Workshops</t>
  </si>
  <si>
    <t>6450 Small Groups</t>
  </si>
  <si>
    <t>Subtotal Adult Education Expense</t>
  </si>
  <si>
    <t>Library Expense</t>
  </si>
  <si>
    <t>6404 Period./Books/Newsp.for ass. pastor</t>
  </si>
  <si>
    <t>6405 Library Books</t>
  </si>
  <si>
    <t>6435 Library Periodicals &amp; Fees</t>
  </si>
  <si>
    <t>6460 Library Supplies &amp; Equipment</t>
  </si>
  <si>
    <t>Subtotal Library Expense</t>
  </si>
  <si>
    <t>TOTAL ADULT EDUCATION &amp; NURTURE</t>
  </si>
  <si>
    <t>CARE &amp; SUPPORT</t>
  </si>
  <si>
    <t>6505 Honorariums</t>
  </si>
  <si>
    <t>6515 Resources Grief Booklets</t>
  </si>
  <si>
    <t>6520 Care &amp; Support Materials</t>
  </si>
  <si>
    <t>6521 Prayer Shawl</t>
  </si>
  <si>
    <t>6522 Flowers Support &amp; Care</t>
  </si>
  <si>
    <t>SubTotal Care &amp; Support Expense</t>
  </si>
  <si>
    <t>Care &amp; Support Associate Pastor</t>
  </si>
  <si>
    <t>5051 Continuing Ed (Assoc Pastor)</t>
  </si>
  <si>
    <t>5053 Wages (Assoc Pastor)</t>
  </si>
  <si>
    <t>5054 Medical (Assoc Pastor)</t>
  </si>
  <si>
    <t>5055 Retirement (Assoc Pastor)</t>
  </si>
  <si>
    <t>5056 Social Security Offset (Assoc Pastor)</t>
  </si>
  <si>
    <t>5057 Business &amp; Auto (Assoc Pastor)</t>
  </si>
  <si>
    <t>5058 Housing Expense (Assoc Pastor)</t>
  </si>
  <si>
    <t>5059 Disability/Life (Assoc Pastor)</t>
  </si>
  <si>
    <t>SubTotal  Care &amp; Support (Assoc Pastor)</t>
  </si>
  <si>
    <t>TOTAL CARE &amp; SUPPORT</t>
  </si>
  <si>
    <t>MEMBERSHIP &amp; FELLOWSHIP</t>
  </si>
  <si>
    <t>6605 Churchwide Social Events</t>
  </si>
  <si>
    <t>6610 Coffee Hour</t>
  </si>
  <si>
    <t>6620 Supplies Hospitality</t>
  </si>
  <si>
    <t>6705 Membership Committee</t>
  </si>
  <si>
    <t>TOTAL MEMBERSHIP &amp; FELLOWSHIP</t>
  </si>
  <si>
    <t>CREATION CARE</t>
  </si>
  <si>
    <t>6806 Composting</t>
  </si>
  <si>
    <t>6807 Supplies</t>
  </si>
  <si>
    <t>6808 Recycled Paper</t>
  </si>
  <si>
    <t>6809 Media</t>
  </si>
  <si>
    <t>TOTAL CREATION CARE</t>
  </si>
  <si>
    <t>PROPERTY</t>
  </si>
  <si>
    <t>7010 Electricity 10N Church</t>
  </si>
  <si>
    <t>7015 Electricity 12N Church</t>
  </si>
  <si>
    <t>7020 Electricity 8N Church</t>
  </si>
  <si>
    <t>7025 Electricity Parking Lot</t>
  </si>
  <si>
    <t>7030 Energy Improvements</t>
  </si>
  <si>
    <t>7035 Equipment (Maint.)</t>
  </si>
  <si>
    <t>7040 Fuel 10N Church</t>
  </si>
  <si>
    <t>7045 Fuel 12N Church</t>
  </si>
  <si>
    <t>7050 Fuel 8N Church</t>
  </si>
  <si>
    <t>7051 Solar 10 N Church</t>
  </si>
  <si>
    <t>7052 Solar 12N Church</t>
  </si>
  <si>
    <t>7053 Solar 8N Church</t>
  </si>
  <si>
    <t>7054 Solar Parking Lot</t>
  </si>
  <si>
    <t>7055 Grounds Upkeep</t>
  </si>
  <si>
    <t>7070 Misc Grounds Supplies</t>
  </si>
  <si>
    <t>7075 Regular Services</t>
  </si>
  <si>
    <t>7080 Repairs/Maint 10N Church</t>
  </si>
  <si>
    <t>7085 Repairs/Maint 12N Church</t>
  </si>
  <si>
    <t>7090 Repairs/Maint 8N Church</t>
  </si>
  <si>
    <t>7095 Security</t>
  </si>
  <si>
    <t>7100 Supplies/Cleaning</t>
  </si>
  <si>
    <t>7105 Supplies/Food (Maint.)</t>
  </si>
  <si>
    <t>7110 Supplies/Materials (Maint.)</t>
  </si>
  <si>
    <t>7115 Taxes &amp; Water</t>
  </si>
  <si>
    <t>7120 Operational Maintenance</t>
  </si>
  <si>
    <t>7121 Building Expense (unanticipated repairs)</t>
  </si>
  <si>
    <t>SubTotal 7000 Property</t>
  </si>
  <si>
    <t>Property Staff</t>
  </si>
  <si>
    <t>5032 FICA Maintenance</t>
  </si>
  <si>
    <t>5033 Wages Maintenance</t>
  </si>
  <si>
    <t>5034 Medical Maintenance</t>
  </si>
  <si>
    <t>5035 Retirement Maintenance</t>
  </si>
  <si>
    <t>5036 Continuing Education</t>
  </si>
  <si>
    <t>5037 Houskeeping staff (new position)</t>
  </si>
  <si>
    <t>SubTotal Property Staff</t>
  </si>
  <si>
    <t>TOTAL PROPERTY</t>
  </si>
  <si>
    <t>FINANCE</t>
  </si>
  <si>
    <t>8005 Audit and Consulting</t>
  </si>
  <si>
    <t>8010 Classis Assessments</t>
  </si>
  <si>
    <t>8015 Insurance</t>
  </si>
  <si>
    <t>8022 Finance Charge Online Giving</t>
  </si>
  <si>
    <t>8025 NYS Unemployment Insurance</t>
  </si>
  <si>
    <t>8030 Offering Envelopes</t>
  </si>
  <si>
    <t>8035 Payroll Processing</t>
  </si>
  <si>
    <t>8040 Stewardship</t>
  </si>
  <si>
    <t>Total 8000 Finance</t>
  </si>
  <si>
    <t>8100 Archives &amp; Historical Concerns</t>
  </si>
  <si>
    <t>8110 Archives &amp; Restoration</t>
  </si>
  <si>
    <t>8111 Four Chaplains(6 people)</t>
  </si>
  <si>
    <t>8125 Supplies Archives</t>
  </si>
  <si>
    <t>Total 8100 Archives &amp; Concerns</t>
  </si>
  <si>
    <t>ADMINISTRATION</t>
  </si>
  <si>
    <t>9005 Computer Maint/Repair/Internet</t>
  </si>
  <si>
    <t>9007 Audio Visual Contract Services</t>
  </si>
  <si>
    <t>9010 Consistory Expense</t>
  </si>
  <si>
    <t>9015 Copier/Cannon rent./Maint.</t>
  </si>
  <si>
    <t>9020 Equipment</t>
  </si>
  <si>
    <t>9025 Office Supplies</t>
  </si>
  <si>
    <t>9030 Other Admin Expense</t>
  </si>
  <si>
    <t>9035 Paper</t>
  </si>
  <si>
    <t>9040 Postage</t>
  </si>
  <si>
    <t>9045 Printing</t>
  </si>
  <si>
    <t>9050 Staff Developement</t>
  </si>
  <si>
    <t>9055 Staff Searches</t>
  </si>
  <si>
    <t>9060 Telephone &amp; Internet</t>
  </si>
  <si>
    <t>9061 Contract Services/Zoom/Google...</t>
  </si>
  <si>
    <t>SubTotal Administration</t>
  </si>
  <si>
    <t>Administration Staff</t>
  </si>
  <si>
    <t>5002 FICA Administration</t>
  </si>
  <si>
    <t>5003 Wages Administration</t>
  </si>
  <si>
    <t>5004 Retirement Administration</t>
  </si>
  <si>
    <t>5005 Medical Administration</t>
  </si>
  <si>
    <t>5006 Continuing Education</t>
  </si>
  <si>
    <t>SubTotal Administration Staff</t>
  </si>
  <si>
    <t>TOTAL ADMINISTRATION</t>
  </si>
  <si>
    <t>COMMUNICATIONS</t>
  </si>
  <si>
    <t>9111 Advertising</t>
  </si>
  <si>
    <t>9112 Website</t>
  </si>
  <si>
    <t>9113 Communication Technology</t>
  </si>
  <si>
    <t>9114 Volunteer Needs</t>
  </si>
  <si>
    <t>9115 Paper</t>
  </si>
  <si>
    <t>Subtotal Communications</t>
  </si>
  <si>
    <t>Communications Staff</t>
  </si>
  <si>
    <t>9121 Wages Communication Specialist</t>
  </si>
  <si>
    <t>9122 FICA Communication Specialist</t>
  </si>
  <si>
    <t>9123 Retirement Communication Speicalist</t>
  </si>
  <si>
    <t>9125 Continuing Education</t>
  </si>
  <si>
    <t>Subtotal Communication Starff</t>
  </si>
  <si>
    <t>TOTAL COMMUNICATIONS</t>
  </si>
  <si>
    <t>TOTAL EXPENSES</t>
  </si>
  <si>
    <t xml:space="preserve">Net surplus/deficit </t>
  </si>
  <si>
    <t>7122 Vale Cemetery upkeep</t>
  </si>
  <si>
    <t>5074 Health Insurance Youth</t>
  </si>
  <si>
    <t>5075 Retirement Youth</t>
  </si>
  <si>
    <t>6368 Kitchen supplies</t>
  </si>
  <si>
    <t xml:space="preserve">6369 To Go Containers </t>
  </si>
  <si>
    <t xml:space="preserve">6079 Miscast Cabaret </t>
  </si>
  <si>
    <t xml:space="preserve">6080 Art Series </t>
  </si>
  <si>
    <t>6081 Art Display Expence</t>
  </si>
  <si>
    <r>
      <t>6082 Candle,Oil,Wreth Exp.</t>
    </r>
    <r>
      <rPr>
        <sz val="11"/>
        <color rgb="FFFF0000"/>
        <rFont val="Arial"/>
        <family val="2"/>
      </rPr>
      <t xml:space="preserve"> </t>
    </r>
  </si>
  <si>
    <t>6083 Vesting for Sanctuary</t>
  </si>
  <si>
    <t xml:space="preserve">6121 Camp Fowler scholarships </t>
  </si>
  <si>
    <t>7001 Custodian Fee/Other serv. Fee</t>
  </si>
  <si>
    <r>
      <t>9116 Supplies</t>
    </r>
    <r>
      <rPr>
        <sz val="11"/>
        <color rgb="FFFF0000"/>
        <rFont val="Arial"/>
        <family val="2"/>
      </rPr>
      <t xml:space="preserve"> </t>
    </r>
  </si>
  <si>
    <t>6076 Holiday/Memorial Flowers expenses</t>
  </si>
  <si>
    <t>4055 Holiday/Memorial Flowers income</t>
  </si>
  <si>
    <t xml:space="preserve">8020 990 Preporation Expense </t>
  </si>
  <si>
    <t>Current balance</t>
  </si>
  <si>
    <t>Differents</t>
  </si>
  <si>
    <t>Coments</t>
  </si>
  <si>
    <t>4040 Investmment Income</t>
  </si>
  <si>
    <t xml:space="preserve">6409 Scholarship from Education Fund expence </t>
  </si>
  <si>
    <t>4045 UP Mission Fund Income</t>
  </si>
  <si>
    <t>4057 Scholarship from Education Fund income</t>
  </si>
  <si>
    <t>2024 Recommendation</t>
  </si>
  <si>
    <t>2024 Budget</t>
  </si>
  <si>
    <t>4023 Online Giving Fee</t>
  </si>
  <si>
    <t>$12000.00 deposited in acc. For 2023, remaning payment ~$9000.00</t>
  </si>
  <si>
    <t>Row Labels</t>
  </si>
  <si>
    <t>(blank)</t>
  </si>
  <si>
    <t>Grand Total</t>
  </si>
  <si>
    <t>Sum of 2023_Budget</t>
  </si>
  <si>
    <t>Sum of 2024_Budget</t>
  </si>
  <si>
    <t>In</t>
  </si>
  <si>
    <t>Out</t>
  </si>
  <si>
    <t>Donations</t>
  </si>
  <si>
    <t>Changed from "Covenant Fund" to "Donations" to match source of funds for 6366</t>
  </si>
  <si>
    <t>Unrestricted</t>
  </si>
  <si>
    <t>Comments</t>
  </si>
  <si>
    <t>Missing income</t>
  </si>
  <si>
    <t>Need to change to match</t>
  </si>
  <si>
    <t>Changed from "Donations" to "Special Offerings"</t>
  </si>
  <si>
    <t>ammount will be counted according on the gane/loss from 2023; Changed fom "Endowment" to "Unrestricted"</t>
  </si>
  <si>
    <t>mooved to Worship &amp; Art</t>
  </si>
  <si>
    <t>mooved from Administration</t>
  </si>
  <si>
    <t>6004 Audio Visual Contract Services (new)</t>
  </si>
  <si>
    <t>money will be taken from Daniel`s business expence account</t>
  </si>
  <si>
    <r>
      <t xml:space="preserve">ectual cost of insurance for </t>
    </r>
    <r>
      <rPr>
        <sz val="11"/>
        <color rgb="FFFF0000"/>
        <rFont val="Arial"/>
        <family val="2"/>
      </rPr>
      <t>2023 was $22,325.52</t>
    </r>
    <r>
      <rPr>
        <sz val="11"/>
        <color theme="1"/>
        <rFont val="Arial"/>
        <family val="2"/>
      </rPr>
      <t xml:space="preserve">, ectual encreastment for </t>
    </r>
    <r>
      <rPr>
        <sz val="11"/>
        <color rgb="FFFF0000"/>
        <rFont val="Arial"/>
        <family val="2"/>
      </rPr>
      <t>2024 is $4,120.92</t>
    </r>
  </si>
  <si>
    <t>Changed fom "Endowment" to "Unrestricted"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</si>
</sst>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Arial"/>
      <family val="2"/>
    </font>
    <font>
      <b/>
      <sz val="11"/>
      <color rgb="FF000000"/>
      <name val="Arial"/>
      <family val="2"/>
    </font>
    <font>
      <b/>
      <sz val="12"/>
      <color rgb="FF000000"/>
      <name val="Calibri"/>
      <family val="2"/>
      <scheme val="minor"/>
    </font>
    <font>
      <b/>
      <sz val="11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8"/>
      <color theme="1"/>
      <name val="Arial"/>
      <family val="2"/>
    </font>
    <font>
      <sz val="12"/>
      <color theme="1"/>
      <name val="Arial"/>
      <family val="2"/>
    </font>
    <font>
      <b/>
      <sz val="14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7" tint="0.79998168889431442"/>
        <bgColor rgb="FFD9D9D9"/>
      </patternFill>
    </fill>
    <fill>
      <patternFill patternType="solid">
        <fgColor theme="0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CCCCCC"/>
      </patternFill>
    </fill>
    <fill>
      <patternFill patternType="solid">
        <fgColor theme="0" tint="-0.34998626667073579"/>
        <bgColor rgb="FFCCCC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theme="2" tint="-0.249977111117893"/>
        <bgColor rgb="FFCCCCCC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D9D9D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3" borderId="1" xfId="0" applyFont="1" applyFill="1" applyBorder="1" applyAlignment="1">
      <alignment horizontal="right" vertical="top"/>
    </xf>
    <xf numFmtId="164" fontId="1" fillId="3" borderId="1" xfId="0" applyNumberFormat="1" applyFont="1" applyFill="1" applyBorder="1" applyAlignment="1">
      <alignment horizontal="right" vertical="top"/>
    </xf>
    <xf numFmtId="0" fontId="0" fillId="0" borderId="1" xfId="0" applyBorder="1"/>
    <xf numFmtId="0" fontId="1" fillId="4" borderId="1" xfId="0" applyFont="1" applyFill="1" applyBorder="1" applyAlignment="1">
      <alignment vertical="top"/>
    </xf>
    <xf numFmtId="164" fontId="1" fillId="5" borderId="1" xfId="0" applyNumberFormat="1" applyFont="1" applyFill="1" applyBorder="1" applyAlignment="1">
      <alignment vertical="top"/>
    </xf>
    <xf numFmtId="0" fontId="1" fillId="6" borderId="1" xfId="0" applyFont="1" applyFill="1" applyBorder="1" applyAlignment="1">
      <alignment vertical="top"/>
    </xf>
    <xf numFmtId="164" fontId="1" fillId="3" borderId="1" xfId="0" applyNumberFormat="1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164" fontId="2" fillId="3" borderId="1" xfId="0" applyNumberFormat="1" applyFont="1" applyFill="1" applyBorder="1" applyAlignment="1">
      <alignment vertical="top"/>
    </xf>
    <xf numFmtId="0" fontId="1" fillId="7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164" fontId="2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4" fillId="3" borderId="1" xfId="0" applyFont="1" applyFill="1" applyBorder="1" applyAlignment="1">
      <alignment vertical="top"/>
    </xf>
    <xf numFmtId="164" fontId="4" fillId="0" borderId="1" xfId="0" applyNumberFormat="1" applyFont="1" applyBorder="1" applyAlignment="1">
      <alignment vertical="top"/>
    </xf>
    <xf numFmtId="164" fontId="1" fillId="6" borderId="1" xfId="0" applyNumberFormat="1" applyFont="1" applyFill="1" applyBorder="1" applyAlignment="1">
      <alignment vertical="top"/>
    </xf>
    <xf numFmtId="0" fontId="4" fillId="0" borderId="1" xfId="0" applyFont="1" applyBorder="1" applyAlignment="1">
      <alignment vertical="top"/>
    </xf>
    <xf numFmtId="0" fontId="1" fillId="3" borderId="1" xfId="0" applyFont="1" applyFill="1" applyBorder="1" applyAlignment="1">
      <alignment vertical="top"/>
    </xf>
    <xf numFmtId="164" fontId="4" fillId="0" borderId="1" xfId="0" applyNumberFormat="1" applyFont="1" applyBorder="1" applyAlignment="1">
      <alignment horizontal="right" vertical="top"/>
    </xf>
    <xf numFmtId="164" fontId="2" fillId="0" borderId="1" xfId="0" applyNumberFormat="1" applyFont="1" applyBorder="1" applyAlignment="1">
      <alignment horizontal="right" vertical="top"/>
    </xf>
    <xf numFmtId="164" fontId="1" fillId="8" borderId="1" xfId="0" applyNumberFormat="1" applyFont="1" applyFill="1" applyBorder="1" applyAlignment="1">
      <alignment vertical="top"/>
    </xf>
    <xf numFmtId="0" fontId="1" fillId="9" borderId="1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164" fontId="5" fillId="3" borderId="1" xfId="0" applyNumberFormat="1" applyFont="1" applyFill="1" applyBorder="1" applyAlignment="1">
      <alignment vertical="top"/>
    </xf>
    <xf numFmtId="0" fontId="2" fillId="3" borderId="1" xfId="0" applyFont="1" applyFill="1" applyBorder="1" applyAlignment="1">
      <alignment horizontal="left" vertical="top"/>
    </xf>
    <xf numFmtId="164" fontId="4" fillId="3" borderId="1" xfId="0" applyNumberFormat="1" applyFont="1" applyFill="1" applyBorder="1" applyAlignment="1">
      <alignment horizontal="right" vertical="top"/>
    </xf>
    <xf numFmtId="0" fontId="6" fillId="3" borderId="1" xfId="0" applyFont="1" applyFill="1" applyBorder="1" applyAlignment="1">
      <alignment vertical="top"/>
    </xf>
    <xf numFmtId="0" fontId="7" fillId="6" borderId="1" xfId="0" applyFont="1" applyFill="1" applyBorder="1" applyAlignment="1">
      <alignment vertical="top"/>
    </xf>
    <xf numFmtId="164" fontId="1" fillId="0" borderId="1" xfId="0" applyNumberFormat="1" applyFont="1" applyBorder="1" applyAlignment="1">
      <alignment vertical="top"/>
    </xf>
    <xf numFmtId="164" fontId="4" fillId="3" borderId="1" xfId="0" applyNumberFormat="1" applyFont="1" applyFill="1" applyBorder="1" applyAlignment="1">
      <alignment vertical="top"/>
    </xf>
    <xf numFmtId="0" fontId="7" fillId="7" borderId="1" xfId="0" applyFont="1" applyFill="1" applyBorder="1" applyAlignment="1">
      <alignment vertical="top"/>
    </xf>
    <xf numFmtId="164" fontId="2" fillId="10" borderId="1" xfId="0" applyNumberFormat="1" applyFont="1" applyFill="1" applyBorder="1" applyAlignment="1">
      <alignment vertical="top"/>
    </xf>
    <xf numFmtId="0" fontId="2" fillId="10" borderId="1" xfId="0" applyFont="1" applyFill="1" applyBorder="1" applyAlignment="1">
      <alignment vertical="top"/>
    </xf>
    <xf numFmtId="0" fontId="1" fillId="11" borderId="1" xfId="0" applyFont="1" applyFill="1" applyBorder="1" applyAlignment="1">
      <alignment vertical="top"/>
    </xf>
    <xf numFmtId="164" fontId="1" fillId="11" borderId="1" xfId="0" applyNumberFormat="1" applyFont="1" applyFill="1" applyBorder="1" applyAlignment="1">
      <alignment vertical="top"/>
    </xf>
    <xf numFmtId="0" fontId="3" fillId="0" borderId="1" xfId="0" applyFont="1" applyBorder="1" applyAlignment="1">
      <alignment vertical="top"/>
    </xf>
    <xf numFmtId="0" fontId="1" fillId="12" borderId="1" xfId="0" applyFont="1" applyFill="1" applyBorder="1" applyAlignment="1">
      <alignment vertical="top"/>
    </xf>
    <xf numFmtId="164" fontId="1" fillId="13" borderId="1" xfId="0" applyNumberFormat="1" applyFont="1" applyFill="1" applyBorder="1" applyAlignment="1">
      <alignment vertical="top"/>
    </xf>
    <xf numFmtId="0" fontId="1" fillId="14" borderId="1" xfId="0" applyFont="1" applyFill="1" applyBorder="1" applyAlignment="1">
      <alignment vertical="top"/>
    </xf>
    <xf numFmtId="164" fontId="8" fillId="0" borderId="0" xfId="0" applyNumberFormat="1" applyFont="1"/>
    <xf numFmtId="0" fontId="9" fillId="15" borderId="0" xfId="0" applyFont="1" applyFill="1"/>
    <xf numFmtId="164" fontId="10" fillId="15" borderId="0" xfId="0" applyNumberFormat="1" applyFont="1" applyFill="1"/>
    <xf numFmtId="164" fontId="0" fillId="0" borderId="0" xfId="0" applyNumberFormat="1"/>
    <xf numFmtId="0" fontId="0" fillId="16" borderId="0" xfId="0" applyFill="1"/>
    <xf numFmtId="164" fontId="0" fillId="16" borderId="0" xfId="0" applyNumberFormat="1" applyFill="1"/>
    <xf numFmtId="0" fontId="2" fillId="0" borderId="1" xfId="0" applyFont="1" applyBorder="1"/>
    <xf numFmtId="164" fontId="2" fillId="0" borderId="1" xfId="0" applyNumberFormat="1" applyFont="1" applyBorder="1"/>
    <xf numFmtId="0" fontId="1" fillId="17" borderId="1" xfId="0" applyFont="1" applyFill="1" applyBorder="1" applyAlignment="1">
      <alignment vertical="top"/>
    </xf>
    <xf numFmtId="164" fontId="1" fillId="17" borderId="1" xfId="0" applyNumberFormat="1" applyFont="1" applyFill="1" applyBorder="1" applyAlignment="1">
      <alignment vertical="top"/>
    </xf>
    <xf numFmtId="0" fontId="2" fillId="18" borderId="1" xfId="0" applyFont="1" applyFill="1" applyBorder="1"/>
    <xf numFmtId="164" fontId="1" fillId="18" borderId="1" xfId="0" applyNumberFormat="1" applyFont="1" applyFill="1" applyBorder="1"/>
    <xf numFmtId="0" fontId="2" fillId="11" borderId="1" xfId="0" applyFont="1" applyFill="1" applyBorder="1"/>
    <xf numFmtId="164" fontId="1" fillId="11" borderId="1" xfId="0" applyNumberFormat="1" applyFont="1" applyFill="1" applyBorder="1"/>
    <xf numFmtId="164" fontId="1" fillId="9" borderId="1" xfId="0" applyNumberFormat="1" applyFont="1" applyFill="1" applyBorder="1" applyAlignment="1">
      <alignment vertical="top"/>
    </xf>
    <xf numFmtId="164" fontId="1" fillId="19" borderId="1" xfId="0" applyNumberFormat="1" applyFont="1" applyFill="1" applyBorder="1" applyAlignment="1">
      <alignment vertical="top"/>
    </xf>
    <xf numFmtId="0" fontId="0" fillId="18" borderId="1" xfId="0" applyFill="1" applyBorder="1"/>
    <xf numFmtId="0" fontId="1" fillId="19" borderId="1" xfId="0" applyFont="1" applyFill="1" applyBorder="1" applyAlignment="1">
      <alignment vertical="top"/>
    </xf>
    <xf numFmtId="164" fontId="1" fillId="10" borderId="1" xfId="0" applyNumberFormat="1" applyFont="1" applyFill="1" applyBorder="1" applyAlignment="1">
      <alignment vertical="top"/>
    </xf>
    <xf numFmtId="0" fontId="2" fillId="20" borderId="1" xfId="0" applyFont="1" applyFill="1" applyBorder="1"/>
    <xf numFmtId="164" fontId="1" fillId="20" borderId="1" xfId="0" applyNumberFormat="1" applyFont="1" applyFill="1" applyBorder="1" applyAlignment="1">
      <alignment vertical="top"/>
    </xf>
    <xf numFmtId="0" fontId="7" fillId="19" borderId="1" xfId="0" applyFont="1" applyFill="1" applyBorder="1" applyAlignment="1">
      <alignment vertical="top"/>
    </xf>
    <xf numFmtId="164" fontId="1" fillId="18" borderId="1" xfId="0" applyNumberFormat="1" applyFont="1" applyFill="1" applyBorder="1" applyAlignment="1">
      <alignment vertical="top"/>
    </xf>
    <xf numFmtId="0" fontId="1" fillId="21" borderId="1" xfId="0" applyFont="1" applyFill="1" applyBorder="1" applyAlignment="1">
      <alignment vertical="top"/>
    </xf>
    <xf numFmtId="0" fontId="2" fillId="23" borderId="1" xfId="0" applyFont="1" applyFill="1" applyBorder="1"/>
    <xf numFmtId="164" fontId="13" fillId="23" borderId="1" xfId="0" applyNumberFormat="1" applyFont="1" applyFill="1" applyBorder="1"/>
    <xf numFmtId="164" fontId="13" fillId="22" borderId="1" xfId="0" applyNumberFormat="1" applyFont="1" applyFill="1" applyBorder="1" applyAlignment="1">
      <alignment vertical="top"/>
    </xf>
    <xf numFmtId="0" fontId="13" fillId="17" borderId="1" xfId="0" applyFont="1" applyFill="1" applyBorder="1" applyAlignment="1">
      <alignment vertical="top"/>
    </xf>
    <xf numFmtId="0" fontId="5" fillId="0" borderId="1" xfId="0" applyFont="1" applyBorder="1"/>
    <xf numFmtId="164" fontId="2" fillId="3" borderId="1" xfId="0" quotePrefix="1" applyNumberFormat="1" applyFont="1" applyFill="1" applyBorder="1" applyAlignment="1">
      <alignment vertical="top"/>
    </xf>
    <xf numFmtId="0" fontId="14" fillId="11" borderId="1" xfId="0" applyFont="1" applyFill="1" applyBorder="1"/>
    <xf numFmtId="164" fontId="14" fillId="11" borderId="1" xfId="0" applyNumberFormat="1" applyFont="1" applyFill="1" applyBorder="1"/>
    <xf numFmtId="165" fontId="16" fillId="19" borderId="1" xfId="0" applyNumberFormat="1" applyFont="1" applyFill="1" applyBorder="1" applyAlignment="1">
      <alignment vertical="top"/>
    </xf>
    <xf numFmtId="0" fontId="2" fillId="0" borderId="0" xfId="0" applyFont="1"/>
    <xf numFmtId="0" fontId="18" fillId="0" borderId="1" xfId="0" applyFont="1" applyBorder="1"/>
    <xf numFmtId="164" fontId="2" fillId="11" borderId="1" xfId="0" applyNumberFormat="1" applyFont="1" applyFill="1" applyBorder="1"/>
    <xf numFmtId="0" fontId="19" fillId="11" borderId="1" xfId="0" applyFont="1" applyFill="1" applyBorder="1"/>
    <xf numFmtId="0" fontId="2" fillId="5" borderId="1" xfId="0" applyFont="1" applyFill="1" applyBorder="1" applyAlignment="1">
      <alignment vertical="top"/>
    </xf>
    <xf numFmtId="164" fontId="2" fillId="5" borderId="1" xfId="0" applyNumberFormat="1" applyFont="1" applyFill="1" applyBorder="1" applyAlignment="1">
      <alignment vertical="top"/>
    </xf>
    <xf numFmtId="0" fontId="1" fillId="18" borderId="1" xfId="0" applyFont="1" applyFill="1" applyBorder="1"/>
    <xf numFmtId="0" fontId="15" fillId="18" borderId="1" xfId="0" applyFont="1" applyFill="1" applyBorder="1" applyAlignment="1">
      <alignment horizontal="center" vertical="center" wrapText="1"/>
    </xf>
    <xf numFmtId="0" fontId="17" fillId="18" borderId="1" xfId="0" applyFont="1" applyFill="1" applyBorder="1" applyAlignment="1">
      <alignment horizontal="center" vertical="center" wrapText="1"/>
    </xf>
    <xf numFmtId="49" fontId="20" fillId="2" borderId="0" xfId="0" applyNumberFormat="1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1" fillId="18" borderId="1" xfId="0" applyFont="1" applyFill="1" applyBorder="1"/>
    <xf numFmtId="0" fontId="22" fillId="18" borderId="1" xfId="0" applyFont="1" applyFill="1" applyBorder="1" applyAlignment="1">
      <alignment horizontal="center" vertical="center" wrapText="1"/>
    </xf>
    <xf numFmtId="164" fontId="2" fillId="24" borderId="1" xfId="0" applyNumberFormat="1" applyFont="1" applyFill="1" applyBorder="1" applyAlignment="1">
      <alignment vertical="top"/>
    </xf>
    <xf numFmtId="0" fontId="2" fillId="24" borderId="1" xfId="0" applyFont="1" applyFill="1" applyBorder="1"/>
    <xf numFmtId="0" fontId="0" fillId="2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5" fillId="24" borderId="1" xfId="0" applyFont="1" applyFill="1" applyBorder="1"/>
    <xf numFmtId="0" fontId="2" fillId="25" borderId="1" xfId="0" applyFont="1" applyFill="1" applyBorder="1" applyAlignment="1">
      <alignment vertical="top"/>
    </xf>
    <xf numFmtId="164" fontId="2" fillId="24" borderId="1" xfId="0" applyNumberFormat="1" applyFont="1" applyFill="1" applyBorder="1"/>
    <xf numFmtId="0" fontId="2" fillId="26" borderId="1" xfId="0" applyFont="1" applyFill="1" applyBorder="1" applyAlignment="1">
      <alignment vertical="top"/>
    </xf>
    <xf numFmtId="164" fontId="2" fillId="26" borderId="1" xfId="0" applyNumberFormat="1" applyFont="1" applyFill="1" applyBorder="1" applyAlignment="1">
      <alignment vertical="top"/>
    </xf>
    <xf numFmtId="165" fontId="2" fillId="24" borderId="1" xfId="0" applyNumberFormat="1" applyFont="1" applyFill="1" applyBorder="1"/>
    <xf numFmtId="10" fontId="2" fillId="0" borderId="1" xfId="0" applyNumberFormat="1" applyFont="1" applyBorder="1" applyAlignment="1">
      <alignment horizontal="left"/>
    </xf>
  </cellXfs>
  <cellStyles count="1">
    <cellStyle name="Normal" xfId="0" builtinId="0"/>
  </cellStyles>
  <dxfs count="2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&quot;$&quot;#,##0"/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Hjelmar" refreshedDate="45214.806109259262" createdVersion="8" refreshedVersion="8" minRefreshableVersion="3" recordCount="318" xr:uid="{3414A0A7-029D-4C95-831A-39EF75D4639B}">
  <cacheSource type="worksheet">
    <worksheetSource ref="A1:H320" sheet="Sheet1"/>
  </cacheSource>
  <cacheFields count="11">
    <cacheField name="2024 Recommendation" numFmtId="0">
      <sharedItems containsBlank="1"/>
    </cacheField>
    <cacheField name="2024 Budget" numFmtId="164">
      <sharedItems containsString="0" containsBlank="1" containsNumber="1" minValue="0" maxValue="1231284.96"/>
    </cacheField>
    <cacheField name="Source of Funds" numFmtId="0">
      <sharedItems containsBlank="1" count="13">
        <m/>
        <s v="Unrestricted"/>
        <s v="Special Offerings"/>
        <s v="Donations"/>
        <s v="UP Mission Fund"/>
        <s v="Tercentenary Fund"/>
        <s v="Covenant Fund"/>
        <s v="Cook Trust"/>
        <s v="Undesignated" u="1"/>
        <s v="Endowment" u="1"/>
        <s v="Endowment " u="1"/>
        <s v="donations " u="1"/>
        <s v="Designated" u="1"/>
      </sharedItems>
    </cacheField>
    <cacheField name="Recurring or 1-time Expense" numFmtId="0">
      <sharedItems containsBlank="1"/>
    </cacheField>
    <cacheField name="2023 Budget" numFmtId="0">
      <sharedItems containsString="0" containsBlank="1" containsNumber="1" minValue="0" maxValue="1252805.3399999999"/>
    </cacheField>
    <cacheField name="Current balance" numFmtId="0">
      <sharedItems containsNonDate="0" containsString="0" containsBlank="1"/>
    </cacheField>
    <cacheField name="Differents" numFmtId="0">
      <sharedItems containsString="0" containsBlank="1" containsNumber="1" minValue="-1133002" maxValue="25643.75"/>
    </cacheField>
    <cacheField name="Coments" numFmtId="0">
      <sharedItems containsBlank="1"/>
    </cacheField>
    <cacheField name="InOrOut" numFmtId="0">
      <sharedItems containsBlank="1" count="4">
        <m/>
        <s v="In"/>
        <s v=""/>
        <s v="Out"/>
      </sharedItems>
    </cacheField>
    <cacheField name="2024_Budget" numFmtId="0">
      <sharedItems containsBlank="1" containsMixedTypes="1" containsNumber="1" minValue="-98167.21" maxValue="32500"/>
    </cacheField>
    <cacheField name="2023_Budget" numFmtId="0">
      <sharedItems containsBlank="1" containsMixedTypes="1" containsNumber="1" minValue="-93167.21" maxValue="335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8">
  <r>
    <s v="NET"/>
    <m/>
    <x v="0"/>
    <m/>
    <m/>
    <m/>
    <m/>
    <m/>
    <x v="0"/>
    <m/>
    <m/>
  </r>
  <r>
    <s v="% of income"/>
    <m/>
    <x v="0"/>
    <m/>
    <m/>
    <m/>
    <m/>
    <m/>
    <x v="0"/>
    <m/>
    <m/>
  </r>
  <r>
    <s v="INCOME"/>
    <m/>
    <x v="0"/>
    <m/>
    <m/>
    <m/>
    <m/>
    <m/>
    <x v="0"/>
    <m/>
    <m/>
  </r>
  <r>
    <s v="4000 Classis Assessment"/>
    <m/>
    <x v="0"/>
    <m/>
    <m/>
    <m/>
    <m/>
    <m/>
    <x v="0"/>
    <m/>
    <m/>
  </r>
  <r>
    <s v="4001 Classis Assessments"/>
    <n v="14000"/>
    <x v="1"/>
    <s v="Recurring"/>
    <n v="14000"/>
    <m/>
    <m/>
    <m/>
    <x v="1"/>
    <n v="14000"/>
    <n v="14000"/>
  </r>
  <r>
    <s v="SubTotal 4000 Classis Assessment"/>
    <n v="14000"/>
    <x v="0"/>
    <m/>
    <n v="14000"/>
    <m/>
    <n v="0"/>
    <m/>
    <x v="2"/>
    <s v=""/>
    <s v=""/>
  </r>
  <r>
    <m/>
    <m/>
    <x v="0"/>
    <m/>
    <m/>
    <m/>
    <m/>
    <m/>
    <x v="2"/>
    <s v=""/>
    <s v=""/>
  </r>
  <r>
    <s v="4000 Contributions"/>
    <m/>
    <x v="0"/>
    <m/>
    <m/>
    <m/>
    <m/>
    <m/>
    <x v="2"/>
    <s v=""/>
    <s v=""/>
  </r>
  <r>
    <s v="4010 Current Year Pledges"/>
    <m/>
    <x v="1"/>
    <s v="Recurring"/>
    <n v="335500"/>
    <m/>
    <n v="-335500"/>
    <m/>
    <x v="1"/>
    <n v="0"/>
    <n v="335500"/>
  </r>
  <r>
    <s v="4012 Non Pledge Contributions"/>
    <n v="8000"/>
    <x v="1"/>
    <s v="Recurring"/>
    <n v="10000"/>
    <m/>
    <n v="-2000"/>
    <m/>
    <x v="1"/>
    <n v="8000"/>
    <n v="10000"/>
  </r>
  <r>
    <s v="4013 Vespers Offering"/>
    <n v="10000"/>
    <x v="1"/>
    <s v="Recurring"/>
    <n v="7000"/>
    <m/>
    <n v="3000"/>
    <m/>
    <x v="1"/>
    <n v="10000"/>
    <n v="7000"/>
  </r>
  <r>
    <s v="4014 Easter Offering"/>
    <n v="3000"/>
    <x v="2"/>
    <s v="Recurring"/>
    <n v="0"/>
    <m/>
    <n v="3000"/>
    <m/>
    <x v="1"/>
    <n v="3000"/>
    <n v="0"/>
  </r>
  <r>
    <s v="4015 Christmas Offering "/>
    <n v="3000"/>
    <x v="2"/>
    <s v="Recurring"/>
    <n v="0"/>
    <m/>
    <n v="3000"/>
    <m/>
    <x v="1"/>
    <n v="3000"/>
    <n v="0"/>
  </r>
  <r>
    <s v="4016 Thanksgiving Offering"/>
    <n v="3000"/>
    <x v="2"/>
    <s v="Recurring"/>
    <n v="0"/>
    <m/>
    <n v="3000"/>
    <m/>
    <x v="1"/>
    <n v="3000"/>
    <n v="0"/>
  </r>
  <r>
    <s v="4017 Special Offerings"/>
    <n v="1000"/>
    <x v="2"/>
    <s v="Recurring"/>
    <n v="10000"/>
    <m/>
    <n v="-9000"/>
    <m/>
    <x v="1"/>
    <n v="1000"/>
    <n v="10000"/>
  </r>
  <r>
    <s v="4021 Charitable Distributions"/>
    <n v="32500"/>
    <x v="1"/>
    <s v="Recurring"/>
    <n v="32500"/>
    <m/>
    <n v="0"/>
    <m/>
    <x v="1"/>
    <n v="32500"/>
    <n v="32500"/>
  </r>
  <r>
    <s v="4022 Wednesday Lunch"/>
    <n v="8000"/>
    <x v="3"/>
    <s v="Recurring"/>
    <n v="8000"/>
    <m/>
    <n v="0"/>
    <s v="Changed from &quot;Covenant Fund&quot; to &quot;Donations&quot; to match source of funds for 6366"/>
    <x v="1"/>
    <n v="8000"/>
    <n v="8000"/>
  </r>
  <r>
    <s v="4023 Online Giving Fee"/>
    <n v="200"/>
    <x v="1"/>
    <s v="Recurring"/>
    <n v="200"/>
    <m/>
    <n v="0"/>
    <m/>
    <x v="1"/>
    <n v="200"/>
    <n v="200"/>
  </r>
  <r>
    <s v="4025 Concert Series"/>
    <n v="0"/>
    <x v="1"/>
    <s v="Recurring"/>
    <n v="200"/>
    <m/>
    <n v="-200"/>
    <m/>
    <x v="1"/>
    <n v="0"/>
    <n v="200"/>
  </r>
  <r>
    <s v="SubTotal 4000 Contributions"/>
    <n v="68700"/>
    <x v="0"/>
    <m/>
    <n v="403400"/>
    <m/>
    <n v="-334700"/>
    <m/>
    <x v="2"/>
    <s v=""/>
    <s v=""/>
  </r>
  <r>
    <m/>
    <m/>
    <x v="0"/>
    <m/>
    <m/>
    <m/>
    <m/>
    <m/>
    <x v="2"/>
    <s v=""/>
    <s v=""/>
  </r>
  <r>
    <s v="4040 Investmment Income"/>
    <m/>
    <x v="0"/>
    <m/>
    <m/>
    <m/>
    <m/>
    <m/>
    <x v="2"/>
    <s v=""/>
    <s v=""/>
  </r>
  <r>
    <s v="4041 Endowment Income"/>
    <m/>
    <x v="1"/>
    <s v="Recurring"/>
    <n v="188500"/>
    <m/>
    <n v="-188500"/>
    <m/>
    <x v="1"/>
    <n v="0"/>
    <n v="188500"/>
  </r>
  <r>
    <s v="4027 Checking Account"/>
    <m/>
    <x v="1"/>
    <s v="1-time"/>
    <n v="175700"/>
    <m/>
    <n v="-175700"/>
    <m/>
    <x v="1"/>
    <n v="0"/>
    <n v="175700"/>
  </r>
  <r>
    <s v="4043 Schermerhorn Income"/>
    <m/>
    <x v="1"/>
    <s v="Recurring"/>
    <n v="140000"/>
    <m/>
    <n v="-140000"/>
    <m/>
    <x v="1"/>
    <n v="0"/>
    <n v="140000"/>
  </r>
  <r>
    <s v="4044 Birch Income"/>
    <m/>
    <x v="1"/>
    <s v="Recurring"/>
    <n v="16922"/>
    <m/>
    <n v="-16922"/>
    <m/>
    <x v="1"/>
    <n v="0"/>
    <n v="16922"/>
  </r>
  <r>
    <s v="4045 UP Mission Fund Income"/>
    <m/>
    <x v="4"/>
    <s v="Recurring"/>
    <n v="34600"/>
    <m/>
    <n v="-34600"/>
    <m/>
    <x v="1"/>
    <n v="0"/>
    <n v="34600"/>
  </r>
  <r>
    <s v="4051 Tercentenary Income"/>
    <m/>
    <x v="5"/>
    <s v="Recurring"/>
    <n v="22350"/>
    <m/>
    <n v="-22350"/>
    <m/>
    <x v="1"/>
    <n v="0"/>
    <n v="22350"/>
  </r>
  <r>
    <s v="SubTotal 4040 Investment Income"/>
    <n v="0"/>
    <x v="0"/>
    <m/>
    <n v="578072"/>
    <m/>
    <n v="-578072"/>
    <m/>
    <x v="2"/>
    <s v=""/>
    <s v=""/>
  </r>
  <r>
    <m/>
    <m/>
    <x v="0"/>
    <m/>
    <m/>
    <m/>
    <m/>
    <m/>
    <x v="2"/>
    <s v=""/>
    <s v=""/>
  </r>
  <r>
    <s v="4047 Covenant Income"/>
    <m/>
    <x v="0"/>
    <m/>
    <m/>
    <m/>
    <m/>
    <m/>
    <x v="2"/>
    <s v=""/>
    <s v=""/>
  </r>
  <r>
    <s v="4047 Covenant Fund Income"/>
    <m/>
    <x v="6"/>
    <s v="Recurring"/>
    <n v="62520"/>
    <m/>
    <n v="-62520"/>
    <m/>
    <x v="1"/>
    <n v="0"/>
    <n v="62520"/>
  </r>
  <r>
    <s v="4048 Covenant Income for M&amp;B"/>
    <m/>
    <x v="6"/>
    <s v="Recurring"/>
    <n v="100000"/>
    <m/>
    <n v="-100000"/>
    <m/>
    <x v="1"/>
    <n v="0"/>
    <n v="100000"/>
  </r>
  <r>
    <s v="4045 McDonald (Covenant)"/>
    <m/>
    <x v="1"/>
    <s v="Recurring"/>
    <n v="66000"/>
    <m/>
    <n v="-66000"/>
    <m/>
    <x v="1"/>
    <n v="0"/>
    <n v="66000"/>
  </r>
  <r>
    <s v="SubTotal 4047 Covenant Income"/>
    <n v="0"/>
    <x v="0"/>
    <m/>
    <n v="228520"/>
    <m/>
    <n v="-228520"/>
    <m/>
    <x v="2"/>
    <s v=""/>
    <s v=""/>
  </r>
  <r>
    <m/>
    <m/>
    <x v="0"/>
    <m/>
    <m/>
    <m/>
    <m/>
    <m/>
    <x v="2"/>
    <s v=""/>
    <s v=""/>
  </r>
  <r>
    <s v="4050 Other Income"/>
    <m/>
    <x v="0"/>
    <m/>
    <m/>
    <m/>
    <m/>
    <m/>
    <x v="2"/>
    <s v=""/>
    <s v=""/>
  </r>
  <r>
    <s v="4052 Facility Use Income"/>
    <n v="10000"/>
    <x v="1"/>
    <s v="Recurring"/>
    <n v="10000"/>
    <m/>
    <n v="0"/>
    <m/>
    <x v="1"/>
    <n v="10000"/>
    <n v="10000"/>
  </r>
  <r>
    <s v="4053 Misc Income"/>
    <n v="3000"/>
    <x v="1"/>
    <s v="Recurring"/>
    <n v="3000"/>
    <m/>
    <n v="0"/>
    <m/>
    <x v="1"/>
    <n v="3000"/>
    <n v="3000"/>
  </r>
  <r>
    <s v="4054 Rental Income"/>
    <n v="18000"/>
    <x v="1"/>
    <s v="Recurring"/>
    <n v="13800"/>
    <m/>
    <n v="4200"/>
    <m/>
    <x v="1"/>
    <n v="18000"/>
    <n v="13800"/>
  </r>
  <r>
    <s v="4055 Holiday/Memorial Flowers income"/>
    <n v="1100"/>
    <x v="1"/>
    <s v="Recurring"/>
    <n v="1100"/>
    <m/>
    <n v="0"/>
    <m/>
    <x v="1"/>
    <n v="1100"/>
    <n v="1100"/>
  </r>
  <r>
    <s v="4056 Chancel Guild Income/Cook Trust"/>
    <m/>
    <x v="7"/>
    <s v="Recurring"/>
    <n v="910"/>
    <m/>
    <n v="-910"/>
    <m/>
    <x v="1"/>
    <n v="0"/>
    <n v="910"/>
  </r>
  <r>
    <s v="4057 Scholarship from Education Fund income"/>
    <n v="5000"/>
    <x v="1"/>
    <s v="Recurring"/>
    <n v="0"/>
    <m/>
    <n v="5000"/>
    <s v="Chagned fom &quot;Endowment&quot; to &quot;Unrestricted&quot;"/>
    <x v="1"/>
    <n v="5000"/>
    <n v="0"/>
  </r>
  <r>
    <s v="SubTotal 4050 Other Income"/>
    <n v="37100"/>
    <x v="0"/>
    <m/>
    <n v="28810"/>
    <m/>
    <n v="8290"/>
    <m/>
    <x v="2"/>
    <s v=""/>
    <s v=""/>
  </r>
  <r>
    <m/>
    <m/>
    <x v="0"/>
    <m/>
    <m/>
    <m/>
    <m/>
    <m/>
    <x v="2"/>
    <s v=""/>
    <s v=""/>
  </r>
  <r>
    <s v="Total Revenues"/>
    <n v="119800"/>
    <x v="0"/>
    <m/>
    <n v="1252802"/>
    <m/>
    <n v="-1133002"/>
    <m/>
    <x v="2"/>
    <s v=""/>
    <s v=""/>
  </r>
  <r>
    <m/>
    <m/>
    <x v="0"/>
    <m/>
    <m/>
    <m/>
    <m/>
    <m/>
    <x v="2"/>
    <s v=""/>
    <s v=""/>
  </r>
  <r>
    <s v="EXPENDITURES"/>
    <m/>
    <x v="0"/>
    <m/>
    <m/>
    <m/>
    <m/>
    <m/>
    <x v="2"/>
    <s v=""/>
    <s v=""/>
  </r>
  <r>
    <s v="WORSHIP &amp; ARTS"/>
    <m/>
    <x v="0"/>
    <m/>
    <m/>
    <m/>
    <m/>
    <m/>
    <x v="2"/>
    <s v=""/>
    <s v=""/>
  </r>
  <r>
    <s v="6005 Communion"/>
    <n v="200"/>
    <x v="1"/>
    <s v="Recurring"/>
    <n v="200"/>
    <m/>
    <n v="0"/>
    <m/>
    <x v="3"/>
    <n v="-200"/>
    <n v="-200"/>
  </r>
  <r>
    <s v="6015 Honorarim (Pulpit Organ)"/>
    <n v="700"/>
    <x v="1"/>
    <s v="Recurring"/>
    <n v="700"/>
    <m/>
    <n v="0"/>
    <m/>
    <x v="3"/>
    <n v="-700"/>
    <n v="-700"/>
  </r>
  <r>
    <s v="6016 Organ Repair"/>
    <n v="12000"/>
    <x v="1"/>
    <s v="Recurring"/>
    <n v="5000"/>
    <m/>
    <n v="7000"/>
    <m/>
    <x v="3"/>
    <n v="-12000"/>
    <n v="-5000"/>
  </r>
  <r>
    <s v="6020 Instrument Maintenance"/>
    <n v="3600"/>
    <x v="1"/>
    <s v="Recurring"/>
    <n v="3600"/>
    <m/>
    <n v="0"/>
    <m/>
    <x v="3"/>
    <n v="-3600"/>
    <n v="-3600"/>
  </r>
  <r>
    <s v="6025 Misc Music Expense"/>
    <n v="200"/>
    <x v="1"/>
    <s v="Recurring"/>
    <n v="200"/>
    <m/>
    <n v="0"/>
    <m/>
    <x v="3"/>
    <n v="-200"/>
    <n v="-200"/>
  </r>
  <r>
    <s v="6030 Misc Worship Expense"/>
    <n v="200"/>
    <x v="1"/>
    <s v="Recurring"/>
    <n v="200"/>
    <m/>
    <n v="0"/>
    <m/>
    <x v="3"/>
    <n v="-200"/>
    <n v="-200"/>
  </r>
  <r>
    <s v="6035 Music and Rights"/>
    <n v="1000"/>
    <x v="1"/>
    <s v="Recurring"/>
    <n v="1000"/>
    <m/>
    <n v="0"/>
    <m/>
    <x v="3"/>
    <n v="-1000"/>
    <n v="-1000"/>
  </r>
  <r>
    <s v="6036 Choir Robes"/>
    <n v="200"/>
    <x v="1"/>
    <s v="Recurring"/>
    <n v="200"/>
    <m/>
    <n v="0"/>
    <m/>
    <x v="3"/>
    <n v="-200"/>
    <n v="-200"/>
  </r>
  <r>
    <s v="6040 Childrens Choir"/>
    <n v="200"/>
    <x v="1"/>
    <s v="Recurring"/>
    <n v="200"/>
    <m/>
    <n v="0"/>
    <m/>
    <x v="3"/>
    <n v="-200"/>
    <n v="-200"/>
  </r>
  <r>
    <s v="6045 Handbells"/>
    <n v="200"/>
    <x v="1"/>
    <s v="Recurring"/>
    <n v="200"/>
    <m/>
    <n v="0"/>
    <m/>
    <x v="3"/>
    <n v="-200"/>
    <n v="-200"/>
  </r>
  <r>
    <s v="6050 Musicians"/>
    <n v="2400"/>
    <x v="1"/>
    <s v="Recurring"/>
    <n v="2400"/>
    <m/>
    <n v="0"/>
    <m/>
    <x v="3"/>
    <n v="-2400"/>
    <n v="-2400"/>
  </r>
  <r>
    <s v="6065 Special Worship"/>
    <n v="300"/>
    <x v="1"/>
    <s v="Recurring"/>
    <n v="300"/>
    <m/>
    <n v="0"/>
    <m/>
    <x v="3"/>
    <n v="-300"/>
    <n v="-300"/>
  </r>
  <r>
    <s v="6066 Orff Program"/>
    <n v="200"/>
    <x v="1"/>
    <s v="Recurring"/>
    <n v="200"/>
    <m/>
    <n v="0"/>
    <m/>
    <x v="3"/>
    <n v="-200"/>
    <n v="-200"/>
  </r>
  <r>
    <s v="6070 Ushers"/>
    <n v="100"/>
    <x v="1"/>
    <s v="Recurring"/>
    <n v="100"/>
    <m/>
    <n v="0"/>
    <m/>
    <x v="3"/>
    <n v="-100"/>
    <n v="-100"/>
  </r>
  <r>
    <s v="6075 Vespers"/>
    <n v="9000"/>
    <x v="1"/>
    <s v="Recurring"/>
    <n v="9000"/>
    <m/>
    <n v="0"/>
    <m/>
    <x v="3"/>
    <n v="-9000"/>
    <n v="-9000"/>
  </r>
  <r>
    <s v="6076 Holiday/Memorial Flowers expenses"/>
    <n v="1100"/>
    <x v="1"/>
    <s v="Recurring"/>
    <n v="1100"/>
    <m/>
    <n v="0"/>
    <m/>
    <x v="3"/>
    <n v="-1100"/>
    <n v="-1100"/>
  </r>
  <r>
    <s v="6077 Audio sound expenses"/>
    <n v="0"/>
    <x v="5"/>
    <s v="1-time"/>
    <n v="5000"/>
    <m/>
    <n v="-5000"/>
    <m/>
    <x v="3"/>
    <n v="0"/>
    <n v="-5000"/>
  </r>
  <r>
    <s v="6078 Audio Sound /Video Streeming expenses"/>
    <n v="5000"/>
    <x v="1"/>
    <s v="Recurring"/>
    <n v="13000"/>
    <m/>
    <n v="-8000"/>
    <m/>
    <x v="3"/>
    <n v="-5000"/>
    <n v="-13000"/>
  </r>
  <r>
    <s v="6079 Miscast Cabaret "/>
    <n v="0"/>
    <x v="5"/>
    <s v="Recurring"/>
    <n v="3000"/>
    <m/>
    <n v="-3000"/>
    <m/>
    <x v="3"/>
    <n v="0"/>
    <n v="-3000"/>
  </r>
  <r>
    <s v="6080 Art Series "/>
    <n v="0"/>
    <x v="5"/>
    <s v="Recurring"/>
    <n v="1500"/>
    <m/>
    <n v="-1500"/>
    <m/>
    <x v="3"/>
    <n v="0"/>
    <n v="-1500"/>
  </r>
  <r>
    <s v="6081 Art Display Expence"/>
    <n v="400"/>
    <x v="1"/>
    <s v="Recurring"/>
    <n v="200"/>
    <m/>
    <n v="200"/>
    <m/>
    <x v="3"/>
    <n v="-400"/>
    <n v="-200"/>
  </r>
  <r>
    <s v="6082 Candle,Oil,Wreth Exp. "/>
    <n v="1300"/>
    <x v="1"/>
    <s v="Recurring"/>
    <n v="1300"/>
    <m/>
    <n v="0"/>
    <m/>
    <x v="3"/>
    <n v="-1300"/>
    <n v="-1300"/>
  </r>
  <r>
    <s v="6083 Vesting for Sanctuary"/>
    <n v="1500"/>
    <x v="1"/>
    <s v="Recurring"/>
    <n v="2000"/>
    <m/>
    <n v="-500"/>
    <m/>
    <x v="3"/>
    <n v="-1500"/>
    <n v="-2000"/>
  </r>
  <r>
    <s v="6084 Chancel Guild expenses/Cook Trust"/>
    <m/>
    <x v="7"/>
    <s v="Recurring"/>
    <n v="910"/>
    <m/>
    <n v="-910"/>
    <m/>
    <x v="3"/>
    <n v="0"/>
    <n v="-910"/>
  </r>
  <r>
    <s v="SubTotal Worship &amp; Arts"/>
    <n v="39800"/>
    <x v="0"/>
    <m/>
    <n v="51510"/>
    <m/>
    <n v="-11710"/>
    <m/>
    <x v="2"/>
    <s v=""/>
    <s v=""/>
  </r>
  <r>
    <m/>
    <m/>
    <x v="0"/>
    <m/>
    <m/>
    <m/>
    <m/>
    <m/>
    <x v="2"/>
    <s v=""/>
    <s v=""/>
  </r>
  <r>
    <s v="Worship &amp; Arts Music Staff"/>
    <m/>
    <x v="0"/>
    <m/>
    <m/>
    <m/>
    <m/>
    <m/>
    <x v="2"/>
    <s v=""/>
    <s v=""/>
  </r>
  <r>
    <s v="5042 FICA Music"/>
    <n v="3898.56"/>
    <x v="1"/>
    <s v="Recurring"/>
    <n v="3786"/>
    <m/>
    <n v="112.55999999999995"/>
    <m/>
    <x v="3"/>
    <n v="-3898.56"/>
    <n v="-3786"/>
  </r>
  <r>
    <s v="5043 Wages Music"/>
    <n v="50961.599999999999"/>
    <x v="1"/>
    <s v="Recurring"/>
    <n v="49502"/>
    <m/>
    <n v="1459.5999999999985"/>
    <m/>
    <x v="3"/>
    <n v="-50961.599999999999"/>
    <n v="-49502"/>
  </r>
  <r>
    <s v="5044 Continuing Education"/>
    <n v="1000"/>
    <x v="5"/>
    <s v="Recurring"/>
    <n v="1000"/>
    <m/>
    <n v="0"/>
    <m/>
    <x v="3"/>
    <n v="-1000"/>
    <n v="-1000"/>
  </r>
  <r>
    <s v="SubTotal  Worship &amp; Arts Music Staff"/>
    <n v="55860.159999999996"/>
    <x v="0"/>
    <m/>
    <n v="54288"/>
    <m/>
    <n v="1572.1599999999962"/>
    <m/>
    <x v="2"/>
    <s v=""/>
    <s v=""/>
  </r>
  <r>
    <m/>
    <m/>
    <x v="0"/>
    <m/>
    <m/>
    <m/>
    <m/>
    <m/>
    <x v="2"/>
    <s v=""/>
    <s v=""/>
  </r>
  <r>
    <s v="Worship &amp; Arts Senior Pastor"/>
    <m/>
    <x v="0"/>
    <m/>
    <m/>
    <m/>
    <m/>
    <m/>
    <x v="2"/>
    <s v=""/>
    <s v=""/>
  </r>
  <r>
    <s v="5011 Continuing Ed Sr. Pastor"/>
    <n v="2200"/>
    <x v="5"/>
    <s v="Recurring"/>
    <n v="2200"/>
    <m/>
    <n v="0"/>
    <m/>
    <x v="3"/>
    <n v="-2200"/>
    <n v="-2200"/>
  </r>
  <r>
    <s v="5013 Wages Sr. Pastor"/>
    <n v="59512.5"/>
    <x v="1"/>
    <s v="Recurring"/>
    <n v="57500"/>
    <m/>
    <n v="2012.5"/>
    <m/>
    <x v="3"/>
    <n v="-59512.5"/>
    <n v="-57500"/>
  </r>
  <r>
    <s v="5014 Medical Sr. Pastor"/>
    <n v="10000"/>
    <x v="1"/>
    <s v="Recurring"/>
    <n v="10000"/>
    <m/>
    <n v="0"/>
    <m/>
    <x v="3"/>
    <n v="-10000"/>
    <n v="-10000"/>
  </r>
  <r>
    <s v="5015 Retirement Sr. Pastor"/>
    <n v="13765.5"/>
    <x v="1"/>
    <s v="Recurring"/>
    <n v="13300.000000000002"/>
    <m/>
    <n v="465.49999999999818"/>
    <m/>
    <x v="3"/>
    <n v="-13765.5"/>
    <n v="-13300.000000000002"/>
  </r>
  <r>
    <s v="5016 Social Security Offset Sr. Pastor"/>
    <n v="7521.86"/>
    <x v="1"/>
    <s v="Recurring"/>
    <n v="7267.5"/>
    <m/>
    <n v="254.35999999999967"/>
    <m/>
    <x v="3"/>
    <n v="-7521.86"/>
    <n v="-7267.5"/>
  </r>
  <r>
    <s v="5017 Business &amp; Auto Sr. Pastor"/>
    <n v="5000"/>
    <x v="1"/>
    <s v="Recurring"/>
    <n v="5000"/>
    <m/>
    <n v="0"/>
    <m/>
    <x v="3"/>
    <n v="-5000"/>
    <n v="-5000"/>
  </r>
  <r>
    <s v="5018 Housing Sr. Pastor"/>
    <n v="38812.5"/>
    <x v="1"/>
    <s v="Recurring"/>
    <n v="37500"/>
    <m/>
    <n v="1312.5"/>
    <m/>
    <x v="3"/>
    <n v="-38812.5"/>
    <n v="-37500"/>
  </r>
  <r>
    <s v="5019 Disability &amp; Life"/>
    <n v="1474.87"/>
    <x v="1"/>
    <s v="Recurring"/>
    <n v="1425"/>
    <m/>
    <n v="49.869999999999891"/>
    <m/>
    <x v="3"/>
    <n v="-1474.87"/>
    <n v="-1425"/>
  </r>
  <r>
    <s v="SubTotal  Senior Pastor"/>
    <n v="138287.22999999998"/>
    <x v="0"/>
    <m/>
    <n v="134192.5"/>
    <m/>
    <n v="4094.7299999999814"/>
    <m/>
    <x v="2"/>
    <s v=""/>
    <s v=""/>
  </r>
  <r>
    <m/>
    <m/>
    <x v="0"/>
    <m/>
    <m/>
    <m/>
    <m/>
    <m/>
    <x v="2"/>
    <s v=""/>
    <s v=""/>
  </r>
  <r>
    <s v="TOTAL WORSHIP &amp; ARTS"/>
    <n v="233947.38999999998"/>
    <x v="0"/>
    <m/>
    <n v="239990.5"/>
    <m/>
    <n v="-6043.1100000000151"/>
    <m/>
    <x v="2"/>
    <s v=""/>
    <s v=""/>
  </r>
  <r>
    <m/>
    <m/>
    <x v="0"/>
    <m/>
    <m/>
    <m/>
    <m/>
    <m/>
    <x v="2"/>
    <s v=""/>
    <s v=""/>
  </r>
  <r>
    <s v="YOUTH EDUCATION"/>
    <m/>
    <x v="0"/>
    <m/>
    <m/>
    <m/>
    <m/>
    <m/>
    <x v="2"/>
    <s v=""/>
    <s v=""/>
  </r>
  <r>
    <s v="6110 Confirmation/Communion"/>
    <n v="200"/>
    <x v="1"/>
    <s v="Recurring"/>
    <n v="200"/>
    <m/>
    <n v="0"/>
    <m/>
    <x v="3"/>
    <n v="-200"/>
    <n v="-200"/>
  </r>
  <r>
    <s v="6115 Curriculum Church School"/>
    <n v="250"/>
    <x v="1"/>
    <s v="Recurring"/>
    <n v="250"/>
    <m/>
    <n v="0"/>
    <m/>
    <x v="3"/>
    <n v="-250"/>
    <n v="-250"/>
  </r>
  <r>
    <s v="6120 Family Programming"/>
    <n v="1300"/>
    <x v="1"/>
    <s v="Recurring"/>
    <n v="1300"/>
    <m/>
    <n v="0"/>
    <m/>
    <x v="3"/>
    <n v="-1300"/>
    <n v="-1300"/>
  </r>
  <r>
    <s v="6121 Camp Fowler scholarships "/>
    <n v="3000"/>
    <x v="5"/>
    <s v="Recurring"/>
    <n v="3000"/>
    <m/>
    <n v="0"/>
    <m/>
    <x v="3"/>
    <n v="-3000"/>
    <n v="-3000"/>
  </r>
  <r>
    <s v="6124 Junior and Senior Youth"/>
    <n v="1400"/>
    <x v="1"/>
    <s v="Recurring"/>
    <n v="1400"/>
    <m/>
    <n v="0"/>
    <m/>
    <x v="3"/>
    <n v="-1400"/>
    <n v="-1400"/>
  </r>
  <r>
    <s v="6126 Misc. Education Expense"/>
    <n v="200"/>
    <x v="1"/>
    <s v="Recurring"/>
    <n v="200"/>
    <m/>
    <n v="0"/>
    <m/>
    <x v="3"/>
    <n v="-200"/>
    <n v="-200"/>
  </r>
  <r>
    <s v="6130 Recognition/Development"/>
    <n v="300"/>
    <x v="1"/>
    <s v="Recurring"/>
    <n v="300"/>
    <m/>
    <n v="0"/>
    <m/>
    <x v="3"/>
    <n v="-300"/>
    <n v="-300"/>
  </r>
  <r>
    <s v="6135 Senior High Mission Trip"/>
    <n v="3500"/>
    <x v="1"/>
    <s v="Recurring"/>
    <n v="3500"/>
    <m/>
    <n v="0"/>
    <m/>
    <x v="3"/>
    <n v="-3500"/>
    <n v="-3500"/>
  </r>
  <r>
    <s v="6145 Special Youth Service"/>
    <n v="150"/>
    <x v="1"/>
    <s v="Recurring"/>
    <n v="150"/>
    <m/>
    <n v="0"/>
    <m/>
    <x v="3"/>
    <n v="-150"/>
    <n v="-150"/>
  </r>
  <r>
    <s v="6150 Food, Church School"/>
    <n v="200"/>
    <x v="1"/>
    <s v="Recurring"/>
    <n v="200"/>
    <m/>
    <n v="0"/>
    <m/>
    <x v="3"/>
    <n v="-200"/>
    <n v="-200"/>
  </r>
  <r>
    <s v="6155 Supplies, Church School"/>
    <n v="200"/>
    <x v="1"/>
    <s v="Recurring"/>
    <n v="300"/>
    <m/>
    <n v="-100"/>
    <m/>
    <x v="3"/>
    <n v="-200"/>
    <n v="-300"/>
  </r>
  <r>
    <s v="6160 Supplies Kinderwyk"/>
    <n v="200"/>
    <x v="1"/>
    <s v="Recurring"/>
    <n v="200"/>
    <m/>
    <n v="0"/>
    <m/>
    <x v="3"/>
    <n v="-200"/>
    <n v="-200"/>
  </r>
  <r>
    <s v="6165 Vacation Bible School"/>
    <n v="1000"/>
    <x v="1"/>
    <s v="Recurring"/>
    <n v="800"/>
    <m/>
    <n v="200"/>
    <m/>
    <x v="3"/>
    <n v="-1000"/>
    <n v="-800"/>
  </r>
  <r>
    <s v="SubTotal Youth Education "/>
    <n v="11900"/>
    <x v="0"/>
    <m/>
    <n v="11800"/>
    <m/>
    <n v="100"/>
    <m/>
    <x v="2"/>
    <s v=""/>
    <s v=""/>
  </r>
  <r>
    <m/>
    <m/>
    <x v="0"/>
    <m/>
    <m/>
    <m/>
    <m/>
    <m/>
    <x v="2"/>
    <s v=""/>
    <s v=""/>
  </r>
  <r>
    <s v="Youth Education Staff"/>
    <m/>
    <x v="0"/>
    <m/>
    <m/>
    <m/>
    <m/>
    <m/>
    <x v="2"/>
    <s v=""/>
    <s v=""/>
  </r>
  <r>
    <s v="5072 FICA Youth"/>
    <n v="3721.34"/>
    <x v="1"/>
    <s v="Recurring"/>
    <n v="3596"/>
    <m/>
    <n v="125.34000000000015"/>
    <m/>
    <x v="3"/>
    <n v="-3721.34"/>
    <n v="-3596"/>
  </r>
  <r>
    <s v="5073 Wages Youth"/>
    <n v="48645"/>
    <x v="1"/>
    <s v="Recurring"/>
    <n v="47000"/>
    <m/>
    <n v="1645"/>
    <m/>
    <x v="3"/>
    <n v="-48645"/>
    <n v="-47000"/>
  </r>
  <r>
    <s v="5074 Health Insurance Youth"/>
    <n v="0"/>
    <x v="1"/>
    <s v="Recurring"/>
    <n v="0"/>
    <m/>
    <n v="0"/>
    <m/>
    <x v="3"/>
    <n v="0"/>
    <n v="0"/>
  </r>
  <r>
    <s v="5075 Retirement Youth"/>
    <n v="1945.8"/>
    <x v="1"/>
    <s v="Recurring"/>
    <n v="1880"/>
    <m/>
    <n v="65.799999999999955"/>
    <m/>
    <x v="3"/>
    <n v="-1945.8"/>
    <n v="-1880"/>
  </r>
  <r>
    <s v="5080 Continuing Education"/>
    <n v="1000"/>
    <x v="5"/>
    <s v="Recurring"/>
    <n v="1000"/>
    <m/>
    <n v="0"/>
    <m/>
    <x v="3"/>
    <n v="-1000"/>
    <n v="-1000"/>
  </r>
  <r>
    <s v="SubTotal  Youth Education Staff"/>
    <n v="55312.14"/>
    <x v="0"/>
    <m/>
    <n v="53476"/>
    <m/>
    <n v="1836.1399999999994"/>
    <m/>
    <x v="2"/>
    <s v=""/>
    <s v=""/>
  </r>
  <r>
    <m/>
    <m/>
    <x v="0"/>
    <m/>
    <m/>
    <m/>
    <m/>
    <m/>
    <x v="2"/>
    <s v=""/>
    <s v=""/>
  </r>
  <r>
    <s v="TOTAL YOUTH EDUCATION"/>
    <n v="67212.14"/>
    <x v="0"/>
    <m/>
    <n v="65276"/>
    <m/>
    <n v="1936.1399999999994"/>
    <m/>
    <x v="2"/>
    <s v=""/>
    <s v=""/>
  </r>
  <r>
    <m/>
    <m/>
    <x v="0"/>
    <m/>
    <m/>
    <m/>
    <m/>
    <m/>
    <x v="2"/>
    <s v=""/>
    <s v=""/>
  </r>
  <r>
    <s v="MISSION &amp; BENEVOLENCES"/>
    <m/>
    <x v="0"/>
    <m/>
    <m/>
    <m/>
    <m/>
    <m/>
    <x v="2"/>
    <s v=""/>
    <s v=""/>
  </r>
  <r>
    <s v="6303 Undesignated and Emergency"/>
    <n v="5000"/>
    <x v="6"/>
    <s v="Recurring"/>
    <n v="10000"/>
    <m/>
    <n v="-5000"/>
    <m/>
    <x v="3"/>
    <n v="-5000"/>
    <n v="-10000"/>
  </r>
  <r>
    <s v="6305 Education (M&amp;B)"/>
    <n v="8000"/>
    <x v="6"/>
    <s v="Recurring"/>
    <n v="14400"/>
    <m/>
    <n v="-6400"/>
    <m/>
    <x v="3"/>
    <n v="-8000"/>
    <n v="-14400"/>
  </r>
  <r>
    <s v="6310 Local Concerns"/>
    <n v="60000"/>
    <x v="6"/>
    <s v="Recurring"/>
    <n v="44800"/>
    <m/>
    <n v="15200"/>
    <m/>
    <x v="3"/>
    <n v="-60000"/>
    <n v="-44800"/>
  </r>
  <r>
    <s v="6315 National Oversseas"/>
    <n v="28000"/>
    <x v="6"/>
    <s v="Recurring"/>
    <n v="20000"/>
    <m/>
    <n v="8000"/>
    <m/>
    <x v="3"/>
    <n v="-28000"/>
    <n v="-20000"/>
  </r>
  <r>
    <s v="6319 Minister Discretionary (Sr Pastor)"/>
    <n v="1600"/>
    <x v="6"/>
    <s v="Recurring"/>
    <n v="1600"/>
    <m/>
    <n v="0"/>
    <m/>
    <x v="3"/>
    <n v="-1600"/>
    <n v="-1600"/>
  </r>
  <r>
    <s v="6322 Ministers Discretionary (Assoc. Pastor)"/>
    <n v="1600"/>
    <x v="6"/>
    <s v="Recurring"/>
    <n v="1600"/>
    <m/>
    <n v="0"/>
    <m/>
    <x v="3"/>
    <n v="-1600"/>
    <n v="-1600"/>
  </r>
  <r>
    <s v="6323 Albany Synod Programs"/>
    <n v="6000"/>
    <x v="6"/>
    <s v="Recurring"/>
    <n v="7200"/>
    <m/>
    <n v="-1200"/>
    <m/>
    <x v="3"/>
    <n v="-6000"/>
    <n v="-7200"/>
  </r>
  <r>
    <s v="6324 Camp Fowler support (M&amp;B)"/>
    <n v="7500"/>
    <x v="6"/>
    <s v="Recurring"/>
    <n v="7200"/>
    <m/>
    <n v="300"/>
    <m/>
    <x v="3"/>
    <n v="-7500"/>
    <n v="-7200"/>
  </r>
  <r>
    <s v="6326 UP Mission"/>
    <m/>
    <x v="4"/>
    <s v="Recurring"/>
    <n v="34600"/>
    <m/>
    <n v="-34600"/>
    <m/>
    <x v="3"/>
    <n v="0"/>
    <n v="-34600"/>
  </r>
  <r>
    <s v="6325 Special Offerings"/>
    <n v="10000"/>
    <x v="2"/>
    <s v="Recurring"/>
    <n v="10000"/>
    <m/>
    <n v="0"/>
    <m/>
    <x v="3"/>
    <n v="-10000"/>
    <n v="-10000"/>
  </r>
  <r>
    <s v="TOTAL MISSION &amp; BENEVOLENCES"/>
    <n v="127700"/>
    <x v="0"/>
    <m/>
    <n v="151400"/>
    <m/>
    <n v="-23700"/>
    <m/>
    <x v="2"/>
    <s v=""/>
    <s v=""/>
  </r>
  <r>
    <m/>
    <m/>
    <x v="0"/>
    <m/>
    <m/>
    <m/>
    <m/>
    <m/>
    <x v="2"/>
    <s v=""/>
    <s v=""/>
  </r>
  <r>
    <s v="COVENANT FUND"/>
    <m/>
    <x v="0"/>
    <m/>
    <m/>
    <m/>
    <m/>
    <m/>
    <x v="2"/>
    <s v=""/>
    <s v=""/>
  </r>
  <r>
    <s v="6350 Other Covenant Programs"/>
    <m/>
    <x v="6"/>
    <s v="Recurring"/>
    <n v="42120"/>
    <m/>
    <n v="-42120"/>
    <m/>
    <x v="3"/>
    <n v="0"/>
    <n v="-42120"/>
  </r>
  <r>
    <s v="6351 Approved Programs"/>
    <m/>
    <x v="6"/>
    <s v="Recurring"/>
    <n v="0"/>
    <m/>
    <n v="0"/>
    <m/>
    <x v="3"/>
    <n v="0"/>
    <n v="0"/>
  </r>
  <r>
    <s v="6356 Lunn Office"/>
    <m/>
    <x v="6"/>
    <s v="Recurring"/>
    <n v="200"/>
    <m/>
    <n v="-200"/>
    <m/>
    <x v="3"/>
    <n v="0"/>
    <n v="-200"/>
  </r>
  <r>
    <s v="6360 Small Grants"/>
    <m/>
    <x v="6"/>
    <s v="Recurring"/>
    <n v="0"/>
    <m/>
    <n v="0"/>
    <m/>
    <x v="3"/>
    <n v="0"/>
    <n v="0"/>
  </r>
  <r>
    <s v="Subtotal Covenant Other"/>
    <n v="0"/>
    <x v="0"/>
    <m/>
    <n v="42320"/>
    <m/>
    <n v="-42320"/>
    <m/>
    <x v="2"/>
    <s v=""/>
    <s v=""/>
  </r>
  <r>
    <m/>
    <m/>
    <x v="0"/>
    <m/>
    <m/>
    <m/>
    <m/>
    <m/>
    <x v="2"/>
    <s v=""/>
    <s v=""/>
  </r>
  <r>
    <s v="Wednesday Lunch"/>
    <m/>
    <x v="0"/>
    <m/>
    <m/>
    <m/>
    <m/>
    <m/>
    <x v="2"/>
    <s v=""/>
    <s v=""/>
  </r>
  <r>
    <s v="6366 Wednesday Lunch"/>
    <n v="10000"/>
    <x v="3"/>
    <s v="Recurring"/>
    <n v="8000"/>
    <m/>
    <n v="2000"/>
    <m/>
    <x v="3"/>
    <n v="-10000"/>
    <n v="-8000"/>
  </r>
  <r>
    <s v="6367 Mission &amp; Volunteer Expense"/>
    <n v="200"/>
    <x v="6"/>
    <s v="Recurring"/>
    <n v="200"/>
    <m/>
    <n v="0"/>
    <m/>
    <x v="3"/>
    <n v="-200"/>
    <n v="-200"/>
  </r>
  <r>
    <s v="6368 Kitchen supplies"/>
    <n v="1500"/>
    <x v="6"/>
    <s v="Recurring"/>
    <n v="1000"/>
    <m/>
    <n v="500"/>
    <m/>
    <x v="3"/>
    <n v="-1500"/>
    <n v="-1000"/>
  </r>
  <r>
    <s v="6369 To Go Containers "/>
    <n v="700"/>
    <x v="6"/>
    <s v="Recurring"/>
    <n v="500"/>
    <m/>
    <n v="200"/>
    <m/>
    <x v="3"/>
    <n v="-700"/>
    <n v="-500"/>
  </r>
  <r>
    <s v="Subtotal Mission &amp; Volunteer "/>
    <n v="12400"/>
    <x v="0"/>
    <m/>
    <n v="9700"/>
    <m/>
    <n v="2700"/>
    <m/>
    <x v="2"/>
    <s v=""/>
    <s v=""/>
  </r>
  <r>
    <m/>
    <m/>
    <x v="0"/>
    <m/>
    <m/>
    <m/>
    <m/>
    <m/>
    <x v="2"/>
    <s v=""/>
    <s v=""/>
  </r>
  <r>
    <s v="Lunch Coordinator Staff"/>
    <m/>
    <x v="0"/>
    <m/>
    <m/>
    <m/>
    <m/>
    <m/>
    <x v="2"/>
    <s v=""/>
    <s v=""/>
  </r>
  <r>
    <s v="6373 Wages Lunch Coordinator"/>
    <n v="6000"/>
    <x v="6"/>
    <s v="Recurring"/>
    <n v="11600"/>
    <m/>
    <n v="-5600"/>
    <m/>
    <x v="3"/>
    <n v="-6000"/>
    <n v="-11600"/>
  </r>
  <r>
    <s v="6374 FICA Lunch Coordinator"/>
    <n v="0"/>
    <x v="6"/>
    <s v="Recurring"/>
    <n v="100"/>
    <m/>
    <n v="-100"/>
    <m/>
    <x v="3"/>
    <n v="0"/>
    <n v="-100"/>
  </r>
  <r>
    <s v="6375 Continuing Education"/>
    <n v="0"/>
    <x v="5"/>
    <s v="Recurring"/>
    <n v="0"/>
    <m/>
    <n v="0"/>
    <m/>
    <x v="3"/>
    <n v="0"/>
    <n v="0"/>
  </r>
  <r>
    <s v="Subtotal Mission &amp; Volunteer Staff"/>
    <n v="6000"/>
    <x v="0"/>
    <m/>
    <n v="11700"/>
    <m/>
    <n v="-5700"/>
    <m/>
    <x v="2"/>
    <s v=""/>
    <s v=""/>
  </r>
  <r>
    <m/>
    <m/>
    <x v="0"/>
    <m/>
    <m/>
    <m/>
    <m/>
    <m/>
    <x v="2"/>
    <s v=""/>
    <s v=""/>
  </r>
  <r>
    <s v="TOTAL COVENANT FUND"/>
    <n v="18400"/>
    <x v="0"/>
    <m/>
    <n v="63720"/>
    <m/>
    <n v="-45320"/>
    <m/>
    <x v="2"/>
    <s v=""/>
    <s v=""/>
  </r>
  <r>
    <m/>
    <m/>
    <x v="0"/>
    <m/>
    <m/>
    <m/>
    <m/>
    <m/>
    <x v="2"/>
    <s v=""/>
    <s v=""/>
  </r>
  <r>
    <s v="ADULT EDUCATION &amp; NURTURE"/>
    <m/>
    <x v="0"/>
    <m/>
    <m/>
    <m/>
    <m/>
    <m/>
    <x v="2"/>
    <s v=""/>
    <s v=""/>
  </r>
  <r>
    <s v="6409 Scholarship from Education Fund expence "/>
    <n v="5000"/>
    <x v="1"/>
    <s v="Recurring"/>
    <n v="0"/>
    <m/>
    <n v="5000"/>
    <s v="ammount will be counted according on the gane/loss from 2023; Chagned fom &quot;Endowment&quot; to &quot;Unrestricted&quot;"/>
    <x v="3"/>
    <n v="-5000"/>
    <n v="0"/>
  </r>
  <r>
    <s v="6410 Devotional Literature/Small groups Literature"/>
    <n v="200"/>
    <x v="1"/>
    <s v="Recurring"/>
    <n v="225"/>
    <m/>
    <n v="-25"/>
    <m/>
    <x v="3"/>
    <n v="-200"/>
    <n v="-225"/>
  </r>
  <r>
    <s v="6420 Guest Spearkers and Adult Forum"/>
    <n v="150"/>
    <x v="1"/>
    <s v="Recurring"/>
    <n v="180"/>
    <m/>
    <n v="-30"/>
    <m/>
    <x v="3"/>
    <n v="-150"/>
    <n v="-180"/>
  </r>
  <r>
    <s v="6430 Lenten Programming"/>
    <n v="450"/>
    <x v="1"/>
    <s v="Recurring"/>
    <n v="450"/>
    <m/>
    <n v="0"/>
    <m/>
    <x v="3"/>
    <n v="-450"/>
    <n v="-450"/>
  </r>
  <r>
    <s v="6440 Resources (Adult Ed.)"/>
    <n v="150"/>
    <x v="1"/>
    <s v="Recurring"/>
    <n v="180"/>
    <m/>
    <n v="-30"/>
    <m/>
    <x v="3"/>
    <n v="-150"/>
    <n v="-180"/>
  </r>
  <r>
    <s v="6445 Adult Retreats and Workshops"/>
    <n v="800"/>
    <x v="1"/>
    <s v="Recurring"/>
    <n v="900"/>
    <m/>
    <n v="-100"/>
    <m/>
    <x v="3"/>
    <n v="-800"/>
    <n v="-900"/>
  </r>
  <r>
    <s v="6450 Small Groups"/>
    <n v="150"/>
    <x v="1"/>
    <s v="Recurring"/>
    <n v="180"/>
    <m/>
    <n v="-30"/>
    <m/>
    <x v="3"/>
    <n v="-150"/>
    <n v="-180"/>
  </r>
  <r>
    <s v="Subtotal Adult Education Expense"/>
    <n v="6900"/>
    <x v="0"/>
    <m/>
    <n v="2115"/>
    <m/>
    <n v="4785"/>
    <m/>
    <x v="2"/>
    <s v=""/>
    <s v=""/>
  </r>
  <r>
    <m/>
    <m/>
    <x v="0"/>
    <m/>
    <m/>
    <m/>
    <m/>
    <m/>
    <x v="2"/>
    <s v=""/>
    <s v=""/>
  </r>
  <r>
    <s v="Library Expense"/>
    <m/>
    <x v="0"/>
    <m/>
    <m/>
    <m/>
    <m/>
    <m/>
    <x v="2"/>
    <s v=""/>
    <s v=""/>
  </r>
  <r>
    <s v="6404 Period./Books/Newsp.for ass. pastor"/>
    <n v="0"/>
    <x v="1"/>
    <s v="Recurring"/>
    <n v="1000"/>
    <m/>
    <n v="-1000"/>
    <m/>
    <x v="3"/>
    <n v="0"/>
    <n v="-1000"/>
  </r>
  <r>
    <s v="6405 Library Books"/>
    <n v="400"/>
    <x v="1"/>
    <s v="Recurring"/>
    <n v="450"/>
    <m/>
    <n v="-50"/>
    <m/>
    <x v="3"/>
    <n v="-400"/>
    <n v="-450"/>
  </r>
  <r>
    <s v="6435 Library Periodicals &amp; Fees"/>
    <n v="180"/>
    <x v="1"/>
    <s v="Recurring"/>
    <n v="180"/>
    <m/>
    <n v="0"/>
    <m/>
    <x v="3"/>
    <n v="-180"/>
    <n v="-180"/>
  </r>
  <r>
    <s v="6460 Library Supplies &amp; Equipment"/>
    <n v="150"/>
    <x v="1"/>
    <s v="Recurring"/>
    <n v="180"/>
    <m/>
    <n v="-30"/>
    <m/>
    <x v="3"/>
    <n v="-150"/>
    <n v="-180"/>
  </r>
  <r>
    <s v="Subtotal Library Expense"/>
    <n v="730"/>
    <x v="0"/>
    <m/>
    <n v="1810"/>
    <m/>
    <n v="-1080"/>
    <m/>
    <x v="2"/>
    <s v=""/>
    <s v=""/>
  </r>
  <r>
    <m/>
    <m/>
    <x v="0"/>
    <m/>
    <m/>
    <m/>
    <m/>
    <m/>
    <x v="2"/>
    <s v=""/>
    <s v=""/>
  </r>
  <r>
    <s v="TOTAL ADULT EDUCATION &amp; NURTURE"/>
    <n v="7630"/>
    <x v="0"/>
    <m/>
    <n v="3925"/>
    <m/>
    <n v="3705"/>
    <m/>
    <x v="2"/>
    <s v=""/>
    <s v=""/>
  </r>
  <r>
    <m/>
    <m/>
    <x v="0"/>
    <m/>
    <m/>
    <m/>
    <m/>
    <m/>
    <x v="2"/>
    <s v=""/>
    <s v=""/>
  </r>
  <r>
    <s v="CARE &amp; SUPPORT"/>
    <m/>
    <x v="0"/>
    <m/>
    <m/>
    <m/>
    <m/>
    <m/>
    <x v="2"/>
    <s v=""/>
    <s v=""/>
  </r>
  <r>
    <s v="6505 Honorariums"/>
    <n v="300"/>
    <x v="1"/>
    <s v="Recurring"/>
    <n v="500"/>
    <m/>
    <n v="-200"/>
    <m/>
    <x v="3"/>
    <n v="-300"/>
    <n v="-500"/>
  </r>
  <r>
    <s v="6515 Resources Grief Booklets"/>
    <n v="200"/>
    <x v="1"/>
    <s v="Recurring"/>
    <n v="200"/>
    <m/>
    <n v="0"/>
    <m/>
    <x v="3"/>
    <n v="-200"/>
    <n v="-200"/>
  </r>
  <r>
    <s v="6520 Care &amp; Support Materials"/>
    <n v="500"/>
    <x v="1"/>
    <s v="Recurring"/>
    <n v="300"/>
    <m/>
    <n v="200"/>
    <m/>
    <x v="3"/>
    <n v="-500"/>
    <n v="-300"/>
  </r>
  <r>
    <s v="6521 Prayer Shawl"/>
    <n v="100"/>
    <x v="1"/>
    <s v="Recurring"/>
    <n v="200"/>
    <m/>
    <n v="-100"/>
    <m/>
    <x v="3"/>
    <n v="-100"/>
    <n v="-200"/>
  </r>
  <r>
    <s v="6522 Flowers Support &amp; Care"/>
    <n v="300"/>
    <x v="1"/>
    <s v="Recurring"/>
    <n v="300"/>
    <m/>
    <n v="0"/>
    <m/>
    <x v="3"/>
    <n v="-300"/>
    <n v="-300"/>
  </r>
  <r>
    <s v="SubTotal Care &amp; Support Expense"/>
    <n v="1400"/>
    <x v="0"/>
    <m/>
    <n v="1500"/>
    <m/>
    <n v="-100"/>
    <m/>
    <x v="2"/>
    <s v=""/>
    <s v=""/>
  </r>
  <r>
    <m/>
    <m/>
    <x v="0"/>
    <m/>
    <m/>
    <m/>
    <m/>
    <m/>
    <x v="2"/>
    <s v=""/>
    <s v=""/>
  </r>
  <r>
    <s v="Care &amp; Support Associate Pastor"/>
    <m/>
    <x v="0"/>
    <m/>
    <m/>
    <m/>
    <m/>
    <m/>
    <x v="2"/>
    <s v=""/>
    <s v=""/>
  </r>
  <r>
    <s v="5051 Continuing Ed (Assoc Pastor)"/>
    <n v="1560"/>
    <x v="5"/>
    <s v="Recurring"/>
    <n v="1650"/>
    <m/>
    <n v="-90"/>
    <m/>
    <x v="3"/>
    <n v="-1560"/>
    <n v="-1650"/>
  </r>
  <r>
    <s v="5053 Wages (Assoc Pastor)"/>
    <n v="53564.15"/>
    <x v="1"/>
    <s v="Recurring"/>
    <n v="51752.81"/>
    <m/>
    <n v="1811.3400000000038"/>
    <m/>
    <x v="3"/>
    <n v="-53564.15"/>
    <n v="-51752.81"/>
  </r>
  <r>
    <s v="5054 Medical (Assoc Pastor)"/>
    <n v="22325.52"/>
    <x v="1"/>
    <s v="Recurring"/>
    <n v="24363"/>
    <m/>
    <n v="-2037.4799999999996"/>
    <m/>
    <x v="3"/>
    <n v="-22325.52"/>
    <n v="-24363"/>
  </r>
  <r>
    <s v="5055 Retirement (Assoc Pastor)"/>
    <n v="9661.34"/>
    <x v="1"/>
    <s v="Recurring"/>
    <n v="10146.24"/>
    <m/>
    <n v="-484.89999999999964"/>
    <m/>
    <x v="3"/>
    <n v="-9661.34"/>
    <n v="-10146.24"/>
  </r>
  <r>
    <s v="5056 Social Security Offset (Assoc Pastor)"/>
    <n v="5445.48"/>
    <x v="1"/>
    <s v="Recurring"/>
    <n v="6542"/>
    <m/>
    <n v="-1096.5200000000004"/>
    <m/>
    <x v="3"/>
    <n v="-5445.48"/>
    <n v="-6542"/>
  </r>
  <r>
    <s v="5057 Business &amp; Auto (Assoc Pastor)"/>
    <n v="3800"/>
    <x v="1"/>
    <s v="Recurring"/>
    <n v="3800"/>
    <m/>
    <n v="0"/>
    <m/>
    <x v="3"/>
    <n v="-3800"/>
    <n v="-3800"/>
  </r>
  <r>
    <s v="5058 Housing Expense (Assoc Pastor)"/>
    <n v="34266.28"/>
    <x v="1"/>
    <s v="Recurring"/>
    <n v="33759.89"/>
    <m/>
    <n v="506.38999999999942"/>
    <m/>
    <x v="3"/>
    <n v="-34266.28"/>
    <n v="-33759.89"/>
  </r>
  <r>
    <s v="5059 Disability/Life (Assoc Pastor)"/>
    <n v="3500"/>
    <x v="1"/>
    <s v="Recurring"/>
    <n v="3500"/>
    <m/>
    <n v="0"/>
    <m/>
    <x v="3"/>
    <n v="-3500"/>
    <n v="-3500"/>
  </r>
  <r>
    <s v="SubTotal  Care &amp; Support (Assoc Pastor)"/>
    <n v="134122.76999999999"/>
    <x v="0"/>
    <m/>
    <n v="135513.94"/>
    <m/>
    <n v="-1391.1700000000128"/>
    <m/>
    <x v="2"/>
    <s v=""/>
    <s v=""/>
  </r>
  <r>
    <m/>
    <m/>
    <x v="0"/>
    <m/>
    <m/>
    <m/>
    <m/>
    <m/>
    <x v="2"/>
    <s v=""/>
    <s v=""/>
  </r>
  <r>
    <s v="TOTAL CARE &amp; SUPPORT"/>
    <n v="135522.76999999999"/>
    <x v="0"/>
    <m/>
    <n v="137013.94"/>
    <m/>
    <n v="-1491.1700000000128"/>
    <m/>
    <x v="2"/>
    <s v=""/>
    <s v=""/>
  </r>
  <r>
    <m/>
    <m/>
    <x v="0"/>
    <m/>
    <m/>
    <m/>
    <m/>
    <m/>
    <x v="2"/>
    <s v=""/>
    <s v=""/>
  </r>
  <r>
    <s v="MEMBERSHIP &amp; FELLOWSHIP"/>
    <m/>
    <x v="0"/>
    <m/>
    <m/>
    <m/>
    <m/>
    <m/>
    <x v="2"/>
    <s v=""/>
    <s v=""/>
  </r>
  <r>
    <s v="6605 Churchwide Social Events"/>
    <n v="1300"/>
    <x v="1"/>
    <s v="Recurring"/>
    <n v="1300"/>
    <m/>
    <n v="0"/>
    <m/>
    <x v="3"/>
    <n v="-1300"/>
    <n v="-1300"/>
  </r>
  <r>
    <s v="6610 Coffee Hour"/>
    <n v="300"/>
    <x v="1"/>
    <s v="Recurring"/>
    <n v="300"/>
    <m/>
    <n v="0"/>
    <m/>
    <x v="3"/>
    <n v="-300"/>
    <n v="-300"/>
  </r>
  <r>
    <s v="6620 Supplies Hospitality"/>
    <n v="150"/>
    <x v="1"/>
    <s v="Recurring"/>
    <n v="150"/>
    <m/>
    <n v="0"/>
    <m/>
    <x v="3"/>
    <n v="-150"/>
    <n v="-150"/>
  </r>
  <r>
    <s v="6705 Membership Committee"/>
    <n v="300"/>
    <x v="1"/>
    <s v="Recurring"/>
    <n v="150"/>
    <m/>
    <n v="150"/>
    <m/>
    <x v="3"/>
    <n v="-300"/>
    <n v="-150"/>
  </r>
  <r>
    <s v="TOTAL MEMBERSHIP &amp; FELLOWSHIP"/>
    <n v="2050"/>
    <x v="0"/>
    <m/>
    <n v="1900"/>
    <m/>
    <n v="150"/>
    <m/>
    <x v="2"/>
    <s v=""/>
    <s v=""/>
  </r>
  <r>
    <m/>
    <m/>
    <x v="0"/>
    <m/>
    <m/>
    <m/>
    <m/>
    <m/>
    <x v="2"/>
    <s v=""/>
    <s v=""/>
  </r>
  <r>
    <s v="CREATION CARE"/>
    <m/>
    <x v="0"/>
    <m/>
    <m/>
    <m/>
    <m/>
    <m/>
    <x v="2"/>
    <s v=""/>
    <s v=""/>
  </r>
  <r>
    <s v="6806 Composting"/>
    <n v="500"/>
    <x v="1"/>
    <s v="Recurring"/>
    <n v="1500"/>
    <m/>
    <n v="-1000"/>
    <m/>
    <x v="3"/>
    <n v="-500"/>
    <n v="-1500"/>
  </r>
  <r>
    <s v="6807 Supplies"/>
    <n v="1000"/>
    <x v="1"/>
    <s v="Recurring"/>
    <n v="500"/>
    <m/>
    <n v="500"/>
    <m/>
    <x v="3"/>
    <n v="-1000"/>
    <n v="-500"/>
  </r>
  <r>
    <s v="6808 Recycled Paper"/>
    <n v="0"/>
    <x v="1"/>
    <s v="Recurring"/>
    <n v="500"/>
    <m/>
    <n v="-500"/>
    <m/>
    <x v="3"/>
    <n v="0"/>
    <n v="-500"/>
  </r>
  <r>
    <s v="6809 Media"/>
    <n v="1000"/>
    <x v="1"/>
    <s v="Recurring"/>
    <n v="700"/>
    <m/>
    <n v="300"/>
    <m/>
    <x v="3"/>
    <n v="-1000"/>
    <n v="-700"/>
  </r>
  <r>
    <s v="TOTAL CREATION CARE"/>
    <n v="2500"/>
    <x v="0"/>
    <m/>
    <n v="3200"/>
    <m/>
    <n v="-700"/>
    <m/>
    <x v="2"/>
    <s v=""/>
    <s v=""/>
  </r>
  <r>
    <m/>
    <m/>
    <x v="0"/>
    <m/>
    <m/>
    <m/>
    <m/>
    <m/>
    <x v="2"/>
    <s v=""/>
    <s v=""/>
  </r>
  <r>
    <m/>
    <m/>
    <x v="0"/>
    <m/>
    <m/>
    <m/>
    <m/>
    <m/>
    <x v="2"/>
    <s v=""/>
    <s v=""/>
  </r>
  <r>
    <s v="PROPERTY"/>
    <m/>
    <x v="0"/>
    <m/>
    <m/>
    <m/>
    <m/>
    <m/>
    <x v="2"/>
    <s v=""/>
    <s v=""/>
  </r>
  <r>
    <s v="7001 Custodian Fee/Other serv. Fee"/>
    <n v="2000"/>
    <x v="1"/>
    <s v="Recurring"/>
    <n v="2000"/>
    <m/>
    <n v="0"/>
    <m/>
    <x v="3"/>
    <n v="-2000"/>
    <n v="-2000"/>
  </r>
  <r>
    <s v="7010 Electricity 10N Church"/>
    <n v="700"/>
    <x v="1"/>
    <s v="Recurring"/>
    <n v="122"/>
    <m/>
    <n v="578"/>
    <m/>
    <x v="3"/>
    <n v="-700"/>
    <n v="-122"/>
  </r>
  <r>
    <s v="7015 Electricity 12N Church"/>
    <n v="8500"/>
    <x v="1"/>
    <s v="Recurring"/>
    <n v="3660"/>
    <m/>
    <n v="4840"/>
    <m/>
    <x v="3"/>
    <n v="-8500"/>
    <n v="-3660"/>
  </r>
  <r>
    <s v="7020 Electricity 8N Church"/>
    <n v="9800"/>
    <x v="1"/>
    <s v="Recurring"/>
    <n v="122"/>
    <m/>
    <n v="9678"/>
    <m/>
    <x v="3"/>
    <n v="-9800"/>
    <n v="-122"/>
  </r>
  <r>
    <s v="7025 Electricity Parking Lot"/>
    <n v="1000"/>
    <x v="1"/>
    <s v="Recurring"/>
    <n v="610"/>
    <m/>
    <n v="390"/>
    <m/>
    <x v="3"/>
    <n v="-1000"/>
    <n v="-610"/>
  </r>
  <r>
    <s v="7030 Energy Improvements"/>
    <n v="500"/>
    <x v="1"/>
    <s v="Recurring"/>
    <n v="500"/>
    <m/>
    <n v="0"/>
    <m/>
    <x v="3"/>
    <n v="-500"/>
    <n v="-500"/>
  </r>
  <r>
    <s v="7035 Equipment (Maint.)"/>
    <n v="1000"/>
    <x v="1"/>
    <s v="Recurring"/>
    <n v="1000"/>
    <m/>
    <n v="0"/>
    <m/>
    <x v="3"/>
    <n v="-1000"/>
    <n v="-1000"/>
  </r>
  <r>
    <s v="7040 Fuel 10N Church"/>
    <n v="3600"/>
    <x v="1"/>
    <s v="Recurring"/>
    <n v="4545.2999999999993"/>
    <m/>
    <n v="-945.29999999999927"/>
    <m/>
    <x v="3"/>
    <n v="-3600"/>
    <n v="-4545.2999999999993"/>
  </r>
  <r>
    <s v="7045 Fuel 12N Church"/>
    <n v="6200"/>
    <x v="1"/>
    <s v="Recurring"/>
    <n v="12996.499999999998"/>
    <m/>
    <n v="-6796.4999999999982"/>
    <m/>
    <x v="3"/>
    <n v="-6200"/>
    <n v="-12996.499999999998"/>
  </r>
  <r>
    <s v="7050 Fuel 8N Church"/>
    <n v="16200"/>
    <x v="1"/>
    <s v="Recurring"/>
    <n v="16819"/>
    <m/>
    <n v="-619"/>
    <m/>
    <x v="3"/>
    <n v="-16200"/>
    <n v="-16819"/>
  </r>
  <r>
    <s v="7051 Solar 10 N Church"/>
    <n v="0"/>
    <x v="1"/>
    <s v="Recurring"/>
    <n v="671"/>
    <m/>
    <n v="-671"/>
    <m/>
    <x v="3"/>
    <n v="0"/>
    <n v="-671"/>
  </r>
  <r>
    <s v="7052 Solar 12N Church"/>
    <n v="0"/>
    <x v="1"/>
    <s v="Recurring"/>
    <n v="7320"/>
    <m/>
    <n v="-7320"/>
    <m/>
    <x v="3"/>
    <n v="0"/>
    <n v="-7320"/>
  </r>
  <r>
    <s v="7053 Solar 8N Church"/>
    <n v="0"/>
    <x v="1"/>
    <s v="Recurring"/>
    <n v="11346"/>
    <m/>
    <n v="-11346"/>
    <m/>
    <x v="3"/>
    <n v="0"/>
    <n v="-11346"/>
  </r>
  <r>
    <s v="7054 Solar Parking Lot"/>
    <n v="0"/>
    <x v="1"/>
    <s v="Recurring"/>
    <n v="610"/>
    <m/>
    <n v="-610"/>
    <m/>
    <x v="3"/>
    <n v="0"/>
    <n v="-610"/>
  </r>
  <r>
    <s v="7055 Grounds Upkeep"/>
    <n v="1400"/>
    <x v="1"/>
    <s v="Recurring"/>
    <n v="1400"/>
    <m/>
    <n v="0"/>
    <m/>
    <x v="3"/>
    <n v="-1400"/>
    <n v="-1400"/>
  </r>
  <r>
    <s v="7070 Misc Grounds Supplies"/>
    <n v="1000"/>
    <x v="1"/>
    <s v="Recurring"/>
    <n v="1000"/>
    <m/>
    <n v="0"/>
    <m/>
    <x v="3"/>
    <n v="-1000"/>
    <n v="-1000"/>
  </r>
  <r>
    <s v="7075 Regular Services"/>
    <n v="13200"/>
    <x v="1"/>
    <s v="Recurring"/>
    <n v="12000"/>
    <m/>
    <n v="1200"/>
    <m/>
    <x v="3"/>
    <n v="-13200"/>
    <n v="-12000"/>
  </r>
  <r>
    <s v="7080 Repairs/Maint 10N Church"/>
    <n v="22000"/>
    <x v="1"/>
    <s v="Recurring"/>
    <n v="26300"/>
    <m/>
    <n v="-4300"/>
    <m/>
    <x v="3"/>
    <n v="-22000"/>
    <n v="-26300"/>
  </r>
  <r>
    <s v="7085 Repairs/Maint 12N Church"/>
    <n v="33500"/>
    <x v="1"/>
    <s v="Recurring"/>
    <n v="8000"/>
    <m/>
    <n v="25500"/>
    <m/>
    <x v="3"/>
    <n v="-33500"/>
    <n v="-8000"/>
  </r>
  <r>
    <s v="7090 Repairs/Maint 8N Church"/>
    <n v="16400"/>
    <x v="1"/>
    <s v="Recurring"/>
    <n v="30900"/>
    <m/>
    <n v="-14500"/>
    <m/>
    <x v="3"/>
    <n v="-16400"/>
    <n v="-30900"/>
  </r>
  <r>
    <s v="7095 Security"/>
    <n v="2200"/>
    <x v="1"/>
    <s v="Recurring"/>
    <n v="2200"/>
    <m/>
    <n v="0"/>
    <m/>
    <x v="3"/>
    <n v="-2200"/>
    <n v="-2200"/>
  </r>
  <r>
    <s v="7100 Supplies/Cleaning"/>
    <n v="3500"/>
    <x v="1"/>
    <s v="Recurring"/>
    <n v="3500"/>
    <m/>
    <n v="0"/>
    <m/>
    <x v="3"/>
    <n v="-3500"/>
    <n v="-3500"/>
  </r>
  <r>
    <s v="7105 Supplies/Food (Maint.)"/>
    <n v="2500"/>
    <x v="1"/>
    <s v="Recurring"/>
    <n v="2500"/>
    <m/>
    <n v="0"/>
    <m/>
    <x v="3"/>
    <n v="-2500"/>
    <n v="-2500"/>
  </r>
  <r>
    <s v="7110 Supplies/Materials (Maint.)"/>
    <n v="2500"/>
    <x v="1"/>
    <s v="Recurring"/>
    <n v="2500"/>
    <m/>
    <n v="0"/>
    <m/>
    <x v="3"/>
    <n v="-2500"/>
    <n v="-2500"/>
  </r>
  <r>
    <s v="7115 Taxes &amp; Water"/>
    <n v="3800"/>
    <x v="1"/>
    <s v="Recurring"/>
    <n v="3800"/>
    <m/>
    <n v="0"/>
    <m/>
    <x v="3"/>
    <n v="-3800"/>
    <n v="-3800"/>
  </r>
  <r>
    <s v="7120 Operational Maintenance"/>
    <n v="1000"/>
    <x v="1"/>
    <s v="Recurring"/>
    <n v="1000"/>
    <m/>
    <n v="0"/>
    <m/>
    <x v="3"/>
    <n v="-1000"/>
    <n v="-1000"/>
  </r>
  <r>
    <s v="7121 Building Expense (unanticipated repairs)"/>
    <n v="20000"/>
    <x v="1"/>
    <s v="Recurring"/>
    <n v="20000"/>
    <m/>
    <n v="0"/>
    <m/>
    <x v="3"/>
    <n v="-20000"/>
    <n v="-20000"/>
  </r>
  <r>
    <s v="7122 Vale Cemetery upkeep"/>
    <n v="500"/>
    <x v="1"/>
    <s v="Recurring"/>
    <n v="500"/>
    <m/>
    <n v="0"/>
    <m/>
    <x v="3"/>
    <n v="-500"/>
    <n v="-500"/>
  </r>
  <r>
    <s v="SubTotal 7000 Property"/>
    <n v="173000"/>
    <x v="0"/>
    <m/>
    <n v="177921.8"/>
    <m/>
    <n v="-4921.7999999999884"/>
    <m/>
    <x v="2"/>
    <s v=""/>
    <s v=""/>
  </r>
  <r>
    <m/>
    <m/>
    <x v="0"/>
    <m/>
    <m/>
    <m/>
    <m/>
    <m/>
    <x v="2"/>
    <s v=""/>
    <s v=""/>
  </r>
  <r>
    <s v="Property Staff"/>
    <m/>
    <x v="0"/>
    <m/>
    <m/>
    <m/>
    <m/>
    <m/>
    <x v="2"/>
    <s v=""/>
    <s v=""/>
  </r>
  <r>
    <s v="5032 FICA Maintenance"/>
    <n v="7509.7"/>
    <x v="1"/>
    <s v="Recurring"/>
    <n v="7449.39"/>
    <m/>
    <n v="60.309999999999491"/>
    <m/>
    <x v="3"/>
    <n v="-7509.7"/>
    <n v="-7449.39"/>
  </r>
  <r>
    <s v="5033 Wages Maintenance"/>
    <n v="98167.21"/>
    <x v="1"/>
    <s v="Recurring"/>
    <n v="93167.21"/>
    <m/>
    <n v="5000"/>
    <m/>
    <x v="3"/>
    <n v="-98167.21"/>
    <n v="-93167.21"/>
  </r>
  <r>
    <s v="5034 Medical Maintenance"/>
    <n v="11000"/>
    <x v="1"/>
    <s v="Recurring"/>
    <n v="11000"/>
    <m/>
    <n v="0"/>
    <m/>
    <x v="3"/>
    <n v="-11000"/>
    <n v="-11000"/>
  </r>
  <r>
    <s v="5035 Retirement Maintenance"/>
    <n v="3927"/>
    <x v="1"/>
    <s v="Recurring"/>
    <n v="3895.1"/>
    <m/>
    <n v="31.900000000000091"/>
    <m/>
    <x v="3"/>
    <n v="-3927"/>
    <n v="-3895.1"/>
  </r>
  <r>
    <s v="5036 Continuing Education"/>
    <n v="1000"/>
    <x v="5"/>
    <s v="Recurring"/>
    <n v="500"/>
    <m/>
    <n v="500"/>
    <m/>
    <x v="3"/>
    <n v="-1000"/>
    <n v="-500"/>
  </r>
  <r>
    <s v="5037 Houskeeping staff (new position)"/>
    <n v="15000"/>
    <x v="1"/>
    <s v="Recurring"/>
    <m/>
    <m/>
    <n v="15000"/>
    <m/>
    <x v="3"/>
    <n v="-15000"/>
    <n v="0"/>
  </r>
  <r>
    <s v="SubTotal Property Staff"/>
    <n v="136603.91"/>
    <x v="0"/>
    <m/>
    <n v="116011.70000000001"/>
    <m/>
    <n v="20592.209999999992"/>
    <m/>
    <x v="2"/>
    <s v=""/>
    <s v=""/>
  </r>
  <r>
    <m/>
    <m/>
    <x v="0"/>
    <m/>
    <m/>
    <m/>
    <m/>
    <m/>
    <x v="2"/>
    <s v=""/>
    <s v=""/>
  </r>
  <r>
    <s v="TOTAL PROPERTY"/>
    <n v="309603.91000000003"/>
    <x v="0"/>
    <m/>
    <n v="293933.5"/>
    <m/>
    <n v="15670.410000000033"/>
    <m/>
    <x v="2"/>
    <s v=""/>
    <s v=""/>
  </r>
  <r>
    <m/>
    <m/>
    <x v="0"/>
    <m/>
    <m/>
    <m/>
    <m/>
    <m/>
    <x v="2"/>
    <s v=""/>
    <s v=""/>
  </r>
  <r>
    <s v="FINANCE"/>
    <m/>
    <x v="0"/>
    <m/>
    <m/>
    <m/>
    <m/>
    <m/>
    <x v="2"/>
    <s v=""/>
    <s v=""/>
  </r>
  <r>
    <s v="8005 Audit and Consulting"/>
    <n v="20000"/>
    <x v="1"/>
    <s v="Recurring"/>
    <n v="9000"/>
    <m/>
    <n v="11000"/>
    <m/>
    <x v="3"/>
    <n v="-20000"/>
    <n v="-9000"/>
  </r>
  <r>
    <s v="8010 Classis Assessments"/>
    <n v="37000"/>
    <x v="1"/>
    <s v="Recurring"/>
    <n v="37000"/>
    <m/>
    <n v="0"/>
    <m/>
    <x v="3"/>
    <n v="-37000"/>
    <n v="-37000"/>
  </r>
  <r>
    <s v="8015 Insurance"/>
    <n v="33000"/>
    <x v="1"/>
    <s v="Recurring"/>
    <n v="33000"/>
    <m/>
    <n v="0"/>
    <m/>
    <x v="3"/>
    <n v="-33000"/>
    <n v="-33000"/>
  </r>
  <r>
    <s v="8020 990 Preporation Expense "/>
    <n v="2000"/>
    <x v="1"/>
    <s v="Recurring"/>
    <n v="1500"/>
    <m/>
    <n v="500"/>
    <m/>
    <x v="3"/>
    <n v="-2000"/>
    <n v="-1500"/>
  </r>
  <r>
    <s v="8022 Finance Charge Online Giving"/>
    <n v="1000"/>
    <x v="1"/>
    <s v="Recurring"/>
    <n v="1000"/>
    <m/>
    <n v="0"/>
    <m/>
    <x v="3"/>
    <n v="-1000"/>
    <n v="-1000"/>
  </r>
  <r>
    <s v="8025 NYS Unemployment Insurance"/>
    <n v="6000"/>
    <x v="1"/>
    <s v="Recurring"/>
    <n v="2500"/>
    <m/>
    <n v="3500"/>
    <m/>
    <x v="3"/>
    <n v="-6000"/>
    <n v="-2500"/>
  </r>
  <r>
    <s v="8030 Offering Envelopes"/>
    <n v="250"/>
    <x v="1"/>
    <s v="Recurring"/>
    <n v="250"/>
    <m/>
    <n v="0"/>
    <m/>
    <x v="3"/>
    <n v="-250"/>
    <n v="-250"/>
  </r>
  <r>
    <s v="8035 Payroll Processing"/>
    <n v="5000"/>
    <x v="1"/>
    <s v="Recurring"/>
    <n v="5000"/>
    <m/>
    <n v="0"/>
    <m/>
    <x v="3"/>
    <n v="-5000"/>
    <n v="-5000"/>
  </r>
  <r>
    <s v="8040 Stewardship"/>
    <n v="200"/>
    <x v="1"/>
    <s v="Recurring"/>
    <n v="200"/>
    <m/>
    <n v="0"/>
    <m/>
    <x v="3"/>
    <n v="-200"/>
    <n v="-200"/>
  </r>
  <r>
    <s v="Total 8000 Finance"/>
    <n v="104450"/>
    <x v="0"/>
    <m/>
    <n v="89450"/>
    <m/>
    <n v="15000"/>
    <m/>
    <x v="2"/>
    <s v=""/>
    <s v=""/>
  </r>
  <r>
    <m/>
    <m/>
    <x v="0"/>
    <m/>
    <m/>
    <m/>
    <m/>
    <m/>
    <x v="2"/>
    <s v=""/>
    <s v=""/>
  </r>
  <r>
    <m/>
    <m/>
    <x v="0"/>
    <m/>
    <m/>
    <m/>
    <m/>
    <m/>
    <x v="2"/>
    <s v=""/>
    <s v=""/>
  </r>
  <r>
    <s v="8100 Archives &amp; Historical Concerns"/>
    <m/>
    <x v="0"/>
    <m/>
    <m/>
    <m/>
    <m/>
    <m/>
    <x v="2"/>
    <s v=""/>
    <s v=""/>
  </r>
  <r>
    <s v="8110 Archives &amp; Restoration"/>
    <n v="1925"/>
    <x v="1"/>
    <s v="Recurring"/>
    <n v="2000"/>
    <m/>
    <n v="-75"/>
    <m/>
    <x v="3"/>
    <n v="-1925"/>
    <n v="-2000"/>
  </r>
  <r>
    <s v="8111 Four Chaplains(6 people)"/>
    <n v="750"/>
    <x v="5"/>
    <s v="Recurring"/>
    <n v="1500"/>
    <m/>
    <n v="-750"/>
    <m/>
    <x v="3"/>
    <n v="-750"/>
    <n v="-1500"/>
  </r>
  <r>
    <s v="8125 Supplies Archives"/>
    <n v="650"/>
    <x v="1"/>
    <s v="Recurring"/>
    <n v="250"/>
    <m/>
    <n v="400"/>
    <m/>
    <x v="3"/>
    <n v="-650"/>
    <n v="-250"/>
  </r>
  <r>
    <s v="Total 8100 Archives &amp; Concerns"/>
    <n v="3325"/>
    <x v="0"/>
    <m/>
    <n v="3750"/>
    <m/>
    <n v="-425"/>
    <m/>
    <x v="2"/>
    <s v=""/>
    <s v=""/>
  </r>
  <r>
    <m/>
    <m/>
    <x v="0"/>
    <m/>
    <m/>
    <m/>
    <m/>
    <m/>
    <x v="2"/>
    <s v=""/>
    <s v=""/>
  </r>
  <r>
    <m/>
    <m/>
    <x v="0"/>
    <m/>
    <m/>
    <m/>
    <m/>
    <m/>
    <x v="2"/>
    <s v=""/>
    <s v=""/>
  </r>
  <r>
    <s v="ADMINISTRATION"/>
    <m/>
    <x v="0"/>
    <m/>
    <m/>
    <m/>
    <m/>
    <m/>
    <x v="2"/>
    <s v=""/>
    <s v=""/>
  </r>
  <r>
    <s v="9005 Computer Maint/Repair/Internet"/>
    <n v="3500"/>
    <x v="1"/>
    <s v="Recurring"/>
    <n v="3500"/>
    <m/>
    <n v="0"/>
    <m/>
    <x v="3"/>
    <n v="-3500"/>
    <n v="-3500"/>
  </r>
  <r>
    <s v="9007 Audio Visual Contract Services"/>
    <n v="18000"/>
    <x v="1"/>
    <s v="Recurring"/>
    <n v="27000"/>
    <m/>
    <n v="-9000"/>
    <m/>
    <x v="3"/>
    <n v="-18000"/>
    <n v="-27000"/>
  </r>
  <r>
    <s v="9010 Consistory Expense"/>
    <n v="750"/>
    <x v="1"/>
    <s v="Recurring"/>
    <n v="500"/>
    <m/>
    <n v="250"/>
    <m/>
    <x v="3"/>
    <n v="-750"/>
    <n v="-500"/>
  </r>
  <r>
    <s v="9015 Copier/Cannon rent./Maint."/>
    <n v="18000"/>
    <x v="1"/>
    <s v="Recurring"/>
    <n v="9000"/>
    <m/>
    <n v="9000"/>
    <s v="$12000.00 deposited in acc. For 2023, remaning payment ~$9000.00"/>
    <x v="3"/>
    <n v="-18000"/>
    <n v="-9000"/>
  </r>
  <r>
    <s v="9020 Equipment"/>
    <n v="4000"/>
    <x v="1"/>
    <s v="Recurring"/>
    <n v="4000"/>
    <m/>
    <n v="0"/>
    <m/>
    <x v="3"/>
    <n v="-4000"/>
    <n v="-4000"/>
  </r>
  <r>
    <s v="9025 Office Supplies"/>
    <n v="3000"/>
    <x v="1"/>
    <s v="Recurring"/>
    <n v="3000"/>
    <m/>
    <n v="0"/>
    <m/>
    <x v="3"/>
    <n v="-3000"/>
    <n v="-3000"/>
  </r>
  <r>
    <s v="9030 Other Admin Expense"/>
    <n v="1500"/>
    <x v="1"/>
    <s v="Recurring"/>
    <n v="1500"/>
    <m/>
    <n v="0"/>
    <m/>
    <x v="3"/>
    <n v="-1500"/>
    <n v="-1500"/>
  </r>
  <r>
    <s v="9035 Paper"/>
    <n v="1000"/>
    <x v="1"/>
    <s v="Recurring"/>
    <n v="1000"/>
    <m/>
    <n v="0"/>
    <m/>
    <x v="3"/>
    <n v="-1000"/>
    <n v="-1000"/>
  </r>
  <r>
    <s v="9040 Postage"/>
    <n v="2800"/>
    <x v="1"/>
    <s v="Recurring"/>
    <n v="2800"/>
    <m/>
    <n v="0"/>
    <m/>
    <x v="3"/>
    <n v="-2800"/>
    <n v="-2800"/>
  </r>
  <r>
    <s v="9045 Printing"/>
    <n v="1600"/>
    <x v="1"/>
    <s v="Recurring"/>
    <n v="1600"/>
    <m/>
    <n v="0"/>
    <m/>
    <x v="3"/>
    <n v="-1600"/>
    <n v="-1600"/>
  </r>
  <r>
    <s v="9050 Staff Developement"/>
    <n v="500"/>
    <x v="5"/>
    <s v="Recurring"/>
    <n v="0"/>
    <m/>
    <n v="500"/>
    <m/>
    <x v="3"/>
    <n v="-500"/>
    <n v="0"/>
  </r>
  <r>
    <s v="9055 Staff Searches"/>
    <n v="500"/>
    <x v="1"/>
    <s v="Recurring"/>
    <n v="500"/>
    <m/>
    <n v="0"/>
    <m/>
    <x v="3"/>
    <n v="-500"/>
    <n v="-500"/>
  </r>
  <r>
    <s v="9060 Telephone &amp; Internet"/>
    <n v="4000"/>
    <x v="1"/>
    <s v="Recurring"/>
    <n v="4200"/>
    <m/>
    <n v="-200"/>
    <m/>
    <x v="3"/>
    <n v="-4000"/>
    <n v="-4200"/>
  </r>
  <r>
    <s v="9061 Contract Services/Zoom/Google..."/>
    <n v="4000"/>
    <x v="1"/>
    <s v="Recurring"/>
    <n v="3000"/>
    <m/>
    <n v="1000"/>
    <m/>
    <x v="3"/>
    <n v="-4000"/>
    <n v="-3000"/>
  </r>
  <r>
    <s v="SubTotal Administration"/>
    <n v="63150"/>
    <x v="0"/>
    <m/>
    <n v="61600"/>
    <m/>
    <n v="1550"/>
    <m/>
    <x v="2"/>
    <s v=""/>
    <s v=""/>
  </r>
  <r>
    <m/>
    <m/>
    <x v="0"/>
    <m/>
    <m/>
    <m/>
    <m/>
    <m/>
    <x v="2"/>
    <s v=""/>
    <s v=""/>
  </r>
  <r>
    <s v="Administration Staff"/>
    <m/>
    <x v="0"/>
    <m/>
    <m/>
    <m/>
    <m/>
    <m/>
    <x v="2"/>
    <s v=""/>
    <s v=""/>
  </r>
  <r>
    <s v="5002 FICA Administration"/>
    <n v="6693.75"/>
    <x v="1"/>
    <s v="Recurring"/>
    <n v="5020"/>
    <m/>
    <n v="1673.75"/>
    <m/>
    <x v="3"/>
    <n v="-6693.75"/>
    <n v="-5020"/>
  </r>
  <r>
    <s v="5003 Wages Administration"/>
    <n v="87500"/>
    <x v="1"/>
    <s v="Recurring"/>
    <n v="65600"/>
    <m/>
    <n v="21900"/>
    <m/>
    <x v="3"/>
    <n v="-87500"/>
    <n v="-65600"/>
  </r>
  <r>
    <s v="5004 Retirement Administration"/>
    <n v="2600"/>
    <x v="1"/>
    <s v="Recurring"/>
    <n v="2080"/>
    <m/>
    <n v="520"/>
    <m/>
    <x v="3"/>
    <n v="-2600"/>
    <n v="-2080"/>
  </r>
  <r>
    <s v="5005 Medical Administration"/>
    <n v="11000"/>
    <x v="1"/>
    <s v="Recurring"/>
    <n v="11000"/>
    <m/>
    <n v="0"/>
    <m/>
    <x v="3"/>
    <n v="-11000"/>
    <n v="-11000"/>
  </r>
  <r>
    <s v="5006 Continuing Education"/>
    <n v="1000"/>
    <x v="5"/>
    <s v="Recurring"/>
    <n v="1000"/>
    <m/>
    <n v="0"/>
    <m/>
    <x v="3"/>
    <n v="-1000"/>
    <n v="-1000"/>
  </r>
  <r>
    <s v="SubTotal Administration Staff"/>
    <n v="108793.75"/>
    <x v="0"/>
    <m/>
    <n v="84700"/>
    <m/>
    <n v="24093.75"/>
    <m/>
    <x v="2"/>
    <s v=""/>
    <s v=""/>
  </r>
  <r>
    <m/>
    <m/>
    <x v="0"/>
    <m/>
    <m/>
    <m/>
    <m/>
    <m/>
    <x v="2"/>
    <s v=""/>
    <s v=""/>
  </r>
  <r>
    <s v="TOTAL ADMINISTRATION"/>
    <n v="171943.75"/>
    <x v="0"/>
    <m/>
    <n v="146300"/>
    <m/>
    <n v="25643.75"/>
    <m/>
    <x v="2"/>
    <s v=""/>
    <s v=""/>
  </r>
  <r>
    <m/>
    <m/>
    <x v="0"/>
    <m/>
    <m/>
    <m/>
    <m/>
    <m/>
    <x v="2"/>
    <s v=""/>
    <s v=""/>
  </r>
  <r>
    <s v="COMMUNICATIONS"/>
    <m/>
    <x v="0"/>
    <m/>
    <m/>
    <m/>
    <m/>
    <m/>
    <x v="2"/>
    <s v=""/>
    <s v=""/>
  </r>
  <r>
    <s v="9111 Advertising"/>
    <n v="1000"/>
    <x v="1"/>
    <s v="Recurring"/>
    <n v="500"/>
    <m/>
    <n v="500"/>
    <m/>
    <x v="3"/>
    <n v="-1000"/>
    <n v="-500"/>
  </r>
  <r>
    <s v="9112 Website"/>
    <n v="1000"/>
    <x v="1"/>
    <s v="Recurring"/>
    <n v="1000"/>
    <m/>
    <n v="0"/>
    <m/>
    <x v="3"/>
    <n v="-1000"/>
    <n v="-1000"/>
  </r>
  <r>
    <s v="9113 Communication Technology"/>
    <n v="1500"/>
    <x v="1"/>
    <s v="Recurring"/>
    <n v="1000"/>
    <m/>
    <n v="500"/>
    <m/>
    <x v="3"/>
    <n v="-1500"/>
    <n v="-1000"/>
  </r>
  <r>
    <s v="9114 Volunteer Needs"/>
    <n v="500"/>
    <x v="1"/>
    <s v="Recurring"/>
    <n v="500"/>
    <m/>
    <n v="0"/>
    <m/>
    <x v="3"/>
    <n v="-500"/>
    <n v="-500"/>
  </r>
  <r>
    <s v="9115 Paper"/>
    <n v="2000"/>
    <x v="1"/>
    <s v="Recurring"/>
    <n v="2000"/>
    <m/>
    <n v="0"/>
    <m/>
    <x v="3"/>
    <n v="-2000"/>
    <n v="-2000"/>
  </r>
  <r>
    <s v="9116 Supplies "/>
    <n v="1000"/>
    <x v="1"/>
    <s v="Recurring"/>
    <n v="500"/>
    <m/>
    <n v="500"/>
    <m/>
    <x v="3"/>
    <n v="-1000"/>
    <n v="-500"/>
  </r>
  <r>
    <s v="Subtotal Communications"/>
    <n v="7000"/>
    <x v="0"/>
    <m/>
    <n v="5500"/>
    <m/>
    <n v="1500"/>
    <m/>
    <x v="2"/>
    <s v=""/>
    <s v=""/>
  </r>
  <r>
    <m/>
    <m/>
    <x v="0"/>
    <m/>
    <m/>
    <m/>
    <m/>
    <m/>
    <x v="2"/>
    <s v=""/>
    <s v=""/>
  </r>
  <r>
    <s v="Communications Staff"/>
    <m/>
    <x v="0"/>
    <m/>
    <m/>
    <m/>
    <m/>
    <m/>
    <x v="2"/>
    <s v=""/>
    <s v=""/>
  </r>
  <r>
    <s v="9121 Wages Communication Specialist"/>
    <n v="40000"/>
    <x v="1"/>
    <s v="Recurring"/>
    <n v="41600"/>
    <m/>
    <n v="-1600"/>
    <m/>
    <x v="3"/>
    <n v="-40000"/>
    <n v="-41600"/>
  </r>
  <r>
    <s v="9122 FICA Communication Specialist"/>
    <n v="0"/>
    <x v="1"/>
    <s v="Recurring"/>
    <n v="3182.4"/>
    <m/>
    <n v="-3182.4"/>
    <m/>
    <x v="3"/>
    <n v="0"/>
    <n v="-3182.4"/>
  </r>
  <r>
    <s v="9123 Retirement Communication Speicalist"/>
    <n v="0"/>
    <x v="1"/>
    <s v="Recurring"/>
    <n v="1664"/>
    <m/>
    <n v="-1664"/>
    <m/>
    <x v="3"/>
    <n v="0"/>
    <n v="-1664"/>
  </r>
  <r>
    <s v="9125 Continuing Education"/>
    <n v="0"/>
    <x v="5"/>
    <s v="Recurring"/>
    <n v="1000"/>
    <m/>
    <n v="-1000"/>
    <m/>
    <x v="3"/>
    <n v="0"/>
    <n v="-1000"/>
  </r>
  <r>
    <s v="Subtotal Communication Starff"/>
    <n v="40000"/>
    <x v="0"/>
    <m/>
    <n v="47446.400000000001"/>
    <m/>
    <n v="-7446.4000000000015"/>
    <m/>
    <x v="2"/>
    <m/>
    <m/>
  </r>
  <r>
    <m/>
    <m/>
    <x v="0"/>
    <m/>
    <m/>
    <m/>
    <m/>
    <m/>
    <x v="2"/>
    <m/>
    <m/>
  </r>
  <r>
    <s v="TOTAL COMMUNICATIONS"/>
    <n v="47000"/>
    <x v="0"/>
    <m/>
    <n v="52946.400000000001"/>
    <m/>
    <n v="-5946.4000000000015"/>
    <m/>
    <x v="2"/>
    <m/>
    <m/>
  </r>
  <r>
    <m/>
    <m/>
    <x v="0"/>
    <m/>
    <m/>
    <m/>
    <m/>
    <m/>
    <x v="2"/>
    <m/>
    <m/>
  </r>
  <r>
    <s v="TOTAL EXPENSES"/>
    <n v="1231284.96"/>
    <x v="0"/>
    <m/>
    <n v="1252805.3399999999"/>
    <m/>
    <n v="-21520.379999999888"/>
    <m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E21FAD-D5E2-4FF4-9007-72DC410FE0E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26" firstHeaderRow="0" firstDataRow="1" firstDataCol="1"/>
  <pivotFields count="11">
    <pivotField showAll="0"/>
    <pivotField showAll="0"/>
    <pivotField axis="axisRow" showAll="0" sortType="ascending">
      <items count="14">
        <item x="7"/>
        <item x="6"/>
        <item m="1" x="12"/>
        <item x="3"/>
        <item m="1" x="11"/>
        <item m="1" x="9"/>
        <item m="1" x="10"/>
        <item x="2"/>
        <item x="5"/>
        <item m="1" x="8"/>
        <item x="1"/>
        <item x="4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3"/>
        <item x="0"/>
        <item t="default"/>
      </items>
    </pivotField>
    <pivotField dataField="1" showAll="0"/>
    <pivotField dataField="1" showAll="0"/>
  </pivotFields>
  <rowFields count="2">
    <field x="2"/>
    <field x="8"/>
  </rowFields>
  <rowItems count="25">
    <i>
      <x/>
    </i>
    <i r="1">
      <x v="1"/>
    </i>
    <i r="1">
      <x v="2"/>
    </i>
    <i>
      <x v="1"/>
    </i>
    <i r="1">
      <x v="1"/>
    </i>
    <i r="1">
      <x v="2"/>
    </i>
    <i>
      <x v="3"/>
    </i>
    <i r="1">
      <x v="1"/>
    </i>
    <i r="1">
      <x v="2"/>
    </i>
    <i>
      <x v="7"/>
    </i>
    <i r="1">
      <x v="1"/>
    </i>
    <i r="1">
      <x v="2"/>
    </i>
    <i>
      <x v="8"/>
    </i>
    <i r="1">
      <x v="1"/>
    </i>
    <i r="1">
      <x v="2"/>
    </i>
    <i>
      <x v="10"/>
    </i>
    <i r="1">
      <x v="1"/>
    </i>
    <i r="1">
      <x v="2"/>
    </i>
    <i>
      <x v="11"/>
    </i>
    <i r="1">
      <x v="1"/>
    </i>
    <i r="1">
      <x v="2"/>
    </i>
    <i>
      <x v="12"/>
    </i>
    <i r="1">
      <x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2023_Budget" fld="10" baseField="2" baseItem="0"/>
    <dataField name="Sum of 2024_Budget" fld="9" baseField="2" baseItem="0"/>
  </dataFields>
  <formats count="2">
    <format dxfId="27">
      <pivotArea outline="0" collapsedLevelsAreSubtotals="1" fieldPosition="0"/>
    </format>
    <format dxfId="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C12E3-7385-4515-9B33-BE4B0C774045}">
  <dimension ref="A1:K324"/>
  <sheetViews>
    <sheetView tabSelected="1" zoomScale="115" zoomScaleNormal="115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I1" sqref="I1:K1048576"/>
    </sheetView>
  </sheetViews>
  <sheetFormatPr defaultRowHeight="15" x14ac:dyDescent="0.25"/>
  <cols>
    <col min="1" max="1" width="41.28515625" customWidth="1"/>
    <col min="2" max="2" width="14.7109375" customWidth="1"/>
    <col min="3" max="3" width="19.85546875" customWidth="1"/>
    <col min="4" max="4" width="9.7109375" customWidth="1"/>
    <col min="5" max="5" width="13.7109375" customWidth="1"/>
    <col min="6" max="6" width="12" style="73" customWidth="1"/>
    <col min="7" max="7" width="14.140625" style="73" customWidth="1"/>
    <col min="8" max="8" width="96.7109375" style="73" bestFit="1" customWidth="1"/>
  </cols>
  <sheetData>
    <row r="1" spans="1:8" ht="93.75" x14ac:dyDescent="0.25">
      <c r="A1" s="82" t="s">
        <v>291</v>
      </c>
      <c r="B1" s="83" t="s">
        <v>292</v>
      </c>
      <c r="C1" s="85" t="s">
        <v>0</v>
      </c>
      <c r="D1" s="85" t="s">
        <v>1</v>
      </c>
      <c r="E1" s="80" t="s">
        <v>2</v>
      </c>
      <c r="F1" s="81" t="s">
        <v>284</v>
      </c>
      <c r="G1" s="81" t="s">
        <v>285</v>
      </c>
      <c r="H1" s="81" t="s">
        <v>286</v>
      </c>
    </row>
    <row r="2" spans="1:8" x14ac:dyDescent="0.25">
      <c r="A2" s="1" t="s">
        <v>3</v>
      </c>
      <c r="B2" s="2"/>
      <c r="C2" s="3"/>
      <c r="D2" s="3"/>
      <c r="E2" s="3"/>
      <c r="F2" s="46"/>
      <c r="G2" s="46"/>
      <c r="H2" s="46"/>
    </row>
    <row r="3" spans="1:8" x14ac:dyDescent="0.25">
      <c r="A3" s="1" t="s">
        <v>4</v>
      </c>
      <c r="B3" s="2"/>
      <c r="C3" s="3"/>
      <c r="D3" s="3"/>
      <c r="E3" s="3"/>
      <c r="F3" s="46"/>
      <c r="G3" s="46"/>
      <c r="H3" s="46"/>
    </row>
    <row r="4" spans="1:8" x14ac:dyDescent="0.25">
      <c r="A4" s="48" t="s">
        <v>5</v>
      </c>
      <c r="B4" s="49"/>
      <c r="C4" s="56"/>
      <c r="D4" s="56"/>
      <c r="E4" s="56"/>
      <c r="F4" s="50"/>
      <c r="G4" s="50"/>
      <c r="H4" s="50"/>
    </row>
    <row r="5" spans="1:8" x14ac:dyDescent="0.25">
      <c r="A5" s="57" t="s">
        <v>6</v>
      </c>
      <c r="B5" s="7"/>
      <c r="C5" s="3"/>
      <c r="D5" s="3"/>
      <c r="E5" s="3"/>
      <c r="F5" s="46"/>
      <c r="G5" s="46"/>
      <c r="H5" s="46"/>
    </row>
    <row r="6" spans="1:8" x14ac:dyDescent="0.25">
      <c r="A6" s="8" t="s">
        <v>7</v>
      </c>
      <c r="B6" s="9">
        <v>14000</v>
      </c>
      <c r="C6" s="46" t="s">
        <v>304</v>
      </c>
      <c r="D6" s="46" t="s">
        <v>8</v>
      </c>
      <c r="E6" s="47">
        <v>14000</v>
      </c>
      <c r="F6" s="46"/>
      <c r="G6" s="46"/>
      <c r="H6" s="46"/>
    </row>
    <row r="7" spans="1:8" x14ac:dyDescent="0.25">
      <c r="A7" s="10" t="s">
        <v>9</v>
      </c>
      <c r="B7" s="55">
        <f t="shared" ref="B7" si="0">SUM(B6)</f>
        <v>14000</v>
      </c>
      <c r="C7" s="50"/>
      <c r="D7" s="50"/>
      <c r="E7" s="51">
        <f>SUM(E6)</f>
        <v>14000</v>
      </c>
      <c r="F7" s="50"/>
      <c r="G7" s="51">
        <f>SUM(E7-B7)</f>
        <v>0</v>
      </c>
      <c r="H7" s="50"/>
    </row>
    <row r="8" spans="1:8" x14ac:dyDescent="0.25">
      <c r="A8" s="11"/>
      <c r="B8" s="9"/>
      <c r="C8" s="46"/>
      <c r="D8" s="46"/>
      <c r="E8" s="46"/>
      <c r="F8" s="46"/>
      <c r="G8" s="46"/>
      <c r="H8" s="46"/>
    </row>
    <row r="9" spans="1:8" x14ac:dyDescent="0.25">
      <c r="A9" s="57" t="s">
        <v>10</v>
      </c>
      <c r="B9" s="58"/>
      <c r="C9" s="59"/>
      <c r="D9" s="59"/>
      <c r="E9" s="59"/>
      <c r="F9" s="46"/>
      <c r="G9" s="46"/>
      <c r="H9" s="46"/>
    </row>
    <row r="10" spans="1:8" x14ac:dyDescent="0.25">
      <c r="A10" s="8" t="s">
        <v>11</v>
      </c>
      <c r="B10" s="12"/>
      <c r="C10" s="46" t="s">
        <v>304</v>
      </c>
      <c r="D10" s="46" t="s">
        <v>8</v>
      </c>
      <c r="E10" s="12">
        <v>335500</v>
      </c>
      <c r="F10" s="74"/>
      <c r="G10" s="47">
        <f>SUM(B10-E10)</f>
        <v>-335500</v>
      </c>
      <c r="H10" s="46"/>
    </row>
    <row r="11" spans="1:8" x14ac:dyDescent="0.25">
      <c r="A11" s="8" t="s">
        <v>12</v>
      </c>
      <c r="B11" s="12">
        <v>8000</v>
      </c>
      <c r="C11" s="46" t="s">
        <v>304</v>
      </c>
      <c r="D11" s="46" t="s">
        <v>8</v>
      </c>
      <c r="E11" s="12">
        <v>10000</v>
      </c>
      <c r="F11" s="74"/>
      <c r="G11" s="47">
        <f t="shared" ref="G11:G21" si="1">SUM(B11-E11)</f>
        <v>-2000</v>
      </c>
      <c r="H11" s="46"/>
    </row>
    <row r="12" spans="1:8" x14ac:dyDescent="0.25">
      <c r="A12" s="8" t="s">
        <v>13</v>
      </c>
      <c r="B12" s="12">
        <v>10000</v>
      </c>
      <c r="C12" s="46" t="s">
        <v>304</v>
      </c>
      <c r="D12" s="46" t="s">
        <v>8</v>
      </c>
      <c r="E12" s="12">
        <v>7000</v>
      </c>
      <c r="F12" s="74"/>
      <c r="G12" s="47">
        <f t="shared" si="1"/>
        <v>3000</v>
      </c>
      <c r="H12" s="46"/>
    </row>
    <row r="13" spans="1:8" x14ac:dyDescent="0.25">
      <c r="A13" s="13" t="s">
        <v>14</v>
      </c>
      <c r="B13" s="12">
        <v>3000</v>
      </c>
      <c r="C13" s="87" t="s">
        <v>18</v>
      </c>
      <c r="D13" s="46" t="s">
        <v>8</v>
      </c>
      <c r="E13" s="12">
        <v>0</v>
      </c>
      <c r="F13" s="74"/>
      <c r="G13" s="47">
        <f t="shared" si="1"/>
        <v>3000</v>
      </c>
      <c r="H13" s="46" t="s">
        <v>308</v>
      </c>
    </row>
    <row r="14" spans="1:8" x14ac:dyDescent="0.25">
      <c r="A14" s="13" t="s">
        <v>15</v>
      </c>
      <c r="B14" s="12">
        <v>3000</v>
      </c>
      <c r="C14" s="87" t="s">
        <v>18</v>
      </c>
      <c r="D14" s="46" t="s">
        <v>8</v>
      </c>
      <c r="E14" s="12">
        <v>0</v>
      </c>
      <c r="F14" s="74"/>
      <c r="G14" s="47">
        <f t="shared" si="1"/>
        <v>3000</v>
      </c>
      <c r="H14" s="46" t="s">
        <v>308</v>
      </c>
    </row>
    <row r="15" spans="1:8" x14ac:dyDescent="0.25">
      <c r="A15" s="13" t="s">
        <v>16</v>
      </c>
      <c r="B15" s="12">
        <v>3000</v>
      </c>
      <c r="C15" s="87" t="s">
        <v>18</v>
      </c>
      <c r="D15" s="46" t="s">
        <v>8</v>
      </c>
      <c r="E15" s="12">
        <v>0</v>
      </c>
      <c r="F15" s="74"/>
      <c r="G15" s="47">
        <f t="shared" si="1"/>
        <v>3000</v>
      </c>
      <c r="H15" s="46" t="s">
        <v>308</v>
      </c>
    </row>
    <row r="16" spans="1:8" x14ac:dyDescent="0.25">
      <c r="A16" s="8" t="s">
        <v>17</v>
      </c>
      <c r="B16" s="12">
        <v>1000</v>
      </c>
      <c r="C16" s="46" t="s">
        <v>18</v>
      </c>
      <c r="D16" s="46" t="s">
        <v>8</v>
      </c>
      <c r="E16" s="12">
        <v>10000</v>
      </c>
      <c r="F16" s="74"/>
      <c r="G16" s="47">
        <f t="shared" si="1"/>
        <v>-9000</v>
      </c>
      <c r="H16" s="46"/>
    </row>
    <row r="17" spans="1:8" x14ac:dyDescent="0.25">
      <c r="A17" s="14" t="s">
        <v>19</v>
      </c>
      <c r="B17" s="15">
        <v>32500</v>
      </c>
      <c r="C17" s="46" t="s">
        <v>304</v>
      </c>
      <c r="D17" s="46" t="s">
        <v>8</v>
      </c>
      <c r="E17" s="15">
        <v>32500</v>
      </c>
      <c r="F17" s="74"/>
      <c r="G17" s="47">
        <f t="shared" si="1"/>
        <v>0</v>
      </c>
      <c r="H17" s="46"/>
    </row>
    <row r="18" spans="1:8" x14ac:dyDescent="0.25">
      <c r="A18" s="13" t="s">
        <v>20</v>
      </c>
      <c r="B18" s="12">
        <v>8000</v>
      </c>
      <c r="C18" s="92" t="s">
        <v>302</v>
      </c>
      <c r="D18" s="46" t="s">
        <v>8</v>
      </c>
      <c r="E18" s="12">
        <v>8000</v>
      </c>
      <c r="F18" s="74"/>
      <c r="G18" s="47">
        <f t="shared" si="1"/>
        <v>0</v>
      </c>
      <c r="H18" s="46" t="s">
        <v>303</v>
      </c>
    </row>
    <row r="19" spans="1:8" x14ac:dyDescent="0.25">
      <c r="A19" s="8" t="s">
        <v>293</v>
      </c>
      <c r="B19" s="12">
        <v>200</v>
      </c>
      <c r="C19" s="46" t="s">
        <v>304</v>
      </c>
      <c r="D19" s="46" t="s">
        <v>8</v>
      </c>
      <c r="E19" s="12">
        <v>200</v>
      </c>
      <c r="F19" s="74"/>
      <c r="G19" s="47">
        <f t="shared" si="1"/>
        <v>0</v>
      </c>
      <c r="H19" s="46"/>
    </row>
    <row r="20" spans="1:8" x14ac:dyDescent="0.25">
      <c r="A20" s="8" t="s">
        <v>22</v>
      </c>
      <c r="B20" s="12">
        <v>0</v>
      </c>
      <c r="C20" s="46" t="s">
        <v>304</v>
      </c>
      <c r="D20" s="46" t="s">
        <v>8</v>
      </c>
      <c r="E20" s="12">
        <v>200</v>
      </c>
      <c r="F20" s="74"/>
      <c r="G20" s="47">
        <f t="shared" si="1"/>
        <v>-200</v>
      </c>
      <c r="H20" s="46"/>
    </row>
    <row r="21" spans="1:8" x14ac:dyDescent="0.25">
      <c r="A21" s="6" t="s">
        <v>23</v>
      </c>
      <c r="B21" s="16">
        <f>SUM(B10:B20)</f>
        <v>68700</v>
      </c>
      <c r="C21" s="52"/>
      <c r="D21" s="52"/>
      <c r="E21" s="53">
        <f>SUM(E10:E20)</f>
        <v>403400</v>
      </c>
      <c r="F21" s="52"/>
      <c r="G21" s="53">
        <f t="shared" si="1"/>
        <v>-334700</v>
      </c>
      <c r="H21" s="52"/>
    </row>
    <row r="22" spans="1:8" x14ac:dyDescent="0.25">
      <c r="A22" s="11"/>
      <c r="B22" s="9"/>
      <c r="C22" s="46"/>
      <c r="D22" s="46"/>
      <c r="E22" s="46"/>
      <c r="F22" s="46"/>
      <c r="G22" s="46"/>
      <c r="H22" s="46"/>
    </row>
    <row r="23" spans="1:8" x14ac:dyDescent="0.25">
      <c r="A23" s="72" t="s">
        <v>287</v>
      </c>
      <c r="B23" s="9"/>
      <c r="C23" s="46"/>
      <c r="D23" s="46"/>
      <c r="E23" s="46"/>
      <c r="F23" s="46"/>
      <c r="G23" s="46"/>
      <c r="H23" s="46"/>
    </row>
    <row r="24" spans="1:8" x14ac:dyDescent="0.25">
      <c r="A24" s="33" t="s">
        <v>24</v>
      </c>
      <c r="B24" s="12"/>
      <c r="C24" s="46" t="s">
        <v>304</v>
      </c>
      <c r="D24" s="46" t="s">
        <v>8</v>
      </c>
      <c r="E24" s="12">
        <v>188500</v>
      </c>
      <c r="F24" s="74"/>
      <c r="G24" s="47">
        <f>SUM(B24-E24)</f>
        <v>-188500</v>
      </c>
      <c r="H24" s="46"/>
    </row>
    <row r="25" spans="1:8" x14ac:dyDescent="0.25">
      <c r="A25" s="17" t="s">
        <v>25</v>
      </c>
      <c r="B25" s="12"/>
      <c r="C25" s="46" t="s">
        <v>304</v>
      </c>
      <c r="D25" s="46" t="s">
        <v>26</v>
      </c>
      <c r="E25" s="12">
        <v>175700</v>
      </c>
      <c r="F25" s="74"/>
      <c r="G25" s="47">
        <f t="shared" ref="G25:G30" si="2">SUM(B25-E25)</f>
        <v>-175700</v>
      </c>
      <c r="H25" s="46"/>
    </row>
    <row r="26" spans="1:8" x14ac:dyDescent="0.25">
      <c r="A26" s="8" t="s">
        <v>27</v>
      </c>
      <c r="B26" s="12"/>
      <c r="C26" s="46" t="s">
        <v>304</v>
      </c>
      <c r="D26" s="46" t="s">
        <v>8</v>
      </c>
      <c r="E26" s="12">
        <v>140000</v>
      </c>
      <c r="F26" s="74"/>
      <c r="G26" s="47">
        <f t="shared" si="2"/>
        <v>-140000</v>
      </c>
      <c r="H26" s="46"/>
    </row>
    <row r="27" spans="1:8" x14ac:dyDescent="0.25">
      <c r="A27" s="8" t="s">
        <v>28</v>
      </c>
      <c r="B27" s="12"/>
      <c r="C27" s="46" t="s">
        <v>304</v>
      </c>
      <c r="D27" s="46" t="s">
        <v>8</v>
      </c>
      <c r="E27" s="12">
        <v>16922</v>
      </c>
      <c r="F27" s="46"/>
      <c r="G27" s="47">
        <f t="shared" si="2"/>
        <v>-16922</v>
      </c>
      <c r="H27" s="46"/>
    </row>
    <row r="28" spans="1:8" x14ac:dyDescent="0.25">
      <c r="A28" s="17" t="s">
        <v>289</v>
      </c>
      <c r="B28" s="15"/>
      <c r="C28" s="68" t="s">
        <v>29</v>
      </c>
      <c r="D28" s="46" t="s">
        <v>8</v>
      </c>
      <c r="E28" s="15">
        <v>34600</v>
      </c>
      <c r="F28" s="74"/>
      <c r="G28" s="47">
        <f t="shared" si="2"/>
        <v>-34600</v>
      </c>
      <c r="H28" s="46"/>
    </row>
    <row r="29" spans="1:8" x14ac:dyDescent="0.25">
      <c r="A29" s="8" t="s">
        <v>30</v>
      </c>
      <c r="B29" s="15"/>
      <c r="C29" s="46" t="s">
        <v>31</v>
      </c>
      <c r="D29" s="46" t="s">
        <v>8</v>
      </c>
      <c r="E29" s="15">
        <v>22350</v>
      </c>
      <c r="F29" s="46"/>
      <c r="G29" s="47">
        <f t="shared" si="2"/>
        <v>-22350</v>
      </c>
      <c r="H29" s="46"/>
    </row>
    <row r="30" spans="1:8" x14ac:dyDescent="0.25">
      <c r="A30" s="6" t="s">
        <v>32</v>
      </c>
      <c r="B30" s="16">
        <f>SUM(B24:B29)</f>
        <v>0</v>
      </c>
      <c r="C30" s="52"/>
      <c r="D30" s="52"/>
      <c r="E30" s="53">
        <f>SUM(E24:E29)</f>
        <v>578072</v>
      </c>
      <c r="F30" s="52"/>
      <c r="G30" s="53">
        <f t="shared" si="2"/>
        <v>-578072</v>
      </c>
      <c r="H30" s="52"/>
    </row>
    <row r="31" spans="1:8" x14ac:dyDescent="0.25">
      <c r="A31" s="11"/>
      <c r="B31" s="69"/>
      <c r="C31" s="46"/>
      <c r="D31" s="46"/>
      <c r="E31" s="46"/>
      <c r="F31" s="46"/>
      <c r="G31" s="46"/>
      <c r="H31" s="46"/>
    </row>
    <row r="32" spans="1:8" x14ac:dyDescent="0.25">
      <c r="A32" s="57" t="s">
        <v>33</v>
      </c>
      <c r="B32" s="7"/>
      <c r="C32" s="46"/>
      <c r="D32" s="46"/>
      <c r="E32" s="46"/>
      <c r="F32" s="46"/>
      <c r="G32" s="46"/>
      <c r="H32" s="46"/>
    </row>
    <row r="33" spans="1:8" x14ac:dyDescent="0.25">
      <c r="A33" s="8" t="s">
        <v>34</v>
      </c>
      <c r="B33" s="12"/>
      <c r="C33" s="68" t="s">
        <v>21</v>
      </c>
      <c r="D33" s="46" t="s">
        <v>8</v>
      </c>
      <c r="E33" s="12">
        <v>62520</v>
      </c>
      <c r="F33" s="46"/>
      <c r="G33" s="47">
        <f>SUM(B33-E33)</f>
        <v>-62520</v>
      </c>
      <c r="H33" s="46"/>
    </row>
    <row r="34" spans="1:8" x14ac:dyDescent="0.25">
      <c r="A34" s="8" t="s">
        <v>35</v>
      </c>
      <c r="B34" s="12"/>
      <c r="C34" s="68" t="s">
        <v>21</v>
      </c>
      <c r="D34" s="46" t="s">
        <v>8</v>
      </c>
      <c r="E34" s="12">
        <v>100000</v>
      </c>
      <c r="F34" s="74"/>
      <c r="G34" s="47">
        <f t="shared" ref="G34:G36" si="3">SUM(B34-E34)</f>
        <v>-100000</v>
      </c>
      <c r="H34" s="46"/>
    </row>
    <row r="35" spans="1:8" x14ac:dyDescent="0.25">
      <c r="A35" s="8" t="s">
        <v>36</v>
      </c>
      <c r="B35" s="12"/>
      <c r="C35" s="46" t="s">
        <v>304</v>
      </c>
      <c r="D35" s="46" t="s">
        <v>8</v>
      </c>
      <c r="E35" s="12">
        <v>66000</v>
      </c>
      <c r="F35" s="74"/>
      <c r="G35" s="47">
        <f t="shared" si="3"/>
        <v>-66000</v>
      </c>
      <c r="H35" s="46"/>
    </row>
    <row r="36" spans="1:8" x14ac:dyDescent="0.25">
      <c r="A36" s="6" t="s">
        <v>37</v>
      </c>
      <c r="B36" s="16">
        <f>SUM(B33:B35)</f>
        <v>0</v>
      </c>
      <c r="C36" s="70"/>
      <c r="D36" s="70"/>
      <c r="E36" s="71">
        <f>SUM(E33:E35)</f>
        <v>228520</v>
      </c>
      <c r="F36" s="76"/>
      <c r="G36" s="53">
        <f t="shared" si="3"/>
        <v>-228520</v>
      </c>
      <c r="H36" s="52"/>
    </row>
    <row r="37" spans="1:8" x14ac:dyDescent="0.25">
      <c r="A37" s="11"/>
      <c r="B37" s="9"/>
      <c r="C37" s="46"/>
      <c r="D37" s="46"/>
      <c r="E37" s="46"/>
      <c r="F37" s="46"/>
      <c r="G37" s="46"/>
      <c r="H37" s="46"/>
    </row>
    <row r="38" spans="1:8" x14ac:dyDescent="0.25">
      <c r="A38" s="57" t="s">
        <v>38</v>
      </c>
      <c r="B38" s="58"/>
      <c r="C38" s="59"/>
      <c r="D38" s="59"/>
      <c r="E38" s="59"/>
      <c r="F38" s="46"/>
      <c r="G38" s="46"/>
      <c r="H38" s="46"/>
    </row>
    <row r="39" spans="1:8" x14ac:dyDescent="0.25">
      <c r="A39" s="8" t="s">
        <v>39</v>
      </c>
      <c r="B39" s="20">
        <v>10000</v>
      </c>
      <c r="C39" s="46" t="s">
        <v>304</v>
      </c>
      <c r="D39" s="46" t="s">
        <v>8</v>
      </c>
      <c r="E39" s="20">
        <v>10000</v>
      </c>
      <c r="F39" s="74"/>
      <c r="G39" s="47">
        <f>SUM(B39-E39)</f>
        <v>0</v>
      </c>
      <c r="H39" s="46"/>
    </row>
    <row r="40" spans="1:8" x14ac:dyDescent="0.25">
      <c r="A40" s="8" t="s">
        <v>40</v>
      </c>
      <c r="B40" s="20">
        <v>3000</v>
      </c>
      <c r="C40" s="46" t="s">
        <v>304</v>
      </c>
      <c r="D40" s="46" t="s">
        <v>8</v>
      </c>
      <c r="E40" s="20">
        <v>3000</v>
      </c>
      <c r="F40" s="74"/>
      <c r="G40" s="47">
        <f t="shared" ref="G40:G47" si="4">SUM(B40-E40)</f>
        <v>0</v>
      </c>
      <c r="H40" s="46"/>
    </row>
    <row r="41" spans="1:8" x14ac:dyDescent="0.25">
      <c r="A41" s="8" t="s">
        <v>41</v>
      </c>
      <c r="B41" s="20">
        <v>18000</v>
      </c>
      <c r="C41" s="46" t="s">
        <v>304</v>
      </c>
      <c r="D41" s="46" t="s">
        <v>8</v>
      </c>
      <c r="E41" s="20">
        <v>13800</v>
      </c>
      <c r="F41" s="74"/>
      <c r="G41" s="47">
        <f t="shared" si="4"/>
        <v>4200</v>
      </c>
      <c r="H41" s="46"/>
    </row>
    <row r="42" spans="1:8" x14ac:dyDescent="0.25">
      <c r="A42" s="8" t="s">
        <v>282</v>
      </c>
      <c r="B42" s="20">
        <v>1100</v>
      </c>
      <c r="C42" s="46" t="s">
        <v>304</v>
      </c>
      <c r="D42" s="46" t="s">
        <v>8</v>
      </c>
      <c r="E42" s="20">
        <v>1100</v>
      </c>
      <c r="F42" s="74"/>
      <c r="G42" s="47">
        <f t="shared" si="4"/>
        <v>0</v>
      </c>
      <c r="H42" s="46"/>
    </row>
    <row r="43" spans="1:8" x14ac:dyDescent="0.25">
      <c r="A43" s="8" t="s">
        <v>42</v>
      </c>
      <c r="B43" s="20"/>
      <c r="C43" s="68" t="s">
        <v>43</v>
      </c>
      <c r="D43" s="46" t="s">
        <v>8</v>
      </c>
      <c r="E43" s="20">
        <v>910</v>
      </c>
      <c r="F43" s="74"/>
      <c r="G43" s="47">
        <f t="shared" si="4"/>
        <v>-910</v>
      </c>
      <c r="H43" s="46"/>
    </row>
    <row r="44" spans="1:8" x14ac:dyDescent="0.25">
      <c r="A44" s="8" t="s">
        <v>290</v>
      </c>
      <c r="B44" s="20">
        <v>5000</v>
      </c>
      <c r="C44" s="92" t="s">
        <v>304</v>
      </c>
      <c r="D44" s="46" t="s">
        <v>8</v>
      </c>
      <c r="E44" s="20">
        <v>0</v>
      </c>
      <c r="F44" s="74"/>
      <c r="G44" s="47">
        <f t="shared" si="4"/>
        <v>5000</v>
      </c>
      <c r="H44" s="46" t="s">
        <v>315</v>
      </c>
    </row>
    <row r="45" spans="1:8" x14ac:dyDescent="0.25">
      <c r="A45" s="6" t="s">
        <v>44</v>
      </c>
      <c r="B45" s="16">
        <f>SUM(B39:B44)</f>
        <v>37100</v>
      </c>
      <c r="C45" s="52"/>
      <c r="D45" s="52"/>
      <c r="E45" s="16">
        <f>SUM(E39:E44)</f>
        <v>28810</v>
      </c>
      <c r="F45" s="52"/>
      <c r="G45" s="53">
        <f t="shared" si="4"/>
        <v>8290</v>
      </c>
      <c r="H45" s="52"/>
    </row>
    <row r="46" spans="1:8" x14ac:dyDescent="0.25">
      <c r="A46" s="11"/>
      <c r="B46" s="9"/>
      <c r="C46" s="46"/>
      <c r="D46" s="46"/>
      <c r="E46" s="46"/>
      <c r="F46" s="46"/>
      <c r="G46" s="47"/>
      <c r="H46" s="46"/>
    </row>
    <row r="47" spans="1:8" ht="15.75" x14ac:dyDescent="0.25">
      <c r="A47" s="67" t="s">
        <v>45</v>
      </c>
      <c r="B47" s="49">
        <f>SUM(B7+B21+B30+B36+B45)</f>
        <v>119800</v>
      </c>
      <c r="C47" s="50"/>
      <c r="D47" s="50"/>
      <c r="E47" s="51">
        <f>SUM(E7+E21+E30+E36+E45)</f>
        <v>1252802</v>
      </c>
      <c r="F47" s="50"/>
      <c r="G47" s="51">
        <f t="shared" si="4"/>
        <v>-1133002</v>
      </c>
      <c r="H47" s="50"/>
    </row>
    <row r="48" spans="1:8" x14ac:dyDescent="0.25">
      <c r="A48" s="11"/>
      <c r="B48" s="9"/>
      <c r="C48" s="46"/>
      <c r="D48" s="46"/>
      <c r="E48" s="46"/>
      <c r="F48" s="46"/>
      <c r="G48" s="46"/>
      <c r="H48" s="46"/>
    </row>
    <row r="49" spans="1:8" x14ac:dyDescent="0.25">
      <c r="A49" s="4" t="s">
        <v>46</v>
      </c>
      <c r="B49" s="21"/>
      <c r="C49" s="46"/>
      <c r="D49" s="46"/>
      <c r="E49" s="46"/>
      <c r="F49" s="46"/>
      <c r="G49" s="46"/>
      <c r="H49" s="46"/>
    </row>
    <row r="50" spans="1:8" x14ac:dyDescent="0.25">
      <c r="A50" s="22" t="s">
        <v>47</v>
      </c>
      <c r="B50" s="54"/>
      <c r="C50" s="52"/>
      <c r="D50" s="52"/>
      <c r="E50" s="52"/>
      <c r="F50" s="52"/>
      <c r="G50" s="52"/>
      <c r="H50" s="52"/>
    </row>
    <row r="51" spans="1:8" s="88" customFormat="1" x14ac:dyDescent="0.25">
      <c r="A51" s="95" t="s">
        <v>312</v>
      </c>
      <c r="B51" s="96">
        <v>18000</v>
      </c>
      <c r="C51" s="87" t="s">
        <v>304</v>
      </c>
      <c r="D51" s="87" t="s">
        <v>8</v>
      </c>
      <c r="E51" s="97">
        <v>0</v>
      </c>
      <c r="F51" s="87"/>
      <c r="G51" s="97">
        <f>SUM(B51-E51)</f>
        <v>18000</v>
      </c>
      <c r="H51" s="87" t="s">
        <v>311</v>
      </c>
    </row>
    <row r="52" spans="1:8" x14ac:dyDescent="0.25">
      <c r="A52" s="8" t="s">
        <v>48</v>
      </c>
      <c r="B52" s="9">
        <v>200</v>
      </c>
      <c r="C52" s="46" t="s">
        <v>304</v>
      </c>
      <c r="D52" s="46" t="s">
        <v>8</v>
      </c>
      <c r="E52" s="9">
        <v>200</v>
      </c>
      <c r="F52" s="46"/>
      <c r="G52" s="47">
        <f>SUM(B52-E52)</f>
        <v>0</v>
      </c>
      <c r="H52" s="46"/>
    </row>
    <row r="53" spans="1:8" x14ac:dyDescent="0.25">
      <c r="A53" s="8" t="s">
        <v>49</v>
      </c>
      <c r="B53" s="9">
        <v>700</v>
      </c>
      <c r="C53" s="46" t="s">
        <v>304</v>
      </c>
      <c r="D53" s="46" t="s">
        <v>8</v>
      </c>
      <c r="E53" s="9">
        <v>700</v>
      </c>
      <c r="F53" s="46"/>
      <c r="G53" s="47">
        <f t="shared" ref="G53:G95" si="5">SUM(B53-E53)</f>
        <v>0</v>
      </c>
      <c r="H53" s="46"/>
    </row>
    <row r="54" spans="1:8" x14ac:dyDescent="0.25">
      <c r="A54" s="8" t="s">
        <v>50</v>
      </c>
      <c r="B54" s="9">
        <v>12000</v>
      </c>
      <c r="C54" s="46" t="s">
        <v>304</v>
      </c>
      <c r="D54" s="46" t="s">
        <v>8</v>
      </c>
      <c r="E54" s="9">
        <v>5000</v>
      </c>
      <c r="F54" s="46"/>
      <c r="G54" s="47">
        <f t="shared" si="5"/>
        <v>7000</v>
      </c>
      <c r="H54" s="46"/>
    </row>
    <row r="55" spans="1:8" x14ac:dyDescent="0.25">
      <c r="A55" s="8" t="s">
        <v>51</v>
      </c>
      <c r="B55" s="9">
        <v>3600</v>
      </c>
      <c r="C55" s="46" t="s">
        <v>304</v>
      </c>
      <c r="D55" s="46" t="s">
        <v>8</v>
      </c>
      <c r="E55" s="9">
        <v>3600</v>
      </c>
      <c r="F55" s="46"/>
      <c r="G55" s="47">
        <f t="shared" si="5"/>
        <v>0</v>
      </c>
      <c r="H55" s="46"/>
    </row>
    <row r="56" spans="1:8" x14ac:dyDescent="0.25">
      <c r="A56" s="8" t="s">
        <v>52</v>
      </c>
      <c r="B56" s="9">
        <v>200</v>
      </c>
      <c r="C56" s="46" t="s">
        <v>304</v>
      </c>
      <c r="D56" s="46" t="s">
        <v>8</v>
      </c>
      <c r="E56" s="9">
        <v>200</v>
      </c>
      <c r="F56" s="46"/>
      <c r="G56" s="47">
        <f t="shared" si="5"/>
        <v>0</v>
      </c>
      <c r="H56" s="46"/>
    </row>
    <row r="57" spans="1:8" x14ac:dyDescent="0.25">
      <c r="A57" s="8" t="s">
        <v>53</v>
      </c>
      <c r="B57" s="9">
        <v>200</v>
      </c>
      <c r="C57" s="46" t="s">
        <v>304</v>
      </c>
      <c r="D57" s="46" t="s">
        <v>8</v>
      </c>
      <c r="E57" s="9">
        <v>200</v>
      </c>
      <c r="F57" s="46"/>
      <c r="G57" s="47">
        <f t="shared" si="5"/>
        <v>0</v>
      </c>
      <c r="H57" s="46"/>
    </row>
    <row r="58" spans="1:8" x14ac:dyDescent="0.25">
      <c r="A58" s="8" t="s">
        <v>54</v>
      </c>
      <c r="B58" s="9">
        <v>1000</v>
      </c>
      <c r="C58" s="46" t="s">
        <v>304</v>
      </c>
      <c r="D58" s="46" t="s">
        <v>8</v>
      </c>
      <c r="E58" s="9">
        <v>1000</v>
      </c>
      <c r="F58" s="46"/>
      <c r="G58" s="47">
        <f t="shared" si="5"/>
        <v>0</v>
      </c>
      <c r="H58" s="46"/>
    </row>
    <row r="59" spans="1:8" x14ac:dyDescent="0.25">
      <c r="A59" s="8" t="s">
        <v>55</v>
      </c>
      <c r="B59" s="9">
        <v>200</v>
      </c>
      <c r="C59" s="46" t="s">
        <v>304</v>
      </c>
      <c r="D59" s="46" t="s">
        <v>8</v>
      </c>
      <c r="E59" s="9">
        <v>200</v>
      </c>
      <c r="F59" s="46"/>
      <c r="G59" s="47">
        <f t="shared" si="5"/>
        <v>0</v>
      </c>
      <c r="H59" s="46"/>
    </row>
    <row r="60" spans="1:8" x14ac:dyDescent="0.25">
      <c r="A60" s="8" t="s">
        <v>56</v>
      </c>
      <c r="B60" s="9">
        <v>200</v>
      </c>
      <c r="C60" s="46" t="s">
        <v>304</v>
      </c>
      <c r="D60" s="46" t="s">
        <v>8</v>
      </c>
      <c r="E60" s="9">
        <v>200</v>
      </c>
      <c r="F60" s="46"/>
      <c r="G60" s="47">
        <f t="shared" si="5"/>
        <v>0</v>
      </c>
      <c r="H60" s="46"/>
    </row>
    <row r="61" spans="1:8" x14ac:dyDescent="0.25">
      <c r="A61" s="23" t="s">
        <v>57</v>
      </c>
      <c r="B61" s="24">
        <v>200</v>
      </c>
      <c r="C61" s="46" t="s">
        <v>304</v>
      </c>
      <c r="D61" s="46" t="s">
        <v>8</v>
      </c>
      <c r="E61" s="24">
        <v>200</v>
      </c>
      <c r="F61" s="46"/>
      <c r="G61" s="47">
        <f t="shared" si="5"/>
        <v>0</v>
      </c>
      <c r="H61" s="46"/>
    </row>
    <row r="62" spans="1:8" x14ac:dyDescent="0.25">
      <c r="A62" s="8" t="s">
        <v>58</v>
      </c>
      <c r="B62" s="9">
        <v>2400</v>
      </c>
      <c r="C62" s="46" t="s">
        <v>304</v>
      </c>
      <c r="D62" s="46" t="s">
        <v>8</v>
      </c>
      <c r="E62" s="9">
        <v>2400</v>
      </c>
      <c r="F62" s="46"/>
      <c r="G62" s="47">
        <f t="shared" si="5"/>
        <v>0</v>
      </c>
      <c r="H62" s="46"/>
    </row>
    <row r="63" spans="1:8" x14ac:dyDescent="0.25">
      <c r="A63" s="8" t="s">
        <v>59</v>
      </c>
      <c r="B63" s="9">
        <v>300</v>
      </c>
      <c r="C63" s="46" t="s">
        <v>304</v>
      </c>
      <c r="D63" s="46" t="s">
        <v>8</v>
      </c>
      <c r="E63" s="9">
        <v>300</v>
      </c>
      <c r="F63" s="46"/>
      <c r="G63" s="47">
        <f t="shared" si="5"/>
        <v>0</v>
      </c>
      <c r="H63" s="46"/>
    </row>
    <row r="64" spans="1:8" x14ac:dyDescent="0.25">
      <c r="A64" s="8" t="s">
        <v>60</v>
      </c>
      <c r="B64" s="9">
        <v>200</v>
      </c>
      <c r="C64" s="46" t="s">
        <v>304</v>
      </c>
      <c r="D64" s="46" t="s">
        <v>8</v>
      </c>
      <c r="E64" s="9">
        <v>200</v>
      </c>
      <c r="F64" s="46"/>
      <c r="G64" s="47">
        <f t="shared" si="5"/>
        <v>0</v>
      </c>
      <c r="H64" s="46"/>
    </row>
    <row r="65" spans="1:8" x14ac:dyDescent="0.25">
      <c r="A65" s="8" t="s">
        <v>61</v>
      </c>
      <c r="B65" s="9">
        <v>100</v>
      </c>
      <c r="C65" s="46" t="s">
        <v>304</v>
      </c>
      <c r="D65" s="46" t="s">
        <v>8</v>
      </c>
      <c r="E65" s="9">
        <v>100</v>
      </c>
      <c r="F65" s="46"/>
      <c r="G65" s="47">
        <f t="shared" si="5"/>
        <v>0</v>
      </c>
      <c r="H65" s="46"/>
    </row>
    <row r="66" spans="1:8" x14ac:dyDescent="0.25">
      <c r="A66" s="8" t="s">
        <v>62</v>
      </c>
      <c r="B66" s="9">
        <v>9000</v>
      </c>
      <c r="C66" s="46" t="s">
        <v>304</v>
      </c>
      <c r="D66" s="46" t="s">
        <v>8</v>
      </c>
      <c r="E66" s="9">
        <v>9000</v>
      </c>
      <c r="F66" s="46"/>
      <c r="G66" s="47">
        <f t="shared" si="5"/>
        <v>0</v>
      </c>
      <c r="H66" s="46"/>
    </row>
    <row r="67" spans="1:8" x14ac:dyDescent="0.25">
      <c r="A67" s="23" t="s">
        <v>281</v>
      </c>
      <c r="B67" s="12">
        <v>1100</v>
      </c>
      <c r="C67" s="46" t="s">
        <v>304</v>
      </c>
      <c r="D67" s="46" t="s">
        <v>8</v>
      </c>
      <c r="E67" s="12">
        <v>1100</v>
      </c>
      <c r="F67" s="74"/>
      <c r="G67" s="47">
        <f t="shared" si="5"/>
        <v>0</v>
      </c>
      <c r="H67" s="46"/>
    </row>
    <row r="68" spans="1:8" x14ac:dyDescent="0.25">
      <c r="A68" s="14" t="s">
        <v>63</v>
      </c>
      <c r="B68" s="19">
        <v>0</v>
      </c>
      <c r="C68" s="46" t="s">
        <v>31</v>
      </c>
      <c r="D68" s="46" t="s">
        <v>26</v>
      </c>
      <c r="E68" s="19">
        <v>5000</v>
      </c>
      <c r="F68" s="46"/>
      <c r="G68" s="47">
        <f t="shared" si="5"/>
        <v>-5000</v>
      </c>
      <c r="H68" s="46"/>
    </row>
    <row r="69" spans="1:8" x14ac:dyDescent="0.25">
      <c r="A69" s="14" t="s">
        <v>64</v>
      </c>
      <c r="B69" s="19">
        <v>5000</v>
      </c>
      <c r="C69" s="46" t="s">
        <v>304</v>
      </c>
      <c r="D69" s="46" t="s">
        <v>8</v>
      </c>
      <c r="E69" s="19">
        <v>13000</v>
      </c>
      <c r="F69" s="74"/>
      <c r="G69" s="47">
        <f t="shared" si="5"/>
        <v>-8000</v>
      </c>
      <c r="H69" s="46"/>
    </row>
    <row r="70" spans="1:8" x14ac:dyDescent="0.25">
      <c r="A70" s="25" t="s">
        <v>273</v>
      </c>
      <c r="B70" s="19">
        <v>0</v>
      </c>
      <c r="C70" s="46" t="s">
        <v>31</v>
      </c>
      <c r="D70" s="46" t="s">
        <v>8</v>
      </c>
      <c r="E70" s="19">
        <v>3000</v>
      </c>
      <c r="F70" s="46"/>
      <c r="G70" s="47">
        <f t="shared" si="5"/>
        <v>-3000</v>
      </c>
      <c r="H70" s="46"/>
    </row>
    <row r="71" spans="1:8" x14ac:dyDescent="0.25">
      <c r="A71" s="8" t="s">
        <v>274</v>
      </c>
      <c r="B71" s="26">
        <v>0</v>
      </c>
      <c r="C71" s="46" t="s">
        <v>31</v>
      </c>
      <c r="D71" s="46" t="s">
        <v>8</v>
      </c>
      <c r="E71" s="26">
        <v>1500</v>
      </c>
      <c r="F71" s="46"/>
      <c r="G71" s="47">
        <f t="shared" si="5"/>
        <v>-1500</v>
      </c>
      <c r="H71" s="46"/>
    </row>
    <row r="72" spans="1:8" x14ac:dyDescent="0.25">
      <c r="A72" s="8" t="s">
        <v>275</v>
      </c>
      <c r="B72" s="26">
        <v>400</v>
      </c>
      <c r="C72" s="46" t="s">
        <v>304</v>
      </c>
      <c r="D72" s="46" t="s">
        <v>8</v>
      </c>
      <c r="E72" s="26">
        <v>200</v>
      </c>
      <c r="F72" s="46"/>
      <c r="G72" s="47">
        <f t="shared" si="5"/>
        <v>200</v>
      </c>
      <c r="H72" s="46"/>
    </row>
    <row r="73" spans="1:8" x14ac:dyDescent="0.25">
      <c r="A73" s="8" t="s">
        <v>276</v>
      </c>
      <c r="B73" s="26">
        <v>1300</v>
      </c>
      <c r="C73" s="46" t="s">
        <v>304</v>
      </c>
      <c r="D73" s="46" t="s">
        <v>8</v>
      </c>
      <c r="E73" s="26">
        <v>1300</v>
      </c>
      <c r="F73" s="46"/>
      <c r="G73" s="47">
        <f t="shared" si="5"/>
        <v>0</v>
      </c>
      <c r="H73" s="46"/>
    </row>
    <row r="74" spans="1:8" x14ac:dyDescent="0.25">
      <c r="A74" s="14" t="s">
        <v>277</v>
      </c>
      <c r="B74" s="26">
        <v>1500</v>
      </c>
      <c r="C74" s="46" t="s">
        <v>304</v>
      </c>
      <c r="D74" s="46" t="s">
        <v>8</v>
      </c>
      <c r="E74" s="26">
        <v>2000</v>
      </c>
      <c r="F74" s="46"/>
      <c r="G74" s="47">
        <f t="shared" si="5"/>
        <v>-500</v>
      </c>
      <c r="H74" s="46"/>
    </row>
    <row r="75" spans="1:8" x14ac:dyDescent="0.25">
      <c r="A75" s="27" t="s">
        <v>65</v>
      </c>
      <c r="B75" s="26"/>
      <c r="C75" s="46" t="s">
        <v>43</v>
      </c>
      <c r="D75" s="46" t="s">
        <v>8</v>
      </c>
      <c r="E75" s="26">
        <v>910</v>
      </c>
      <c r="F75" s="46"/>
      <c r="G75" s="47">
        <f t="shared" si="5"/>
        <v>-910</v>
      </c>
      <c r="H75" s="46"/>
    </row>
    <row r="76" spans="1:8" x14ac:dyDescent="0.25">
      <c r="A76" s="28" t="s">
        <v>66</v>
      </c>
      <c r="B76" s="16">
        <f>SUM(B51:B75)</f>
        <v>57800</v>
      </c>
      <c r="C76" s="52"/>
      <c r="D76" s="52"/>
      <c r="E76" s="53">
        <f>SUM(E51:E75)</f>
        <v>51510</v>
      </c>
      <c r="F76" s="52"/>
      <c r="G76" s="53">
        <f t="shared" si="5"/>
        <v>6290</v>
      </c>
      <c r="H76" s="52"/>
    </row>
    <row r="77" spans="1:8" x14ac:dyDescent="0.25">
      <c r="A77" s="11"/>
      <c r="B77" s="9"/>
      <c r="C77" s="46"/>
      <c r="D77" s="46"/>
      <c r="E77" s="46"/>
      <c r="F77" s="46"/>
      <c r="G77" s="47"/>
      <c r="H77" s="46"/>
    </row>
    <row r="78" spans="1:8" x14ac:dyDescent="0.25">
      <c r="A78" s="57" t="s">
        <v>67</v>
      </c>
      <c r="B78" s="60"/>
      <c r="C78" s="59"/>
      <c r="D78" s="59"/>
      <c r="E78" s="59"/>
      <c r="F78" s="46"/>
      <c r="G78" s="47"/>
      <c r="H78" s="46"/>
    </row>
    <row r="79" spans="1:8" x14ac:dyDescent="0.25">
      <c r="A79" s="8" t="s">
        <v>68</v>
      </c>
      <c r="B79" s="12">
        <v>3905</v>
      </c>
      <c r="C79" s="46" t="s">
        <v>304</v>
      </c>
      <c r="D79" s="46" t="s">
        <v>8</v>
      </c>
      <c r="E79" s="12">
        <v>3786</v>
      </c>
      <c r="F79" s="46"/>
      <c r="G79" s="47">
        <f t="shared" si="5"/>
        <v>119</v>
      </c>
      <c r="H79" s="46"/>
    </row>
    <row r="80" spans="1:8" x14ac:dyDescent="0.25">
      <c r="A80" s="8" t="s">
        <v>69</v>
      </c>
      <c r="B80" s="12">
        <v>51035</v>
      </c>
      <c r="C80" s="46" t="s">
        <v>304</v>
      </c>
      <c r="D80" s="46" t="s">
        <v>8</v>
      </c>
      <c r="E80" s="12">
        <v>49502</v>
      </c>
      <c r="F80" s="74"/>
      <c r="G80" s="47">
        <f t="shared" si="5"/>
        <v>1533</v>
      </c>
      <c r="H80" s="46"/>
    </row>
    <row r="81" spans="1:8" x14ac:dyDescent="0.25">
      <c r="A81" s="8" t="s">
        <v>70</v>
      </c>
      <c r="B81" s="9">
        <v>1000</v>
      </c>
      <c r="C81" s="46" t="s">
        <v>31</v>
      </c>
      <c r="D81" s="46" t="s">
        <v>8</v>
      </c>
      <c r="E81" s="9">
        <v>1000</v>
      </c>
      <c r="F81" s="46"/>
      <c r="G81" s="47">
        <f t="shared" si="5"/>
        <v>0</v>
      </c>
      <c r="H81" s="46"/>
    </row>
    <row r="82" spans="1:8" x14ac:dyDescent="0.25">
      <c r="A82" s="6" t="s">
        <v>71</v>
      </c>
      <c r="B82" s="16">
        <f t="shared" ref="B82" si="6">SUM(B79:B81)</f>
        <v>55940</v>
      </c>
      <c r="C82" s="52"/>
      <c r="D82" s="52"/>
      <c r="E82" s="53">
        <f>SUM(E79:E81)</f>
        <v>54288</v>
      </c>
      <c r="F82" s="52"/>
      <c r="G82" s="53">
        <f t="shared" si="5"/>
        <v>1652</v>
      </c>
      <c r="H82" s="52"/>
    </row>
    <row r="83" spans="1:8" x14ac:dyDescent="0.25">
      <c r="A83" s="8"/>
      <c r="B83" s="9"/>
      <c r="C83" s="46"/>
      <c r="D83" s="46"/>
      <c r="E83" s="46"/>
      <c r="F83" s="46"/>
      <c r="G83" s="47"/>
      <c r="H83" s="46"/>
    </row>
    <row r="84" spans="1:8" x14ac:dyDescent="0.25">
      <c r="A84" s="57" t="s">
        <v>72</v>
      </c>
      <c r="B84" s="58"/>
      <c r="C84" s="59"/>
      <c r="D84" s="59"/>
      <c r="E84" s="59"/>
      <c r="F84" s="46"/>
      <c r="G84" s="47"/>
      <c r="H84" s="46"/>
    </row>
    <row r="85" spans="1:8" x14ac:dyDescent="0.25">
      <c r="A85" s="8" t="s">
        <v>73</v>
      </c>
      <c r="B85" s="12">
        <v>2200</v>
      </c>
      <c r="C85" s="46" t="s">
        <v>31</v>
      </c>
      <c r="D85" s="46" t="s">
        <v>8</v>
      </c>
      <c r="E85" s="12">
        <v>2200</v>
      </c>
      <c r="F85" s="46"/>
      <c r="G85" s="47">
        <f t="shared" si="5"/>
        <v>0</v>
      </c>
      <c r="H85" s="46"/>
    </row>
    <row r="86" spans="1:8" x14ac:dyDescent="0.25">
      <c r="A86" s="8" t="s">
        <v>74</v>
      </c>
      <c r="B86" s="12">
        <v>59628</v>
      </c>
      <c r="C86" s="46" t="s">
        <v>304</v>
      </c>
      <c r="D86" s="46" t="s">
        <v>8</v>
      </c>
      <c r="E86" s="12">
        <v>57500</v>
      </c>
      <c r="F86" s="46"/>
      <c r="G86" s="47">
        <f t="shared" si="5"/>
        <v>2128</v>
      </c>
      <c r="H86" s="46"/>
    </row>
    <row r="87" spans="1:8" x14ac:dyDescent="0.25">
      <c r="A87" s="8" t="s">
        <v>75</v>
      </c>
      <c r="B87" s="12">
        <v>10000</v>
      </c>
      <c r="C87" s="46" t="s">
        <v>304</v>
      </c>
      <c r="D87" s="46" t="s">
        <v>8</v>
      </c>
      <c r="E87" s="12">
        <v>10000</v>
      </c>
      <c r="F87" s="46"/>
      <c r="G87" s="47">
        <f t="shared" si="5"/>
        <v>0</v>
      </c>
      <c r="H87" s="46"/>
    </row>
    <row r="88" spans="1:8" x14ac:dyDescent="0.25">
      <c r="A88" s="8" t="s">
        <v>76</v>
      </c>
      <c r="B88" s="12">
        <v>13792.1</v>
      </c>
      <c r="C88" s="46" t="s">
        <v>304</v>
      </c>
      <c r="D88" s="46" t="s">
        <v>8</v>
      </c>
      <c r="E88" s="12">
        <v>13300.000000000002</v>
      </c>
      <c r="F88" s="46"/>
      <c r="G88" s="47">
        <f t="shared" si="5"/>
        <v>492.09999999999854</v>
      </c>
      <c r="H88" s="46"/>
    </row>
    <row r="89" spans="1:8" x14ac:dyDescent="0.25">
      <c r="A89" s="8" t="s">
        <v>77</v>
      </c>
      <c r="B89" s="12">
        <v>7536</v>
      </c>
      <c r="C89" s="46" t="s">
        <v>304</v>
      </c>
      <c r="D89" s="46" t="s">
        <v>8</v>
      </c>
      <c r="E89" s="12">
        <v>7267.5</v>
      </c>
      <c r="F89" s="46"/>
      <c r="G89" s="47">
        <f t="shared" si="5"/>
        <v>268.5</v>
      </c>
      <c r="H89" s="46"/>
    </row>
    <row r="90" spans="1:8" x14ac:dyDescent="0.25">
      <c r="A90" s="8" t="s">
        <v>78</v>
      </c>
      <c r="B90" s="12">
        <v>5000</v>
      </c>
      <c r="C90" s="46" t="s">
        <v>304</v>
      </c>
      <c r="D90" s="46" t="s">
        <v>8</v>
      </c>
      <c r="E90" s="12">
        <v>5000</v>
      </c>
      <c r="F90" s="46"/>
      <c r="G90" s="47">
        <f t="shared" si="5"/>
        <v>0</v>
      </c>
      <c r="H90" s="46"/>
    </row>
    <row r="91" spans="1:8" x14ac:dyDescent="0.25">
      <c r="A91" s="8" t="s">
        <v>79</v>
      </c>
      <c r="B91" s="12">
        <v>38888</v>
      </c>
      <c r="C91" s="46" t="s">
        <v>304</v>
      </c>
      <c r="D91" s="46" t="s">
        <v>8</v>
      </c>
      <c r="E91" s="12">
        <v>37500</v>
      </c>
      <c r="F91" s="46"/>
      <c r="G91" s="47">
        <f t="shared" si="5"/>
        <v>1388</v>
      </c>
      <c r="H91" s="46"/>
    </row>
    <row r="92" spans="1:8" x14ac:dyDescent="0.25">
      <c r="A92" s="8" t="s">
        <v>80</v>
      </c>
      <c r="B92" s="12">
        <v>1476.22</v>
      </c>
      <c r="C92" s="46" t="s">
        <v>304</v>
      </c>
      <c r="D92" s="46" t="s">
        <v>8</v>
      </c>
      <c r="E92" s="12">
        <v>1425</v>
      </c>
      <c r="F92" s="46"/>
      <c r="G92" s="47">
        <f t="shared" si="5"/>
        <v>51.220000000000027</v>
      </c>
      <c r="H92" s="46"/>
    </row>
    <row r="93" spans="1:8" x14ac:dyDescent="0.25">
      <c r="A93" s="6" t="s">
        <v>81</v>
      </c>
      <c r="B93" s="16">
        <f t="shared" ref="B93" si="7">SUM(B85:B92)</f>
        <v>138520.32000000001</v>
      </c>
      <c r="C93" s="52"/>
      <c r="D93" s="52"/>
      <c r="E93" s="53">
        <f>SUM(E85:E92)</f>
        <v>134192.5</v>
      </c>
      <c r="F93" s="52"/>
      <c r="G93" s="53">
        <f t="shared" si="5"/>
        <v>4327.820000000007</v>
      </c>
      <c r="H93" s="52"/>
    </row>
    <row r="94" spans="1:8" x14ac:dyDescent="0.25">
      <c r="A94" s="11"/>
      <c r="B94" s="9"/>
      <c r="C94" s="46"/>
      <c r="D94" s="46"/>
      <c r="E94" s="46"/>
      <c r="F94" s="46"/>
      <c r="G94" s="47"/>
      <c r="H94" s="46"/>
    </row>
    <row r="95" spans="1:8" ht="15.75" x14ac:dyDescent="0.25">
      <c r="A95" s="57" t="s">
        <v>82</v>
      </c>
      <c r="B95" s="55">
        <f t="shared" ref="B95" si="8">SUM(B76+B82+B93)</f>
        <v>252260.32</v>
      </c>
      <c r="C95" s="50"/>
      <c r="D95" s="50"/>
      <c r="E95" s="51">
        <f>SUM(E76+E82+E93)</f>
        <v>239990.5</v>
      </c>
      <c r="F95" s="50"/>
      <c r="G95" s="51">
        <f t="shared" si="5"/>
        <v>12269.820000000007</v>
      </c>
      <c r="H95" s="84"/>
    </row>
    <row r="96" spans="1:8" x14ac:dyDescent="0.25">
      <c r="A96" s="11"/>
      <c r="B96" s="9"/>
      <c r="C96" s="46"/>
      <c r="D96" s="46"/>
      <c r="E96" s="46"/>
      <c r="F96" s="46"/>
      <c r="G96" s="46"/>
      <c r="H96" s="46"/>
    </row>
    <row r="97" spans="1:8" x14ac:dyDescent="0.25">
      <c r="A97" s="48" t="s">
        <v>83</v>
      </c>
      <c r="B97" s="5"/>
      <c r="C97" s="46"/>
      <c r="D97" s="46"/>
      <c r="E97" s="46"/>
      <c r="F97" s="46"/>
      <c r="G97" s="46"/>
      <c r="H97" s="46"/>
    </row>
    <row r="98" spans="1:8" x14ac:dyDescent="0.25">
      <c r="A98" s="8" t="s">
        <v>84</v>
      </c>
      <c r="B98" s="9">
        <v>200</v>
      </c>
      <c r="C98" s="46" t="s">
        <v>304</v>
      </c>
      <c r="D98" s="46" t="s">
        <v>8</v>
      </c>
      <c r="E98" s="9">
        <v>200</v>
      </c>
      <c r="F98" s="46"/>
      <c r="G98" s="47">
        <f>SUM(B98-E98)</f>
        <v>0</v>
      </c>
      <c r="H98" s="46"/>
    </row>
    <row r="99" spans="1:8" x14ac:dyDescent="0.25">
      <c r="A99" s="8" t="s">
        <v>85</v>
      </c>
      <c r="B99" s="9">
        <v>250</v>
      </c>
      <c r="C99" s="46" t="s">
        <v>304</v>
      </c>
      <c r="D99" s="46" t="s">
        <v>8</v>
      </c>
      <c r="E99" s="9">
        <v>250</v>
      </c>
      <c r="F99" s="46"/>
      <c r="G99" s="47">
        <f t="shared" ref="G99:G121" si="9">SUM(B99-E99)</f>
        <v>0</v>
      </c>
      <c r="H99" s="46"/>
    </row>
    <row r="100" spans="1:8" x14ac:dyDescent="0.25">
      <c r="A100" s="8" t="s">
        <v>86</v>
      </c>
      <c r="B100" s="9">
        <v>1300</v>
      </c>
      <c r="C100" s="46" t="s">
        <v>304</v>
      </c>
      <c r="D100" s="46" t="s">
        <v>8</v>
      </c>
      <c r="E100" s="9">
        <v>1300</v>
      </c>
      <c r="F100" s="46"/>
      <c r="G100" s="47">
        <f t="shared" si="9"/>
        <v>0</v>
      </c>
      <c r="H100" s="46"/>
    </row>
    <row r="101" spans="1:8" x14ac:dyDescent="0.25">
      <c r="A101" s="8" t="s">
        <v>278</v>
      </c>
      <c r="B101" s="30">
        <v>3000</v>
      </c>
      <c r="C101" s="46" t="s">
        <v>31</v>
      </c>
      <c r="D101" s="46" t="s">
        <v>8</v>
      </c>
      <c r="E101" s="30">
        <v>3000</v>
      </c>
      <c r="F101" s="46"/>
      <c r="G101" s="47">
        <f t="shared" si="9"/>
        <v>0</v>
      </c>
      <c r="H101" s="46"/>
    </row>
    <row r="102" spans="1:8" x14ac:dyDescent="0.25">
      <c r="A102" s="8" t="s">
        <v>87</v>
      </c>
      <c r="B102" s="9">
        <v>1400</v>
      </c>
      <c r="C102" s="46" t="s">
        <v>304</v>
      </c>
      <c r="D102" s="46" t="s">
        <v>8</v>
      </c>
      <c r="E102" s="9">
        <v>1400</v>
      </c>
      <c r="F102" s="46"/>
      <c r="G102" s="47">
        <f t="shared" si="9"/>
        <v>0</v>
      </c>
      <c r="H102" s="46"/>
    </row>
    <row r="103" spans="1:8" x14ac:dyDescent="0.25">
      <c r="A103" s="8" t="s">
        <v>88</v>
      </c>
      <c r="B103" s="9">
        <v>200</v>
      </c>
      <c r="C103" s="46" t="s">
        <v>304</v>
      </c>
      <c r="D103" s="46" t="s">
        <v>8</v>
      </c>
      <c r="E103" s="9">
        <v>200</v>
      </c>
      <c r="F103" s="46"/>
      <c r="G103" s="47">
        <f t="shared" si="9"/>
        <v>0</v>
      </c>
      <c r="H103" s="46"/>
    </row>
    <row r="104" spans="1:8" x14ac:dyDescent="0.25">
      <c r="A104" s="8" t="s">
        <v>89</v>
      </c>
      <c r="B104" s="9">
        <v>300</v>
      </c>
      <c r="C104" s="46" t="s">
        <v>304</v>
      </c>
      <c r="D104" s="46" t="s">
        <v>8</v>
      </c>
      <c r="E104" s="9">
        <v>300</v>
      </c>
      <c r="F104" s="46"/>
      <c r="G104" s="47">
        <f t="shared" si="9"/>
        <v>0</v>
      </c>
      <c r="H104" s="46"/>
    </row>
    <row r="105" spans="1:8" x14ac:dyDescent="0.25">
      <c r="A105" s="8" t="s">
        <v>90</v>
      </c>
      <c r="B105" s="9">
        <v>3500</v>
      </c>
      <c r="C105" s="46" t="s">
        <v>304</v>
      </c>
      <c r="D105" s="46" t="s">
        <v>8</v>
      </c>
      <c r="E105" s="9">
        <v>3500</v>
      </c>
      <c r="F105" s="46"/>
      <c r="G105" s="47">
        <f t="shared" si="9"/>
        <v>0</v>
      </c>
      <c r="H105" s="46"/>
    </row>
    <row r="106" spans="1:8" x14ac:dyDescent="0.25">
      <c r="A106" s="8" t="s">
        <v>91</v>
      </c>
      <c r="B106" s="9">
        <v>150</v>
      </c>
      <c r="C106" s="46" t="s">
        <v>304</v>
      </c>
      <c r="D106" s="46" t="s">
        <v>8</v>
      </c>
      <c r="E106" s="9">
        <v>150</v>
      </c>
      <c r="F106" s="46"/>
      <c r="G106" s="47">
        <f t="shared" si="9"/>
        <v>0</v>
      </c>
      <c r="H106" s="46"/>
    </row>
    <row r="107" spans="1:8" x14ac:dyDescent="0.25">
      <c r="A107" s="8" t="s">
        <v>92</v>
      </c>
      <c r="B107" s="9">
        <v>200</v>
      </c>
      <c r="C107" s="46" t="s">
        <v>304</v>
      </c>
      <c r="D107" s="46" t="s">
        <v>8</v>
      </c>
      <c r="E107" s="9">
        <v>200</v>
      </c>
      <c r="F107" s="46"/>
      <c r="G107" s="47">
        <f t="shared" si="9"/>
        <v>0</v>
      </c>
      <c r="H107" s="46"/>
    </row>
    <row r="108" spans="1:8" x14ac:dyDescent="0.25">
      <c r="A108" s="8" t="s">
        <v>93</v>
      </c>
      <c r="B108" s="9">
        <v>200</v>
      </c>
      <c r="C108" s="46" t="s">
        <v>304</v>
      </c>
      <c r="D108" s="46" t="s">
        <v>8</v>
      </c>
      <c r="E108" s="9">
        <v>300</v>
      </c>
      <c r="F108" s="46"/>
      <c r="G108" s="47">
        <f t="shared" si="9"/>
        <v>-100</v>
      </c>
      <c r="H108" s="46"/>
    </row>
    <row r="109" spans="1:8" x14ac:dyDescent="0.25">
      <c r="A109" s="8" t="s">
        <v>94</v>
      </c>
      <c r="B109" s="9">
        <v>200</v>
      </c>
      <c r="C109" s="46" t="s">
        <v>304</v>
      </c>
      <c r="D109" s="46" t="s">
        <v>8</v>
      </c>
      <c r="E109" s="9">
        <v>200</v>
      </c>
      <c r="F109" s="46"/>
      <c r="G109" s="47">
        <f t="shared" si="9"/>
        <v>0</v>
      </c>
      <c r="H109" s="46"/>
    </row>
    <row r="110" spans="1:8" x14ac:dyDescent="0.25">
      <c r="A110" s="8" t="s">
        <v>95</v>
      </c>
      <c r="B110" s="9">
        <v>1000</v>
      </c>
      <c r="C110" s="46" t="s">
        <v>304</v>
      </c>
      <c r="D110" s="46" t="s">
        <v>8</v>
      </c>
      <c r="E110" s="9">
        <v>800</v>
      </c>
      <c r="F110" s="46"/>
      <c r="G110" s="47">
        <f t="shared" si="9"/>
        <v>200</v>
      </c>
      <c r="H110" s="46"/>
    </row>
    <row r="111" spans="1:8" x14ac:dyDescent="0.25">
      <c r="A111" s="6" t="s">
        <v>96</v>
      </c>
      <c r="B111" s="16">
        <f>SUM(B98:B110)</f>
        <v>11900</v>
      </c>
      <c r="C111" s="52"/>
      <c r="D111" s="52"/>
      <c r="E111" s="53">
        <f>SUM(E98:E110)</f>
        <v>11800</v>
      </c>
      <c r="F111" s="52"/>
      <c r="G111" s="53">
        <f t="shared" si="9"/>
        <v>100</v>
      </c>
      <c r="H111" s="52"/>
    </row>
    <row r="112" spans="1:8" x14ac:dyDescent="0.25">
      <c r="A112" s="11"/>
      <c r="B112" s="9"/>
      <c r="C112" s="46"/>
      <c r="D112" s="46"/>
      <c r="E112" s="46"/>
      <c r="F112" s="46"/>
      <c r="G112" s="47"/>
      <c r="H112" s="46"/>
    </row>
    <row r="113" spans="1:8" x14ac:dyDescent="0.25">
      <c r="A113" s="57" t="s">
        <v>97</v>
      </c>
      <c r="B113" s="7"/>
      <c r="C113" s="46"/>
      <c r="D113" s="46"/>
      <c r="E113" s="46"/>
      <c r="F113" s="46"/>
      <c r="G113" s="47"/>
      <c r="H113" s="46"/>
    </row>
    <row r="114" spans="1:8" x14ac:dyDescent="0.25">
      <c r="A114" s="8" t="s">
        <v>98</v>
      </c>
      <c r="B114" s="9">
        <v>3728.53</v>
      </c>
      <c r="C114" s="46" t="s">
        <v>304</v>
      </c>
      <c r="D114" s="46" t="s">
        <v>8</v>
      </c>
      <c r="E114" s="9">
        <v>3596</v>
      </c>
      <c r="F114" s="46"/>
      <c r="G114" s="47">
        <f t="shared" si="9"/>
        <v>132.5300000000002</v>
      </c>
      <c r="H114" s="46"/>
    </row>
    <row r="115" spans="1:8" x14ac:dyDescent="0.25">
      <c r="A115" s="8" t="s">
        <v>99</v>
      </c>
      <c r="B115" s="12">
        <v>48739</v>
      </c>
      <c r="C115" s="46" t="s">
        <v>304</v>
      </c>
      <c r="D115" s="46" t="s">
        <v>8</v>
      </c>
      <c r="E115" s="12">
        <v>47000</v>
      </c>
      <c r="F115" s="46"/>
      <c r="G115" s="47">
        <f t="shared" si="9"/>
        <v>1739</v>
      </c>
      <c r="H115" s="46"/>
    </row>
    <row r="116" spans="1:8" x14ac:dyDescent="0.25">
      <c r="A116" s="8" t="s">
        <v>269</v>
      </c>
      <c r="B116" s="9">
        <v>0</v>
      </c>
      <c r="C116" s="46" t="s">
        <v>304</v>
      </c>
      <c r="D116" s="46" t="s">
        <v>8</v>
      </c>
      <c r="E116" s="9">
        <v>0</v>
      </c>
      <c r="F116" s="46"/>
      <c r="G116" s="47">
        <f t="shared" si="9"/>
        <v>0</v>
      </c>
      <c r="H116" s="46"/>
    </row>
    <row r="117" spans="1:8" x14ac:dyDescent="0.25">
      <c r="A117" s="8" t="s">
        <v>270</v>
      </c>
      <c r="B117" s="9">
        <v>1949.56</v>
      </c>
      <c r="C117" s="46" t="s">
        <v>304</v>
      </c>
      <c r="D117" s="46" t="s">
        <v>8</v>
      </c>
      <c r="E117" s="9">
        <v>1880</v>
      </c>
      <c r="F117" s="46"/>
      <c r="G117" s="47">
        <f t="shared" si="9"/>
        <v>69.559999999999945</v>
      </c>
      <c r="H117" s="46"/>
    </row>
    <row r="118" spans="1:8" x14ac:dyDescent="0.25">
      <c r="A118" s="8" t="s">
        <v>100</v>
      </c>
      <c r="B118" s="9">
        <v>1000</v>
      </c>
      <c r="C118" s="46" t="s">
        <v>31</v>
      </c>
      <c r="D118" s="46" t="s">
        <v>8</v>
      </c>
      <c r="E118" s="9">
        <v>1000</v>
      </c>
      <c r="F118" s="46"/>
      <c r="G118" s="47">
        <f t="shared" si="9"/>
        <v>0</v>
      </c>
      <c r="H118" s="46"/>
    </row>
    <row r="119" spans="1:8" x14ac:dyDescent="0.25">
      <c r="A119" s="6" t="s">
        <v>101</v>
      </c>
      <c r="B119" s="16">
        <f t="shared" ref="B119" si="10">SUM(B114:B118)</f>
        <v>55417.09</v>
      </c>
      <c r="C119" s="52"/>
      <c r="D119" s="52"/>
      <c r="E119" s="53">
        <f>SUM(E114:E118)</f>
        <v>53476</v>
      </c>
      <c r="F119" s="52"/>
      <c r="G119" s="75">
        <f t="shared" si="9"/>
        <v>1941.0899999999965</v>
      </c>
      <c r="H119" s="52"/>
    </row>
    <row r="120" spans="1:8" x14ac:dyDescent="0.25">
      <c r="A120" s="11"/>
      <c r="B120" s="9"/>
      <c r="C120" s="46"/>
      <c r="D120" s="46"/>
      <c r="E120" s="46"/>
      <c r="F120" s="46"/>
      <c r="G120" s="47"/>
      <c r="H120" s="46"/>
    </row>
    <row r="121" spans="1:8" x14ac:dyDescent="0.25">
      <c r="A121" s="10" t="s">
        <v>102</v>
      </c>
      <c r="B121" s="55">
        <f t="shared" ref="B121" si="11">SUM(B111+B119)</f>
        <v>67317.09</v>
      </c>
      <c r="C121" s="50"/>
      <c r="D121" s="50"/>
      <c r="E121" s="51">
        <f>SUM(E111+E119)</f>
        <v>65276</v>
      </c>
      <c r="F121" s="50"/>
      <c r="G121" s="51">
        <f t="shared" si="9"/>
        <v>2041.0899999999965</v>
      </c>
      <c r="H121" s="50"/>
    </row>
    <row r="122" spans="1:8" x14ac:dyDescent="0.25">
      <c r="A122" s="11"/>
      <c r="B122" s="9"/>
      <c r="C122" s="46"/>
      <c r="D122" s="46"/>
      <c r="E122" s="46"/>
      <c r="F122" s="46"/>
      <c r="G122" s="46"/>
      <c r="H122" s="46"/>
    </row>
    <row r="123" spans="1:8" x14ac:dyDescent="0.25">
      <c r="A123" s="48" t="s">
        <v>103</v>
      </c>
      <c r="B123" s="5"/>
      <c r="C123" s="46"/>
      <c r="D123" s="46"/>
      <c r="E123" s="46"/>
      <c r="F123" s="46"/>
      <c r="G123" s="46"/>
      <c r="H123" s="46"/>
    </row>
    <row r="124" spans="1:8" x14ac:dyDescent="0.25">
      <c r="A124" s="8" t="s">
        <v>104</v>
      </c>
      <c r="B124" s="9">
        <v>5000</v>
      </c>
      <c r="C124" s="68" t="s">
        <v>21</v>
      </c>
      <c r="D124" s="46" t="s">
        <v>8</v>
      </c>
      <c r="E124" s="9">
        <v>10000</v>
      </c>
      <c r="F124" s="46"/>
      <c r="G124" s="47">
        <f>SUM(B124-E124)</f>
        <v>-5000</v>
      </c>
      <c r="H124" s="46"/>
    </row>
    <row r="125" spans="1:8" x14ac:dyDescent="0.25">
      <c r="A125" s="8" t="s">
        <v>105</v>
      </c>
      <c r="B125" s="32">
        <v>8000</v>
      </c>
      <c r="C125" s="68" t="s">
        <v>21</v>
      </c>
      <c r="D125" s="46" t="s">
        <v>8</v>
      </c>
      <c r="E125" s="32">
        <v>14400</v>
      </c>
      <c r="F125" s="46"/>
      <c r="G125" s="47">
        <f t="shared" ref="G125:G134" si="12">SUM(B125-E125)</f>
        <v>-6400</v>
      </c>
      <c r="H125" s="46"/>
    </row>
    <row r="126" spans="1:8" x14ac:dyDescent="0.25">
      <c r="A126" s="8" t="s">
        <v>106</v>
      </c>
      <c r="B126" s="9">
        <v>60000</v>
      </c>
      <c r="C126" s="68" t="s">
        <v>21</v>
      </c>
      <c r="D126" s="46" t="s">
        <v>8</v>
      </c>
      <c r="E126" s="9">
        <v>44800</v>
      </c>
      <c r="F126" s="46"/>
      <c r="G126" s="47">
        <f t="shared" si="12"/>
        <v>15200</v>
      </c>
      <c r="H126" s="46"/>
    </row>
    <row r="127" spans="1:8" x14ac:dyDescent="0.25">
      <c r="A127" s="8" t="s">
        <v>107</v>
      </c>
      <c r="B127" s="9">
        <v>28000</v>
      </c>
      <c r="C127" s="68" t="s">
        <v>21</v>
      </c>
      <c r="D127" s="46" t="s">
        <v>8</v>
      </c>
      <c r="E127" s="9">
        <v>20000</v>
      </c>
      <c r="F127" s="46"/>
      <c r="G127" s="47">
        <f t="shared" si="12"/>
        <v>8000</v>
      </c>
      <c r="H127" s="46"/>
    </row>
    <row r="128" spans="1:8" x14ac:dyDescent="0.25">
      <c r="A128" s="8" t="s">
        <v>108</v>
      </c>
      <c r="B128" s="9">
        <v>1600</v>
      </c>
      <c r="C128" s="68" t="s">
        <v>21</v>
      </c>
      <c r="D128" s="46" t="s">
        <v>8</v>
      </c>
      <c r="E128" s="9">
        <v>1600</v>
      </c>
      <c r="F128" s="46"/>
      <c r="G128" s="47">
        <f t="shared" si="12"/>
        <v>0</v>
      </c>
      <c r="H128" s="46"/>
    </row>
    <row r="129" spans="1:8" x14ac:dyDescent="0.25">
      <c r="A129" s="8" t="s">
        <v>109</v>
      </c>
      <c r="B129" s="9">
        <v>1600</v>
      </c>
      <c r="C129" s="68" t="s">
        <v>21</v>
      </c>
      <c r="D129" s="46" t="s">
        <v>8</v>
      </c>
      <c r="E129" s="9">
        <v>1600</v>
      </c>
      <c r="F129" s="46"/>
      <c r="G129" s="47">
        <f t="shared" si="12"/>
        <v>0</v>
      </c>
      <c r="H129" s="46"/>
    </row>
    <row r="130" spans="1:8" x14ac:dyDescent="0.25">
      <c r="A130" s="8" t="s">
        <v>110</v>
      </c>
      <c r="B130" s="12">
        <v>6000</v>
      </c>
      <c r="C130" s="68" t="s">
        <v>21</v>
      </c>
      <c r="D130" s="46" t="s">
        <v>8</v>
      </c>
      <c r="E130" s="12">
        <v>7200</v>
      </c>
      <c r="F130" s="46"/>
      <c r="G130" s="47">
        <f t="shared" si="12"/>
        <v>-1200</v>
      </c>
      <c r="H130" s="46"/>
    </row>
    <row r="131" spans="1:8" x14ac:dyDescent="0.25">
      <c r="A131" s="8" t="s">
        <v>111</v>
      </c>
      <c r="B131" s="12">
        <v>7500</v>
      </c>
      <c r="C131" s="68" t="s">
        <v>21</v>
      </c>
      <c r="D131" s="46" t="s">
        <v>8</v>
      </c>
      <c r="E131" s="12">
        <v>7200</v>
      </c>
      <c r="F131" s="46"/>
      <c r="G131" s="47">
        <f t="shared" si="12"/>
        <v>300</v>
      </c>
      <c r="H131" s="46"/>
    </row>
    <row r="132" spans="1:8" x14ac:dyDescent="0.25">
      <c r="A132" s="14" t="s">
        <v>112</v>
      </c>
      <c r="B132" s="15"/>
      <c r="C132" s="68" t="s">
        <v>29</v>
      </c>
      <c r="D132" s="46" t="s">
        <v>8</v>
      </c>
      <c r="E132" s="15">
        <v>34600</v>
      </c>
      <c r="F132" s="74"/>
      <c r="G132" s="47">
        <f t="shared" si="12"/>
        <v>-34600</v>
      </c>
      <c r="H132" s="46"/>
    </row>
    <row r="133" spans="1:8" x14ac:dyDescent="0.25">
      <c r="A133" s="8" t="s">
        <v>113</v>
      </c>
      <c r="B133" s="15">
        <v>10000</v>
      </c>
      <c r="C133" s="46" t="s">
        <v>18</v>
      </c>
      <c r="D133" s="46" t="s">
        <v>8</v>
      </c>
      <c r="E133" s="15">
        <v>10000</v>
      </c>
      <c r="F133" s="74"/>
      <c r="G133" s="47">
        <f t="shared" si="12"/>
        <v>0</v>
      </c>
      <c r="H133" s="46"/>
    </row>
    <row r="134" spans="1:8" x14ac:dyDescent="0.25">
      <c r="A134" s="61" t="s">
        <v>114</v>
      </c>
      <c r="B134" s="55">
        <f t="shared" ref="B134" si="13">SUM(B124:B133)</f>
        <v>127700</v>
      </c>
      <c r="C134" s="50"/>
      <c r="D134" s="50"/>
      <c r="E134" s="51">
        <f>SUM(E124:E133)</f>
        <v>151400</v>
      </c>
      <c r="F134" s="79"/>
      <c r="G134" s="51">
        <f t="shared" si="12"/>
        <v>-23700</v>
      </c>
      <c r="H134" s="50"/>
    </row>
    <row r="135" spans="1:8" x14ac:dyDescent="0.25">
      <c r="A135" s="11"/>
      <c r="B135" s="9"/>
      <c r="C135" s="46"/>
      <c r="D135" s="46"/>
      <c r="E135" s="46"/>
      <c r="F135" s="46"/>
      <c r="G135" s="46"/>
      <c r="H135" s="46"/>
    </row>
    <row r="136" spans="1:8" x14ac:dyDescent="0.25">
      <c r="A136" s="48" t="s">
        <v>115</v>
      </c>
      <c r="B136" s="29"/>
      <c r="C136" s="46"/>
      <c r="D136" s="46"/>
      <c r="E136" s="46"/>
      <c r="F136" s="46"/>
      <c r="G136" s="46"/>
      <c r="H136" s="46"/>
    </row>
    <row r="137" spans="1:8" x14ac:dyDescent="0.25">
      <c r="A137" s="13" t="s">
        <v>116</v>
      </c>
      <c r="B137" s="19"/>
      <c r="C137" s="68" t="s">
        <v>21</v>
      </c>
      <c r="D137" s="46" t="s">
        <v>8</v>
      </c>
      <c r="E137" s="19">
        <v>42120</v>
      </c>
      <c r="F137" s="74"/>
      <c r="G137" s="47">
        <f>SUM(B137-E137)</f>
        <v>-42120</v>
      </c>
      <c r="H137" s="46"/>
    </row>
    <row r="138" spans="1:8" x14ac:dyDescent="0.25">
      <c r="A138" s="13" t="s">
        <v>117</v>
      </c>
      <c r="B138" s="19"/>
      <c r="C138" s="68" t="s">
        <v>21</v>
      </c>
      <c r="D138" s="46" t="s">
        <v>8</v>
      </c>
      <c r="E138" s="19">
        <v>0</v>
      </c>
      <c r="F138" s="74"/>
      <c r="G138" s="47">
        <f t="shared" ref="G138:G141" si="14">SUM(B138-E138)</f>
        <v>0</v>
      </c>
      <c r="H138" s="46"/>
    </row>
    <row r="139" spans="1:8" x14ac:dyDescent="0.25">
      <c r="A139" s="8" t="s">
        <v>118</v>
      </c>
      <c r="B139" s="9"/>
      <c r="C139" s="68" t="s">
        <v>21</v>
      </c>
      <c r="D139" s="46" t="s">
        <v>8</v>
      </c>
      <c r="E139" s="9">
        <v>200</v>
      </c>
      <c r="F139" s="46"/>
      <c r="G139" s="47">
        <f t="shared" si="14"/>
        <v>-200</v>
      </c>
      <c r="H139" s="46"/>
    </row>
    <row r="140" spans="1:8" x14ac:dyDescent="0.25">
      <c r="A140" s="8" t="s">
        <v>119</v>
      </c>
      <c r="B140" s="12"/>
      <c r="C140" s="68" t="s">
        <v>21</v>
      </c>
      <c r="D140" s="46" t="s">
        <v>8</v>
      </c>
      <c r="E140" s="12">
        <v>0</v>
      </c>
      <c r="F140" s="74"/>
      <c r="G140" s="47">
        <f t="shared" si="14"/>
        <v>0</v>
      </c>
      <c r="H140" s="46"/>
    </row>
    <row r="141" spans="1:8" x14ac:dyDescent="0.25">
      <c r="A141" s="6" t="s">
        <v>120</v>
      </c>
      <c r="B141" s="16">
        <f t="shared" ref="B141" si="15">SUM(B137:B140)</f>
        <v>0</v>
      </c>
      <c r="C141" s="52"/>
      <c r="D141" s="52"/>
      <c r="E141" s="53">
        <f>SUM(E137:E140)</f>
        <v>42320</v>
      </c>
      <c r="F141" s="52"/>
      <c r="G141" s="53">
        <f t="shared" si="14"/>
        <v>-42320</v>
      </c>
      <c r="H141" s="52"/>
    </row>
    <row r="142" spans="1:8" x14ac:dyDescent="0.25">
      <c r="A142" s="11"/>
      <c r="B142" s="9"/>
      <c r="C142" s="46"/>
      <c r="D142" s="46"/>
      <c r="E142" s="46"/>
      <c r="F142" s="46"/>
      <c r="G142" s="46"/>
      <c r="H142" s="46"/>
    </row>
    <row r="143" spans="1:8" x14ac:dyDescent="0.25">
      <c r="A143" s="57" t="s">
        <v>121</v>
      </c>
      <c r="B143" s="9"/>
      <c r="C143" s="46"/>
      <c r="D143" s="46"/>
      <c r="E143" s="46"/>
      <c r="F143" s="46"/>
      <c r="G143" s="46"/>
      <c r="H143" s="46"/>
    </row>
    <row r="144" spans="1:8" x14ac:dyDescent="0.25">
      <c r="A144" s="14" t="s">
        <v>122</v>
      </c>
      <c r="B144" s="9">
        <v>10000</v>
      </c>
      <c r="C144" s="68" t="s">
        <v>302</v>
      </c>
      <c r="D144" s="46" t="s">
        <v>8</v>
      </c>
      <c r="E144" s="12">
        <v>8000</v>
      </c>
      <c r="F144" s="46"/>
      <c r="G144" s="47">
        <f>SUM(B144-E144)</f>
        <v>2000</v>
      </c>
      <c r="H144" s="46"/>
    </row>
    <row r="145" spans="1:8" x14ac:dyDescent="0.25">
      <c r="A145" s="8" t="s">
        <v>123</v>
      </c>
      <c r="B145" s="9">
        <v>200</v>
      </c>
      <c r="C145" s="68" t="s">
        <v>21</v>
      </c>
      <c r="D145" s="46" t="s">
        <v>8</v>
      </c>
      <c r="E145" s="9">
        <v>200</v>
      </c>
      <c r="F145" s="46"/>
      <c r="G145" s="47">
        <f t="shared" ref="G145:G208" si="16">SUM(B145-E145)</f>
        <v>0</v>
      </c>
      <c r="H145" s="46"/>
    </row>
    <row r="146" spans="1:8" x14ac:dyDescent="0.25">
      <c r="A146" s="8" t="s">
        <v>271</v>
      </c>
      <c r="B146" s="30">
        <v>1500</v>
      </c>
      <c r="C146" s="68" t="s">
        <v>21</v>
      </c>
      <c r="D146" s="46" t="s">
        <v>8</v>
      </c>
      <c r="E146" s="30">
        <v>1000</v>
      </c>
      <c r="F146" s="46"/>
      <c r="G146" s="47">
        <f t="shared" si="16"/>
        <v>500</v>
      </c>
      <c r="H146" s="46"/>
    </row>
    <row r="147" spans="1:8" x14ac:dyDescent="0.25">
      <c r="A147" s="13" t="s">
        <v>272</v>
      </c>
      <c r="B147" s="30">
        <v>700</v>
      </c>
      <c r="C147" s="68" t="s">
        <v>21</v>
      </c>
      <c r="D147" s="46" t="s">
        <v>8</v>
      </c>
      <c r="E147" s="30">
        <v>500</v>
      </c>
      <c r="F147" s="46"/>
      <c r="G147" s="47">
        <f t="shared" si="16"/>
        <v>200</v>
      </c>
      <c r="H147" s="46"/>
    </row>
    <row r="148" spans="1:8" x14ac:dyDescent="0.25">
      <c r="A148" s="6" t="s">
        <v>124</v>
      </c>
      <c r="B148" s="16">
        <f>SUM(B144:B147)</f>
        <v>12400</v>
      </c>
      <c r="C148" s="52"/>
      <c r="D148" s="52"/>
      <c r="E148" s="53">
        <f>SUM(E144:E147)</f>
        <v>9700</v>
      </c>
      <c r="F148" s="52"/>
      <c r="G148" s="53">
        <f t="shared" si="16"/>
        <v>2700</v>
      </c>
      <c r="H148" s="52"/>
    </row>
    <row r="149" spans="1:8" x14ac:dyDescent="0.25">
      <c r="A149" s="11"/>
      <c r="B149" s="9"/>
      <c r="C149" s="46"/>
      <c r="D149" s="46"/>
      <c r="E149" s="46"/>
      <c r="F149" s="46"/>
      <c r="G149" s="47"/>
      <c r="H149" s="46"/>
    </row>
    <row r="150" spans="1:8" x14ac:dyDescent="0.25">
      <c r="A150" s="61" t="s">
        <v>125</v>
      </c>
      <c r="B150" s="9"/>
      <c r="C150" s="46"/>
      <c r="D150" s="46"/>
      <c r="E150" s="46"/>
      <c r="F150" s="46"/>
      <c r="G150" s="47"/>
      <c r="H150" s="46"/>
    </row>
    <row r="151" spans="1:8" x14ac:dyDescent="0.25">
      <c r="A151" s="8" t="s">
        <v>126</v>
      </c>
      <c r="B151" s="9">
        <v>6000</v>
      </c>
      <c r="C151" s="68" t="s">
        <v>21</v>
      </c>
      <c r="D151" s="46" t="s">
        <v>8</v>
      </c>
      <c r="E151" s="9">
        <v>11600</v>
      </c>
      <c r="F151" s="46"/>
      <c r="G151" s="47">
        <f t="shared" si="16"/>
        <v>-5600</v>
      </c>
      <c r="H151" s="46"/>
    </row>
    <row r="152" spans="1:8" x14ac:dyDescent="0.25">
      <c r="A152" s="8" t="s">
        <v>127</v>
      </c>
      <c r="B152" s="9">
        <v>0</v>
      </c>
      <c r="C152" s="68" t="s">
        <v>21</v>
      </c>
      <c r="D152" s="46" t="s">
        <v>8</v>
      </c>
      <c r="E152" s="9">
        <v>100</v>
      </c>
      <c r="F152" s="46"/>
      <c r="G152" s="47">
        <f t="shared" si="16"/>
        <v>-100</v>
      </c>
      <c r="H152" s="46"/>
    </row>
    <row r="153" spans="1:8" x14ac:dyDescent="0.25">
      <c r="A153" s="8" t="s">
        <v>128</v>
      </c>
      <c r="B153" s="12">
        <v>0</v>
      </c>
      <c r="C153" s="46" t="s">
        <v>31</v>
      </c>
      <c r="D153" s="46" t="s">
        <v>8</v>
      </c>
      <c r="E153" s="12">
        <v>0</v>
      </c>
      <c r="F153" s="74"/>
      <c r="G153" s="47">
        <f t="shared" si="16"/>
        <v>0</v>
      </c>
      <c r="H153" s="46"/>
    </row>
    <row r="154" spans="1:8" x14ac:dyDescent="0.25">
      <c r="A154" s="28" t="s">
        <v>129</v>
      </c>
      <c r="B154" s="16">
        <f t="shared" ref="B154" si="17">SUM(B151:B153)</f>
        <v>6000</v>
      </c>
      <c r="C154" s="52"/>
      <c r="D154" s="52"/>
      <c r="E154" s="53">
        <f>SUM(E151:E153)</f>
        <v>11700</v>
      </c>
      <c r="F154" s="52"/>
      <c r="G154" s="53">
        <f t="shared" si="16"/>
        <v>-5700</v>
      </c>
      <c r="H154" s="52"/>
    </row>
    <row r="155" spans="1:8" x14ac:dyDescent="0.25">
      <c r="A155" s="11"/>
      <c r="B155" s="9"/>
      <c r="C155" s="46"/>
      <c r="D155" s="46"/>
      <c r="E155" s="46"/>
      <c r="F155" s="46"/>
      <c r="G155" s="47"/>
      <c r="H155" s="46"/>
    </row>
    <row r="156" spans="1:8" x14ac:dyDescent="0.25">
      <c r="A156" s="31" t="s">
        <v>130</v>
      </c>
      <c r="B156" s="55">
        <f>SUM(B141+B148+B154)</f>
        <v>18400</v>
      </c>
      <c r="C156" s="50"/>
      <c r="D156" s="50"/>
      <c r="E156" s="51">
        <f>SUM(E141+E148+E154)</f>
        <v>63720</v>
      </c>
      <c r="F156" s="50"/>
      <c r="G156" s="51">
        <f t="shared" si="16"/>
        <v>-45320</v>
      </c>
      <c r="H156" s="50"/>
    </row>
    <row r="157" spans="1:8" x14ac:dyDescent="0.25">
      <c r="A157" s="18"/>
      <c r="B157" s="7"/>
      <c r="C157" s="46"/>
      <c r="D157" s="46"/>
      <c r="E157" s="46"/>
      <c r="F157" s="46"/>
      <c r="G157" s="47"/>
      <c r="H157" s="46"/>
    </row>
    <row r="158" spans="1:8" x14ac:dyDescent="0.25">
      <c r="A158" s="48" t="s">
        <v>131</v>
      </c>
      <c r="B158" s="5"/>
      <c r="C158" s="46"/>
      <c r="D158" s="46"/>
      <c r="E158" s="46"/>
      <c r="F158" s="46"/>
      <c r="G158" s="47"/>
      <c r="H158" s="46"/>
    </row>
    <row r="159" spans="1:8" x14ac:dyDescent="0.25">
      <c r="A159" s="77" t="s">
        <v>288</v>
      </c>
      <c r="B159" s="78">
        <v>5000</v>
      </c>
      <c r="C159" s="92" t="s">
        <v>304</v>
      </c>
      <c r="D159" s="59" t="s">
        <v>8</v>
      </c>
      <c r="E159" s="59">
        <v>0</v>
      </c>
      <c r="F159" s="46"/>
      <c r="G159" s="47">
        <f t="shared" si="16"/>
        <v>5000</v>
      </c>
      <c r="H159" s="46" t="s">
        <v>309</v>
      </c>
    </row>
    <row r="160" spans="1:8" x14ac:dyDescent="0.25">
      <c r="A160" s="8" t="s">
        <v>132</v>
      </c>
      <c r="B160" s="9">
        <v>200</v>
      </c>
      <c r="C160" s="46" t="s">
        <v>304</v>
      </c>
      <c r="D160" s="46" t="s">
        <v>8</v>
      </c>
      <c r="E160" s="9">
        <v>225</v>
      </c>
      <c r="F160" s="46"/>
      <c r="G160" s="47">
        <f t="shared" si="16"/>
        <v>-25</v>
      </c>
      <c r="H160" s="46"/>
    </row>
    <row r="161" spans="1:8" x14ac:dyDescent="0.25">
      <c r="A161" s="8" t="s">
        <v>133</v>
      </c>
      <c r="B161" s="9">
        <v>150</v>
      </c>
      <c r="C161" s="46" t="s">
        <v>304</v>
      </c>
      <c r="D161" s="46" t="s">
        <v>8</v>
      </c>
      <c r="E161" s="9">
        <v>180</v>
      </c>
      <c r="F161" s="46"/>
      <c r="G161" s="47">
        <f t="shared" si="16"/>
        <v>-30</v>
      </c>
      <c r="H161" s="46"/>
    </row>
    <row r="162" spans="1:8" x14ac:dyDescent="0.25">
      <c r="A162" s="8" t="s">
        <v>134</v>
      </c>
      <c r="B162" s="9">
        <v>450</v>
      </c>
      <c r="C162" s="46" t="s">
        <v>304</v>
      </c>
      <c r="D162" s="46" t="s">
        <v>8</v>
      </c>
      <c r="E162" s="9">
        <v>450</v>
      </c>
      <c r="F162" s="46"/>
      <c r="G162" s="47">
        <f t="shared" si="16"/>
        <v>0</v>
      </c>
      <c r="H162" s="46"/>
    </row>
    <row r="163" spans="1:8" x14ac:dyDescent="0.25">
      <c r="A163" s="8" t="s">
        <v>135</v>
      </c>
      <c r="B163" s="9">
        <v>150</v>
      </c>
      <c r="C163" s="46" t="s">
        <v>304</v>
      </c>
      <c r="D163" s="46" t="s">
        <v>8</v>
      </c>
      <c r="E163" s="9">
        <v>180</v>
      </c>
      <c r="F163" s="46"/>
      <c r="G163" s="47">
        <f t="shared" si="16"/>
        <v>-30</v>
      </c>
      <c r="H163" s="46"/>
    </row>
    <row r="164" spans="1:8" x14ac:dyDescent="0.25">
      <c r="A164" s="8" t="s">
        <v>136</v>
      </c>
      <c r="B164" s="9">
        <v>800</v>
      </c>
      <c r="C164" s="46" t="s">
        <v>304</v>
      </c>
      <c r="D164" s="46" t="s">
        <v>8</v>
      </c>
      <c r="E164" s="9">
        <v>900</v>
      </c>
      <c r="F164" s="46"/>
      <c r="G164" s="47">
        <f t="shared" si="16"/>
        <v>-100</v>
      </c>
      <c r="H164" s="46"/>
    </row>
    <row r="165" spans="1:8" x14ac:dyDescent="0.25">
      <c r="A165" s="8" t="s">
        <v>137</v>
      </c>
      <c r="B165" s="9">
        <v>150</v>
      </c>
      <c r="C165" s="46" t="s">
        <v>304</v>
      </c>
      <c r="D165" s="46" t="s">
        <v>8</v>
      </c>
      <c r="E165" s="9">
        <v>180</v>
      </c>
      <c r="F165" s="46"/>
      <c r="G165" s="47">
        <f t="shared" si="16"/>
        <v>-30</v>
      </c>
      <c r="H165" s="46"/>
    </row>
    <row r="166" spans="1:8" x14ac:dyDescent="0.25">
      <c r="A166" s="28" t="s">
        <v>138</v>
      </c>
      <c r="B166" s="16">
        <f>SUM(B159:B165)</f>
        <v>6900</v>
      </c>
      <c r="C166" s="52"/>
      <c r="D166" s="52"/>
      <c r="E166" s="53">
        <f>SUM(E159:E165)</f>
        <v>2115</v>
      </c>
      <c r="F166" s="52"/>
      <c r="G166" s="53">
        <f t="shared" si="16"/>
        <v>4785</v>
      </c>
      <c r="H166" s="52"/>
    </row>
    <row r="167" spans="1:8" x14ac:dyDescent="0.25">
      <c r="A167" s="11"/>
      <c r="B167" s="9"/>
      <c r="C167" s="46"/>
      <c r="D167" s="46"/>
      <c r="E167" s="46"/>
      <c r="F167" s="46"/>
      <c r="G167" s="47"/>
      <c r="H167" s="46"/>
    </row>
    <row r="168" spans="1:8" x14ac:dyDescent="0.25">
      <c r="A168" s="61" t="s">
        <v>139</v>
      </c>
      <c r="B168" s="9"/>
      <c r="C168" s="46"/>
      <c r="D168" s="46"/>
      <c r="E168" s="46"/>
      <c r="F168" s="46"/>
      <c r="G168" s="47"/>
      <c r="H168" s="46"/>
    </row>
    <row r="169" spans="1:8" x14ac:dyDescent="0.25">
      <c r="A169" s="33" t="s">
        <v>140</v>
      </c>
      <c r="B169" s="9">
        <v>0</v>
      </c>
      <c r="C169" s="46" t="s">
        <v>304</v>
      </c>
      <c r="D169" s="46" t="s">
        <v>8</v>
      </c>
      <c r="E169" s="9">
        <v>1000</v>
      </c>
      <c r="F169" s="46"/>
      <c r="G169" s="47">
        <f t="shared" si="16"/>
        <v>-1000</v>
      </c>
      <c r="H169" s="46" t="s">
        <v>313</v>
      </c>
    </row>
    <row r="170" spans="1:8" x14ac:dyDescent="0.25">
      <c r="A170" s="8" t="s">
        <v>141</v>
      </c>
      <c r="B170" s="9">
        <v>400</v>
      </c>
      <c r="C170" s="46" t="s">
        <v>304</v>
      </c>
      <c r="D170" s="46" t="s">
        <v>8</v>
      </c>
      <c r="E170" s="9">
        <v>450</v>
      </c>
      <c r="F170" s="46"/>
      <c r="G170" s="47">
        <f t="shared" si="16"/>
        <v>-50</v>
      </c>
      <c r="H170" s="46"/>
    </row>
    <row r="171" spans="1:8" x14ac:dyDescent="0.25">
      <c r="A171" s="8" t="s">
        <v>142</v>
      </c>
      <c r="B171" s="9">
        <v>180</v>
      </c>
      <c r="C171" s="46" t="s">
        <v>304</v>
      </c>
      <c r="D171" s="46" t="s">
        <v>8</v>
      </c>
      <c r="E171" s="9">
        <v>180</v>
      </c>
      <c r="F171" s="46"/>
      <c r="G171" s="47">
        <f t="shared" si="16"/>
        <v>0</v>
      </c>
      <c r="H171" s="46"/>
    </row>
    <row r="172" spans="1:8" x14ac:dyDescent="0.25">
      <c r="A172" s="8" t="s">
        <v>143</v>
      </c>
      <c r="B172" s="9">
        <v>150</v>
      </c>
      <c r="C172" s="46" t="s">
        <v>304</v>
      </c>
      <c r="D172" s="46" t="s">
        <v>8</v>
      </c>
      <c r="E172" s="9">
        <v>180</v>
      </c>
      <c r="F172" s="46"/>
      <c r="G172" s="47">
        <f t="shared" si="16"/>
        <v>-30</v>
      </c>
      <c r="H172" s="46"/>
    </row>
    <row r="173" spans="1:8" x14ac:dyDescent="0.25">
      <c r="A173" s="34" t="s">
        <v>144</v>
      </c>
      <c r="B173" s="35">
        <f t="shared" ref="B173" si="18">SUM(B169:B172)</f>
        <v>730</v>
      </c>
      <c r="C173" s="52"/>
      <c r="D173" s="52"/>
      <c r="E173" s="53">
        <f>SUM(E169:E172)</f>
        <v>1810</v>
      </c>
      <c r="F173" s="52"/>
      <c r="G173" s="53">
        <f t="shared" si="16"/>
        <v>-1080</v>
      </c>
      <c r="H173" s="52"/>
    </row>
    <row r="174" spans="1:8" x14ac:dyDescent="0.25">
      <c r="A174" s="36"/>
      <c r="B174" s="12"/>
      <c r="C174" s="46"/>
      <c r="D174" s="46"/>
      <c r="E174" s="46"/>
      <c r="F174" s="46"/>
      <c r="G174" s="47"/>
      <c r="H174" s="46"/>
    </row>
    <row r="175" spans="1:8" x14ac:dyDescent="0.25">
      <c r="A175" s="61" t="s">
        <v>145</v>
      </c>
      <c r="B175" s="55">
        <f t="shared" ref="B175" si="19">SUM(B166+B173)</f>
        <v>7630</v>
      </c>
      <c r="C175" s="50"/>
      <c r="D175" s="50"/>
      <c r="E175" s="51">
        <f>SUM(E166+E173)</f>
        <v>3925</v>
      </c>
      <c r="F175" s="50"/>
      <c r="G175" s="51">
        <f t="shared" si="16"/>
        <v>3705</v>
      </c>
      <c r="H175" s="50"/>
    </row>
    <row r="176" spans="1:8" x14ac:dyDescent="0.25">
      <c r="A176" s="11"/>
      <c r="B176" s="9"/>
      <c r="C176" s="46"/>
      <c r="D176" s="46"/>
      <c r="E176" s="46"/>
      <c r="F176" s="46"/>
      <c r="G176" s="47"/>
      <c r="H176" s="46"/>
    </row>
    <row r="177" spans="1:8" x14ac:dyDescent="0.25">
      <c r="A177" s="48" t="s">
        <v>146</v>
      </c>
      <c r="B177" s="5"/>
      <c r="C177" s="46"/>
      <c r="D177" s="46"/>
      <c r="E177" s="46"/>
      <c r="F177" s="46"/>
      <c r="G177" s="47"/>
      <c r="H177" s="46"/>
    </row>
    <row r="178" spans="1:8" x14ac:dyDescent="0.25">
      <c r="A178" s="8" t="s">
        <v>147</v>
      </c>
      <c r="B178" s="9">
        <v>300</v>
      </c>
      <c r="C178" s="46" t="s">
        <v>304</v>
      </c>
      <c r="D178" s="46" t="s">
        <v>8</v>
      </c>
      <c r="E178" s="9">
        <v>500</v>
      </c>
      <c r="F178" s="46"/>
      <c r="G178" s="47">
        <f t="shared" si="16"/>
        <v>-200</v>
      </c>
      <c r="H178" s="46"/>
    </row>
    <row r="179" spans="1:8" x14ac:dyDescent="0.25">
      <c r="A179" s="8" t="s">
        <v>148</v>
      </c>
      <c r="B179" s="9">
        <v>200</v>
      </c>
      <c r="C179" s="46" t="s">
        <v>304</v>
      </c>
      <c r="D179" s="46" t="s">
        <v>8</v>
      </c>
      <c r="E179" s="9">
        <v>200</v>
      </c>
      <c r="F179" s="46"/>
      <c r="G179" s="47">
        <f t="shared" si="16"/>
        <v>0</v>
      </c>
      <c r="H179" s="46"/>
    </row>
    <row r="180" spans="1:8" x14ac:dyDescent="0.25">
      <c r="A180" s="8" t="s">
        <v>149</v>
      </c>
      <c r="B180" s="9">
        <v>500</v>
      </c>
      <c r="C180" s="46" t="s">
        <v>304</v>
      </c>
      <c r="D180" s="46" t="s">
        <v>8</v>
      </c>
      <c r="E180" s="9">
        <v>300</v>
      </c>
      <c r="F180" s="46"/>
      <c r="G180" s="47">
        <f t="shared" si="16"/>
        <v>200</v>
      </c>
      <c r="H180" s="46"/>
    </row>
    <row r="181" spans="1:8" x14ac:dyDescent="0.25">
      <c r="A181" s="8" t="s">
        <v>150</v>
      </c>
      <c r="B181" s="9">
        <v>100</v>
      </c>
      <c r="C181" s="46" t="s">
        <v>304</v>
      </c>
      <c r="D181" s="46" t="s">
        <v>8</v>
      </c>
      <c r="E181" s="9">
        <v>200</v>
      </c>
      <c r="F181" s="46"/>
      <c r="G181" s="47">
        <f t="shared" si="16"/>
        <v>-100</v>
      </c>
      <c r="H181" s="46"/>
    </row>
    <row r="182" spans="1:8" x14ac:dyDescent="0.25">
      <c r="A182" s="8" t="s">
        <v>151</v>
      </c>
      <c r="B182" s="9">
        <v>300</v>
      </c>
      <c r="C182" s="46" t="s">
        <v>304</v>
      </c>
      <c r="D182" s="46" t="s">
        <v>8</v>
      </c>
      <c r="E182" s="9">
        <v>300</v>
      </c>
      <c r="F182" s="46"/>
      <c r="G182" s="47">
        <f t="shared" si="16"/>
        <v>0</v>
      </c>
      <c r="H182" s="46"/>
    </row>
    <row r="183" spans="1:8" x14ac:dyDescent="0.25">
      <c r="A183" s="6" t="s">
        <v>152</v>
      </c>
      <c r="B183" s="16">
        <f>SUM(B178:B182)</f>
        <v>1400</v>
      </c>
      <c r="C183" s="52"/>
      <c r="D183" s="52"/>
      <c r="E183" s="53">
        <f>SUM(E178:E182)</f>
        <v>1500</v>
      </c>
      <c r="F183" s="52"/>
      <c r="G183" s="53">
        <f t="shared" si="16"/>
        <v>-100</v>
      </c>
      <c r="H183" s="52"/>
    </row>
    <row r="184" spans="1:8" x14ac:dyDescent="0.25">
      <c r="A184" s="11"/>
      <c r="B184" s="9"/>
      <c r="C184" s="46"/>
      <c r="D184" s="46"/>
      <c r="E184" s="46"/>
      <c r="F184" s="46"/>
      <c r="G184" s="47"/>
      <c r="H184" s="46"/>
    </row>
    <row r="185" spans="1:8" x14ac:dyDescent="0.25">
      <c r="A185" s="61" t="s">
        <v>153</v>
      </c>
      <c r="B185" s="9"/>
      <c r="C185" s="46"/>
      <c r="D185" s="46"/>
      <c r="E185" s="46"/>
      <c r="F185" s="46"/>
      <c r="G185" s="47"/>
      <c r="H185" s="98">
        <v>3.6999999999999998E-2</v>
      </c>
    </row>
    <row r="186" spans="1:8" x14ac:dyDescent="0.25">
      <c r="A186" s="8" t="s">
        <v>154</v>
      </c>
      <c r="B186" s="9">
        <v>1560</v>
      </c>
      <c r="C186" s="46" t="s">
        <v>31</v>
      </c>
      <c r="D186" s="46" t="s">
        <v>8</v>
      </c>
      <c r="E186" s="9">
        <v>1650</v>
      </c>
      <c r="F186" s="46"/>
      <c r="G186" s="47">
        <f t="shared" si="16"/>
        <v>-90</v>
      </c>
      <c r="H186" s="46"/>
    </row>
    <row r="187" spans="1:8" x14ac:dyDescent="0.25">
      <c r="A187" s="8" t="s">
        <v>155</v>
      </c>
      <c r="B187" s="12">
        <v>53667.66</v>
      </c>
      <c r="C187" s="46" t="s">
        <v>304</v>
      </c>
      <c r="D187" s="46" t="s">
        <v>8</v>
      </c>
      <c r="E187" s="12">
        <v>51752.81</v>
      </c>
      <c r="F187" s="46"/>
      <c r="G187" s="47">
        <f t="shared" si="16"/>
        <v>1914.8500000000058</v>
      </c>
      <c r="H187" s="46"/>
    </row>
    <row r="188" spans="1:8" x14ac:dyDescent="0.25">
      <c r="A188" s="8" t="s">
        <v>156</v>
      </c>
      <c r="B188" s="9">
        <v>26446.44</v>
      </c>
      <c r="C188" s="46" t="s">
        <v>304</v>
      </c>
      <c r="D188" s="46" t="s">
        <v>8</v>
      </c>
      <c r="E188" s="9">
        <v>24363</v>
      </c>
      <c r="F188" s="46"/>
      <c r="G188" s="47">
        <f t="shared" si="16"/>
        <v>2083.4399999999987</v>
      </c>
      <c r="H188" s="46" t="s">
        <v>314</v>
      </c>
    </row>
    <row r="189" spans="1:8" x14ac:dyDescent="0.25">
      <c r="A189" s="8" t="s">
        <v>157</v>
      </c>
      <c r="B189" s="9">
        <v>9754.43</v>
      </c>
      <c r="C189" s="46" t="s">
        <v>304</v>
      </c>
      <c r="D189" s="46" t="s">
        <v>8</v>
      </c>
      <c r="E189" s="9">
        <v>10146.24</v>
      </c>
      <c r="F189" s="46"/>
      <c r="G189" s="47">
        <f t="shared" si="16"/>
        <v>-391.80999999999949</v>
      </c>
      <c r="H189" s="46"/>
    </row>
    <row r="190" spans="1:8" x14ac:dyDescent="0.25">
      <c r="A190" s="8" t="s">
        <v>158</v>
      </c>
      <c r="B190" s="9">
        <v>5497.95</v>
      </c>
      <c r="C190" s="46" t="s">
        <v>304</v>
      </c>
      <c r="D190" s="46" t="s">
        <v>8</v>
      </c>
      <c r="E190" s="9">
        <v>6542</v>
      </c>
      <c r="F190" s="46"/>
      <c r="G190" s="47">
        <f t="shared" si="16"/>
        <v>-1044.0500000000002</v>
      </c>
      <c r="H190" s="46"/>
    </row>
    <row r="191" spans="1:8" x14ac:dyDescent="0.25">
      <c r="A191" s="8" t="s">
        <v>159</v>
      </c>
      <c r="B191" s="9">
        <v>3800</v>
      </c>
      <c r="C191" s="46" t="s">
        <v>304</v>
      </c>
      <c r="D191" s="46" t="s">
        <v>8</v>
      </c>
      <c r="E191" s="9">
        <v>3800</v>
      </c>
      <c r="F191" s="46"/>
      <c r="G191" s="47">
        <f t="shared" si="16"/>
        <v>0</v>
      </c>
      <c r="H191" s="46"/>
    </row>
    <row r="192" spans="1:8" x14ac:dyDescent="0.25">
      <c r="A192" s="8" t="s">
        <v>160</v>
      </c>
      <c r="B192" s="12">
        <v>35009</v>
      </c>
      <c r="C192" s="46" t="s">
        <v>304</v>
      </c>
      <c r="D192" s="46" t="s">
        <v>8</v>
      </c>
      <c r="E192" s="12">
        <v>33759.89</v>
      </c>
      <c r="F192" s="46"/>
      <c r="G192" s="47">
        <f t="shared" si="16"/>
        <v>1249.1100000000006</v>
      </c>
      <c r="H192" s="46"/>
    </row>
    <row r="193" spans="1:8" x14ac:dyDescent="0.25">
      <c r="A193" s="8" t="s">
        <v>161</v>
      </c>
      <c r="B193" s="9">
        <v>3500</v>
      </c>
      <c r="C193" s="46" t="s">
        <v>304</v>
      </c>
      <c r="D193" s="46" t="s">
        <v>8</v>
      </c>
      <c r="E193" s="9">
        <v>3500</v>
      </c>
      <c r="F193" s="46"/>
      <c r="G193" s="47">
        <f t="shared" si="16"/>
        <v>0</v>
      </c>
      <c r="H193" s="46"/>
    </row>
    <row r="194" spans="1:8" x14ac:dyDescent="0.25">
      <c r="A194" s="6" t="s">
        <v>162</v>
      </c>
      <c r="B194" s="16">
        <f>SUM(B186:B193)</f>
        <v>139235.47999999998</v>
      </c>
      <c r="C194" s="52"/>
      <c r="D194" s="52"/>
      <c r="E194" s="53">
        <f>SUM(E186:E193)</f>
        <v>135513.94</v>
      </c>
      <c r="F194" s="52"/>
      <c r="G194" s="53">
        <f t="shared" si="16"/>
        <v>3721.539999999979</v>
      </c>
      <c r="H194" s="52"/>
    </row>
    <row r="195" spans="1:8" x14ac:dyDescent="0.25">
      <c r="A195" s="8"/>
      <c r="B195" s="9"/>
      <c r="C195" s="46"/>
      <c r="D195" s="46"/>
      <c r="E195" s="46"/>
      <c r="F195" s="46"/>
      <c r="G195" s="47"/>
      <c r="H195" s="46"/>
    </row>
    <row r="196" spans="1:8" x14ac:dyDescent="0.25">
      <c r="A196" s="31" t="s">
        <v>163</v>
      </c>
      <c r="B196" s="55">
        <f>SUM(B183+B194)</f>
        <v>140635.47999999998</v>
      </c>
      <c r="C196" s="50"/>
      <c r="D196" s="50"/>
      <c r="E196" s="51">
        <f>SUM(E183+E194)</f>
        <v>137013.94</v>
      </c>
      <c r="F196" s="50"/>
      <c r="G196" s="51">
        <f t="shared" si="16"/>
        <v>3621.539999999979</v>
      </c>
      <c r="H196" s="50"/>
    </row>
    <row r="197" spans="1:8" x14ac:dyDescent="0.25">
      <c r="A197" s="11"/>
      <c r="B197" s="9"/>
      <c r="C197" s="46"/>
      <c r="D197" s="46"/>
      <c r="E197" s="46"/>
      <c r="F197" s="46"/>
      <c r="G197" s="47"/>
      <c r="H197" s="46"/>
    </row>
    <row r="198" spans="1:8" x14ac:dyDescent="0.25">
      <c r="A198" s="48" t="s">
        <v>164</v>
      </c>
      <c r="B198" s="5"/>
      <c r="C198" s="46"/>
      <c r="D198" s="46"/>
      <c r="E198" s="46"/>
      <c r="F198" s="46"/>
      <c r="G198" s="47"/>
      <c r="H198" s="46"/>
    </row>
    <row r="199" spans="1:8" x14ac:dyDescent="0.25">
      <c r="A199" s="8" t="s">
        <v>165</v>
      </c>
      <c r="B199" s="9">
        <v>1300</v>
      </c>
      <c r="C199" s="46" t="s">
        <v>304</v>
      </c>
      <c r="D199" s="46" t="s">
        <v>8</v>
      </c>
      <c r="E199" s="9">
        <v>1300</v>
      </c>
      <c r="F199" s="46"/>
      <c r="G199" s="47">
        <f t="shared" si="16"/>
        <v>0</v>
      </c>
      <c r="H199" s="46"/>
    </row>
    <row r="200" spans="1:8" x14ac:dyDescent="0.25">
      <c r="A200" s="8" t="s">
        <v>166</v>
      </c>
      <c r="B200" s="9">
        <v>300</v>
      </c>
      <c r="C200" s="46" t="s">
        <v>304</v>
      </c>
      <c r="D200" s="46" t="s">
        <v>8</v>
      </c>
      <c r="E200" s="9">
        <v>300</v>
      </c>
      <c r="F200" s="46"/>
      <c r="G200" s="47">
        <f t="shared" si="16"/>
        <v>0</v>
      </c>
      <c r="H200" s="46"/>
    </row>
    <row r="201" spans="1:8" x14ac:dyDescent="0.25">
      <c r="A201" s="8" t="s">
        <v>167</v>
      </c>
      <c r="B201" s="9">
        <v>150</v>
      </c>
      <c r="C201" s="46" t="s">
        <v>304</v>
      </c>
      <c r="D201" s="46" t="s">
        <v>8</v>
      </c>
      <c r="E201" s="9">
        <v>150</v>
      </c>
      <c r="F201" s="46"/>
      <c r="G201" s="47">
        <f t="shared" si="16"/>
        <v>0</v>
      </c>
      <c r="H201" s="46"/>
    </row>
    <row r="202" spans="1:8" x14ac:dyDescent="0.25">
      <c r="A202" s="8" t="s">
        <v>168</v>
      </c>
      <c r="B202" s="9">
        <v>300</v>
      </c>
      <c r="C202" s="46" t="s">
        <v>304</v>
      </c>
      <c r="D202" s="46" t="s">
        <v>8</v>
      </c>
      <c r="E202" s="9">
        <v>150</v>
      </c>
      <c r="F202" s="46"/>
      <c r="G202" s="47">
        <f t="shared" si="16"/>
        <v>150</v>
      </c>
      <c r="H202" s="46"/>
    </row>
    <row r="203" spans="1:8" x14ac:dyDescent="0.25">
      <c r="A203" s="37" t="s">
        <v>169</v>
      </c>
      <c r="B203" s="62">
        <f>SUM(B199:B202)</f>
        <v>2050</v>
      </c>
      <c r="C203" s="50"/>
      <c r="D203" s="50"/>
      <c r="E203" s="51">
        <f>SUM(E199:E202)</f>
        <v>1900</v>
      </c>
      <c r="F203" s="50"/>
      <c r="G203" s="51">
        <f t="shared" si="16"/>
        <v>150</v>
      </c>
      <c r="H203" s="50"/>
    </row>
    <row r="204" spans="1:8" x14ac:dyDescent="0.25">
      <c r="A204" s="18"/>
      <c r="B204" s="7"/>
      <c r="C204" s="46"/>
      <c r="D204" s="46"/>
      <c r="E204" s="46"/>
      <c r="F204" s="46"/>
      <c r="G204" s="47"/>
      <c r="H204" s="46"/>
    </row>
    <row r="205" spans="1:8" x14ac:dyDescent="0.25">
      <c r="A205" s="48" t="s">
        <v>170</v>
      </c>
      <c r="B205" s="5"/>
      <c r="C205" s="46"/>
      <c r="D205" s="46"/>
      <c r="E205" s="46"/>
      <c r="F205" s="46"/>
      <c r="G205" s="47"/>
      <c r="H205" s="46"/>
    </row>
    <row r="206" spans="1:8" x14ac:dyDescent="0.25">
      <c r="A206" s="8" t="s">
        <v>171</v>
      </c>
      <c r="B206" s="9">
        <v>500</v>
      </c>
      <c r="C206" s="46" t="s">
        <v>304</v>
      </c>
      <c r="D206" s="46" t="s">
        <v>8</v>
      </c>
      <c r="E206" s="9">
        <v>1500</v>
      </c>
      <c r="F206" s="46"/>
      <c r="G206" s="47">
        <f t="shared" si="16"/>
        <v>-1000</v>
      </c>
      <c r="H206" s="46"/>
    </row>
    <row r="207" spans="1:8" x14ac:dyDescent="0.25">
      <c r="A207" s="8" t="s">
        <v>172</v>
      </c>
      <c r="B207" s="9">
        <v>1000</v>
      </c>
      <c r="C207" s="46" t="s">
        <v>304</v>
      </c>
      <c r="D207" s="46" t="s">
        <v>8</v>
      </c>
      <c r="E207" s="9">
        <v>500</v>
      </c>
      <c r="F207" s="46"/>
      <c r="G207" s="47">
        <f t="shared" si="16"/>
        <v>500</v>
      </c>
      <c r="H207" s="46"/>
    </row>
    <row r="208" spans="1:8" x14ac:dyDescent="0.25">
      <c r="A208" s="8" t="s">
        <v>173</v>
      </c>
      <c r="B208" s="12">
        <v>0</v>
      </c>
      <c r="C208" s="46" t="s">
        <v>304</v>
      </c>
      <c r="D208" s="46" t="s">
        <v>8</v>
      </c>
      <c r="E208" s="12">
        <v>500</v>
      </c>
      <c r="F208" s="74"/>
      <c r="G208" s="47">
        <f t="shared" si="16"/>
        <v>-500</v>
      </c>
      <c r="H208" s="46"/>
    </row>
    <row r="209" spans="1:8" x14ac:dyDescent="0.25">
      <c r="A209" s="8" t="s">
        <v>174</v>
      </c>
      <c r="B209" s="9">
        <v>1000</v>
      </c>
      <c r="C209" s="46" t="s">
        <v>304</v>
      </c>
      <c r="D209" s="46" t="s">
        <v>8</v>
      </c>
      <c r="E209" s="9">
        <v>700</v>
      </c>
      <c r="F209" s="46"/>
      <c r="G209" s="47">
        <f t="shared" ref="G209:G272" si="20">SUM(B209-E209)</f>
        <v>300</v>
      </c>
      <c r="H209" s="46"/>
    </row>
    <row r="210" spans="1:8" x14ac:dyDescent="0.25">
      <c r="A210" s="31" t="s">
        <v>175</v>
      </c>
      <c r="B210" s="55">
        <f t="shared" ref="B210" si="21">SUM(B206:B209)</f>
        <v>2500</v>
      </c>
      <c r="C210" s="50"/>
      <c r="D210" s="50"/>
      <c r="E210" s="51">
        <f>SUM(E206:E209)</f>
        <v>3200</v>
      </c>
      <c r="F210" s="50"/>
      <c r="G210" s="51">
        <f t="shared" si="20"/>
        <v>-700</v>
      </c>
      <c r="H210" s="50"/>
    </row>
    <row r="211" spans="1:8" x14ac:dyDescent="0.25">
      <c r="A211" s="18"/>
      <c r="B211" s="7"/>
      <c r="C211" s="46"/>
      <c r="D211" s="46"/>
      <c r="E211" s="46"/>
      <c r="F211" s="46"/>
      <c r="G211" s="47"/>
      <c r="H211" s="46"/>
    </row>
    <row r="212" spans="1:8" x14ac:dyDescent="0.25">
      <c r="A212" s="18"/>
      <c r="B212" s="7"/>
      <c r="C212" s="46"/>
      <c r="D212" s="46"/>
      <c r="E212" s="46"/>
      <c r="F212" s="46"/>
      <c r="G212" s="47"/>
      <c r="H212" s="46"/>
    </row>
    <row r="213" spans="1:8" x14ac:dyDescent="0.25">
      <c r="A213" s="63" t="s">
        <v>176</v>
      </c>
      <c r="B213" s="38"/>
      <c r="C213" s="46"/>
      <c r="D213" s="46"/>
      <c r="E213" s="46"/>
      <c r="F213" s="46"/>
      <c r="G213" s="47"/>
      <c r="H213" s="46"/>
    </row>
    <row r="214" spans="1:8" x14ac:dyDescent="0.25">
      <c r="A214" s="8" t="s">
        <v>279</v>
      </c>
      <c r="B214" s="9">
        <v>2000</v>
      </c>
      <c r="C214" s="46" t="s">
        <v>304</v>
      </c>
      <c r="D214" s="46" t="s">
        <v>8</v>
      </c>
      <c r="E214" s="9">
        <v>2000</v>
      </c>
      <c r="F214" s="46"/>
      <c r="G214" s="47">
        <f t="shared" si="20"/>
        <v>0</v>
      </c>
      <c r="H214" s="46"/>
    </row>
    <row r="215" spans="1:8" x14ac:dyDescent="0.25">
      <c r="A215" s="8" t="s">
        <v>177</v>
      </c>
      <c r="B215" s="9">
        <v>700</v>
      </c>
      <c r="C215" s="46" t="s">
        <v>304</v>
      </c>
      <c r="D215" s="46" t="s">
        <v>8</v>
      </c>
      <c r="E215" s="9">
        <v>122</v>
      </c>
      <c r="F215" s="74"/>
      <c r="G215" s="47">
        <f t="shared" si="20"/>
        <v>578</v>
      </c>
      <c r="H215" s="46"/>
    </row>
    <row r="216" spans="1:8" x14ac:dyDescent="0.25">
      <c r="A216" s="8" t="s">
        <v>178</v>
      </c>
      <c r="B216" s="9">
        <v>8500</v>
      </c>
      <c r="C216" s="46" t="s">
        <v>304</v>
      </c>
      <c r="D216" s="46" t="s">
        <v>8</v>
      </c>
      <c r="E216" s="9">
        <v>3660</v>
      </c>
      <c r="F216" s="74"/>
      <c r="G216" s="47">
        <f t="shared" si="20"/>
        <v>4840</v>
      </c>
      <c r="H216" s="46"/>
    </row>
    <row r="217" spans="1:8" x14ac:dyDescent="0.25">
      <c r="A217" s="8" t="s">
        <v>179</v>
      </c>
      <c r="B217" s="9">
        <v>9800</v>
      </c>
      <c r="C217" s="46" t="s">
        <v>304</v>
      </c>
      <c r="D217" s="46" t="s">
        <v>8</v>
      </c>
      <c r="E217" s="9">
        <v>122</v>
      </c>
      <c r="F217" s="74"/>
      <c r="G217" s="47">
        <f t="shared" si="20"/>
        <v>9678</v>
      </c>
      <c r="H217" s="46"/>
    </row>
    <row r="218" spans="1:8" x14ac:dyDescent="0.25">
      <c r="A218" s="8" t="s">
        <v>180</v>
      </c>
      <c r="B218" s="9">
        <v>1000</v>
      </c>
      <c r="C218" s="46" t="s">
        <v>304</v>
      </c>
      <c r="D218" s="46" t="s">
        <v>8</v>
      </c>
      <c r="E218" s="9">
        <v>610</v>
      </c>
      <c r="F218" s="74"/>
      <c r="G218" s="47">
        <f t="shared" si="20"/>
        <v>390</v>
      </c>
      <c r="H218" s="46"/>
    </row>
    <row r="219" spans="1:8" x14ac:dyDescent="0.25">
      <c r="A219" s="8" t="s">
        <v>181</v>
      </c>
      <c r="B219" s="9">
        <v>500</v>
      </c>
      <c r="C219" s="46" t="s">
        <v>304</v>
      </c>
      <c r="D219" s="46" t="s">
        <v>8</v>
      </c>
      <c r="E219" s="9">
        <v>500</v>
      </c>
      <c r="F219" s="46"/>
      <c r="G219" s="47">
        <f t="shared" si="20"/>
        <v>0</v>
      </c>
      <c r="H219" s="46"/>
    </row>
    <row r="220" spans="1:8" x14ac:dyDescent="0.25">
      <c r="A220" s="8" t="s">
        <v>182</v>
      </c>
      <c r="B220" s="9">
        <v>1000</v>
      </c>
      <c r="C220" s="46" t="s">
        <v>304</v>
      </c>
      <c r="D220" s="46" t="s">
        <v>8</v>
      </c>
      <c r="E220" s="9">
        <v>1000</v>
      </c>
      <c r="F220" s="46"/>
      <c r="G220" s="47">
        <f t="shared" si="20"/>
        <v>0</v>
      </c>
      <c r="H220" s="46"/>
    </row>
    <row r="221" spans="1:8" x14ac:dyDescent="0.25">
      <c r="A221" s="8" t="s">
        <v>183</v>
      </c>
      <c r="B221" s="9">
        <v>3600</v>
      </c>
      <c r="C221" s="46" t="s">
        <v>304</v>
      </c>
      <c r="D221" s="46" t="s">
        <v>8</v>
      </c>
      <c r="E221" s="9">
        <v>4545.2999999999993</v>
      </c>
      <c r="F221" s="74"/>
      <c r="G221" s="47">
        <f t="shared" si="20"/>
        <v>-945.29999999999927</v>
      </c>
      <c r="H221" s="46"/>
    </row>
    <row r="222" spans="1:8" x14ac:dyDescent="0.25">
      <c r="A222" s="8" t="s">
        <v>184</v>
      </c>
      <c r="B222" s="9">
        <v>6200</v>
      </c>
      <c r="C222" s="46" t="s">
        <v>304</v>
      </c>
      <c r="D222" s="46" t="s">
        <v>8</v>
      </c>
      <c r="E222" s="9">
        <v>12996.499999999998</v>
      </c>
      <c r="F222" s="74"/>
      <c r="G222" s="47">
        <f t="shared" si="20"/>
        <v>-6796.4999999999982</v>
      </c>
      <c r="H222" s="46"/>
    </row>
    <row r="223" spans="1:8" x14ac:dyDescent="0.25">
      <c r="A223" s="8" t="s">
        <v>185</v>
      </c>
      <c r="B223" s="9">
        <v>16200</v>
      </c>
      <c r="C223" s="46" t="s">
        <v>304</v>
      </c>
      <c r="D223" s="46" t="s">
        <v>8</v>
      </c>
      <c r="E223" s="9">
        <v>16819</v>
      </c>
      <c r="F223" s="74"/>
      <c r="G223" s="47">
        <f t="shared" si="20"/>
        <v>-619</v>
      </c>
      <c r="H223" s="46"/>
    </row>
    <row r="224" spans="1:8" x14ac:dyDescent="0.25">
      <c r="A224" s="8" t="s">
        <v>186</v>
      </c>
      <c r="B224" s="9">
        <v>0</v>
      </c>
      <c r="C224" s="46" t="s">
        <v>304</v>
      </c>
      <c r="D224" s="46" t="s">
        <v>8</v>
      </c>
      <c r="E224" s="9">
        <v>671</v>
      </c>
      <c r="F224" s="74"/>
      <c r="G224" s="47">
        <f t="shared" si="20"/>
        <v>-671</v>
      </c>
      <c r="H224" s="46"/>
    </row>
    <row r="225" spans="1:8" x14ac:dyDescent="0.25">
      <c r="A225" s="8" t="s">
        <v>187</v>
      </c>
      <c r="B225" s="9">
        <v>0</v>
      </c>
      <c r="C225" s="46" t="s">
        <v>304</v>
      </c>
      <c r="D225" s="46" t="s">
        <v>8</v>
      </c>
      <c r="E225" s="9">
        <v>7320</v>
      </c>
      <c r="F225" s="74"/>
      <c r="G225" s="47">
        <f t="shared" si="20"/>
        <v>-7320</v>
      </c>
      <c r="H225" s="46"/>
    </row>
    <row r="226" spans="1:8" x14ac:dyDescent="0.25">
      <c r="A226" s="8" t="s">
        <v>188</v>
      </c>
      <c r="B226" s="9">
        <v>0</v>
      </c>
      <c r="C226" s="46" t="s">
        <v>304</v>
      </c>
      <c r="D226" s="46" t="s">
        <v>8</v>
      </c>
      <c r="E226" s="9">
        <v>11346</v>
      </c>
      <c r="F226" s="74"/>
      <c r="G226" s="47">
        <f t="shared" si="20"/>
        <v>-11346</v>
      </c>
      <c r="H226" s="46"/>
    </row>
    <row r="227" spans="1:8" x14ac:dyDescent="0.25">
      <c r="A227" s="8" t="s">
        <v>189</v>
      </c>
      <c r="B227" s="9">
        <v>0</v>
      </c>
      <c r="C227" s="46" t="s">
        <v>304</v>
      </c>
      <c r="D227" s="46" t="s">
        <v>8</v>
      </c>
      <c r="E227" s="9">
        <v>610</v>
      </c>
      <c r="F227" s="74"/>
      <c r="G227" s="47">
        <f t="shared" si="20"/>
        <v>-610</v>
      </c>
      <c r="H227" s="46"/>
    </row>
    <row r="228" spans="1:8" x14ac:dyDescent="0.25">
      <c r="A228" s="8" t="s">
        <v>190</v>
      </c>
      <c r="B228" s="9">
        <v>1400</v>
      </c>
      <c r="C228" s="46" t="s">
        <v>304</v>
      </c>
      <c r="D228" s="46" t="s">
        <v>8</v>
      </c>
      <c r="E228" s="9">
        <v>1400</v>
      </c>
      <c r="F228" s="46"/>
      <c r="G228" s="47">
        <f t="shared" si="20"/>
        <v>0</v>
      </c>
      <c r="H228" s="46"/>
    </row>
    <row r="229" spans="1:8" x14ac:dyDescent="0.25">
      <c r="A229" s="8" t="s">
        <v>191</v>
      </c>
      <c r="B229" s="9">
        <v>1000</v>
      </c>
      <c r="C229" s="46" t="s">
        <v>304</v>
      </c>
      <c r="D229" s="46" t="s">
        <v>8</v>
      </c>
      <c r="E229" s="9">
        <v>1000</v>
      </c>
      <c r="F229" s="46"/>
      <c r="G229" s="47">
        <f t="shared" si="20"/>
        <v>0</v>
      </c>
      <c r="H229" s="46"/>
    </row>
    <row r="230" spans="1:8" x14ac:dyDescent="0.25">
      <c r="A230" s="8" t="s">
        <v>192</v>
      </c>
      <c r="B230" s="9">
        <v>13200</v>
      </c>
      <c r="C230" s="46" t="s">
        <v>304</v>
      </c>
      <c r="D230" s="46" t="s">
        <v>8</v>
      </c>
      <c r="E230" s="9">
        <v>12000</v>
      </c>
      <c r="F230" s="46"/>
      <c r="G230" s="47">
        <f t="shared" si="20"/>
        <v>1200</v>
      </c>
      <c r="H230" s="46"/>
    </row>
    <row r="231" spans="1:8" x14ac:dyDescent="0.25">
      <c r="A231" s="8" t="s">
        <v>193</v>
      </c>
      <c r="B231" s="9">
        <v>22000</v>
      </c>
      <c r="C231" s="46" t="s">
        <v>304</v>
      </c>
      <c r="D231" s="46" t="s">
        <v>8</v>
      </c>
      <c r="E231" s="9">
        <v>26300</v>
      </c>
      <c r="F231" s="46"/>
      <c r="G231" s="47">
        <f t="shared" si="20"/>
        <v>-4300</v>
      </c>
      <c r="H231" s="46"/>
    </row>
    <row r="232" spans="1:8" x14ac:dyDescent="0.25">
      <c r="A232" s="8" t="s">
        <v>194</v>
      </c>
      <c r="B232" s="9">
        <v>33500</v>
      </c>
      <c r="C232" s="46" t="s">
        <v>304</v>
      </c>
      <c r="D232" s="46" t="s">
        <v>8</v>
      </c>
      <c r="E232" s="9">
        <v>8000</v>
      </c>
      <c r="F232" s="46"/>
      <c r="G232" s="47">
        <f t="shared" si="20"/>
        <v>25500</v>
      </c>
      <c r="H232" s="46"/>
    </row>
    <row r="233" spans="1:8" x14ac:dyDescent="0.25">
      <c r="A233" s="8" t="s">
        <v>195</v>
      </c>
      <c r="B233" s="9">
        <v>16400</v>
      </c>
      <c r="C233" s="46" t="s">
        <v>304</v>
      </c>
      <c r="D233" s="46" t="s">
        <v>8</v>
      </c>
      <c r="E233" s="9">
        <v>30900</v>
      </c>
      <c r="F233" s="46"/>
      <c r="G233" s="47">
        <f t="shared" si="20"/>
        <v>-14500</v>
      </c>
      <c r="H233" s="46"/>
    </row>
    <row r="234" spans="1:8" x14ac:dyDescent="0.25">
      <c r="A234" s="8" t="s">
        <v>196</v>
      </c>
      <c r="B234" s="9">
        <v>2200</v>
      </c>
      <c r="C234" s="46" t="s">
        <v>304</v>
      </c>
      <c r="D234" s="46" t="s">
        <v>8</v>
      </c>
      <c r="E234" s="9">
        <v>2200</v>
      </c>
      <c r="F234" s="46"/>
      <c r="G234" s="47">
        <f t="shared" si="20"/>
        <v>0</v>
      </c>
      <c r="H234" s="46"/>
    </row>
    <row r="235" spans="1:8" x14ac:dyDescent="0.25">
      <c r="A235" s="8" t="s">
        <v>197</v>
      </c>
      <c r="B235" s="9">
        <v>3500</v>
      </c>
      <c r="C235" s="46" t="s">
        <v>304</v>
      </c>
      <c r="D235" s="46" t="s">
        <v>8</v>
      </c>
      <c r="E235" s="9">
        <v>3500</v>
      </c>
      <c r="F235" s="46"/>
      <c r="G235" s="47">
        <f t="shared" si="20"/>
        <v>0</v>
      </c>
      <c r="H235" s="46"/>
    </row>
    <row r="236" spans="1:8" x14ac:dyDescent="0.25">
      <c r="A236" s="8" t="s">
        <v>198</v>
      </c>
      <c r="B236" s="9">
        <v>2500</v>
      </c>
      <c r="C236" s="46" t="s">
        <v>304</v>
      </c>
      <c r="D236" s="46" t="s">
        <v>8</v>
      </c>
      <c r="E236" s="9">
        <v>2500</v>
      </c>
      <c r="F236" s="46"/>
      <c r="G236" s="47">
        <f t="shared" si="20"/>
        <v>0</v>
      </c>
      <c r="H236" s="46"/>
    </row>
    <row r="237" spans="1:8" x14ac:dyDescent="0.25">
      <c r="A237" s="8" t="s">
        <v>199</v>
      </c>
      <c r="B237" s="9">
        <v>2500</v>
      </c>
      <c r="C237" s="46" t="s">
        <v>304</v>
      </c>
      <c r="D237" s="46" t="s">
        <v>8</v>
      </c>
      <c r="E237" s="9">
        <v>2500</v>
      </c>
      <c r="F237" s="46"/>
      <c r="G237" s="47">
        <f t="shared" si="20"/>
        <v>0</v>
      </c>
      <c r="H237" s="46"/>
    </row>
    <row r="238" spans="1:8" x14ac:dyDescent="0.25">
      <c r="A238" s="8" t="s">
        <v>200</v>
      </c>
      <c r="B238" s="9">
        <v>3800</v>
      </c>
      <c r="C238" s="46" t="s">
        <v>304</v>
      </c>
      <c r="D238" s="46" t="s">
        <v>8</v>
      </c>
      <c r="E238" s="9">
        <v>3800</v>
      </c>
      <c r="F238" s="46"/>
      <c r="G238" s="47">
        <f t="shared" si="20"/>
        <v>0</v>
      </c>
      <c r="H238" s="46"/>
    </row>
    <row r="239" spans="1:8" x14ac:dyDescent="0.25">
      <c r="A239" s="8" t="s">
        <v>201</v>
      </c>
      <c r="B239" s="9">
        <v>1000</v>
      </c>
      <c r="C239" s="46" t="s">
        <v>304</v>
      </c>
      <c r="D239" s="46" t="s">
        <v>8</v>
      </c>
      <c r="E239" s="9">
        <v>1000</v>
      </c>
      <c r="F239" s="46"/>
      <c r="G239" s="47">
        <f t="shared" si="20"/>
        <v>0</v>
      </c>
      <c r="H239" s="46"/>
    </row>
    <row r="240" spans="1:8" x14ac:dyDescent="0.25">
      <c r="A240" s="8" t="s">
        <v>202</v>
      </c>
      <c r="B240" s="9">
        <v>20000</v>
      </c>
      <c r="C240" s="46" t="s">
        <v>304</v>
      </c>
      <c r="D240" s="46" t="s">
        <v>8</v>
      </c>
      <c r="E240" s="9">
        <v>20000</v>
      </c>
      <c r="F240" s="46"/>
      <c r="G240" s="47">
        <f t="shared" si="20"/>
        <v>0</v>
      </c>
      <c r="H240" s="46"/>
    </row>
    <row r="241" spans="1:8" x14ac:dyDescent="0.25">
      <c r="A241" s="8" t="s">
        <v>268</v>
      </c>
      <c r="B241" s="9">
        <v>500</v>
      </c>
      <c r="C241" s="46" t="s">
        <v>304</v>
      </c>
      <c r="D241" s="46" t="s">
        <v>8</v>
      </c>
      <c r="E241" s="9">
        <v>500</v>
      </c>
      <c r="F241" s="46"/>
      <c r="G241" s="47">
        <f t="shared" si="20"/>
        <v>0</v>
      </c>
      <c r="H241" s="46"/>
    </row>
    <row r="242" spans="1:8" x14ac:dyDescent="0.25">
      <c r="A242" s="6" t="s">
        <v>203</v>
      </c>
      <c r="B242" s="16">
        <f t="shared" ref="B242" si="22">SUM(B214:B241)</f>
        <v>173000</v>
      </c>
      <c r="C242" s="52"/>
      <c r="D242" s="52"/>
      <c r="E242" s="53">
        <f>SUM(E214:E241)</f>
        <v>177921.8</v>
      </c>
      <c r="F242" s="52"/>
      <c r="G242" s="53">
        <f t="shared" si="20"/>
        <v>-4921.7999999999884</v>
      </c>
      <c r="H242" s="52"/>
    </row>
    <row r="243" spans="1:8" x14ac:dyDescent="0.25">
      <c r="A243" s="11"/>
      <c r="B243" s="9"/>
      <c r="C243" s="46"/>
      <c r="D243" s="46"/>
      <c r="E243" s="46"/>
      <c r="F243" s="46"/>
      <c r="G243" s="47"/>
      <c r="H243" s="46"/>
    </row>
    <row r="244" spans="1:8" x14ac:dyDescent="0.25">
      <c r="A244" s="57" t="s">
        <v>204</v>
      </c>
      <c r="B244" s="7"/>
      <c r="C244" s="46"/>
      <c r="D244" s="46"/>
      <c r="E244" s="46"/>
      <c r="F244" s="46"/>
      <c r="G244" s="47"/>
      <c r="H244" s="98">
        <v>3.6999999999999998E-2</v>
      </c>
    </row>
    <row r="245" spans="1:8" x14ac:dyDescent="0.25">
      <c r="A245" s="8" t="s">
        <v>205</v>
      </c>
      <c r="B245" s="9">
        <v>7306.95</v>
      </c>
      <c r="C245" s="46" t="s">
        <v>304</v>
      </c>
      <c r="D245" s="46" t="s">
        <v>8</v>
      </c>
      <c r="E245" s="9">
        <v>7449.39</v>
      </c>
      <c r="F245" s="46"/>
      <c r="G245" s="47">
        <f t="shared" si="20"/>
        <v>-142.44000000000051</v>
      </c>
      <c r="H245" s="46"/>
    </row>
    <row r="246" spans="1:8" x14ac:dyDescent="0.25">
      <c r="A246" s="8" t="s">
        <v>206</v>
      </c>
      <c r="B246" s="12">
        <v>95515.83</v>
      </c>
      <c r="C246" s="46" t="s">
        <v>304</v>
      </c>
      <c r="D246" s="46" t="s">
        <v>8</v>
      </c>
      <c r="E246" s="12">
        <v>93167.21</v>
      </c>
      <c r="F246" s="46"/>
      <c r="G246" s="47">
        <f t="shared" si="20"/>
        <v>2348.6199999999953</v>
      </c>
      <c r="H246" s="46"/>
    </row>
    <row r="247" spans="1:8" x14ac:dyDescent="0.25">
      <c r="A247" s="8" t="s">
        <v>207</v>
      </c>
      <c r="B247" s="9">
        <v>11000</v>
      </c>
      <c r="C247" s="46" t="s">
        <v>304</v>
      </c>
      <c r="D247" s="46" t="s">
        <v>8</v>
      </c>
      <c r="E247" s="9">
        <v>11000</v>
      </c>
      <c r="F247" s="46"/>
      <c r="G247" s="47">
        <f t="shared" si="20"/>
        <v>0</v>
      </c>
      <c r="H247" s="46"/>
    </row>
    <row r="248" spans="1:8" x14ac:dyDescent="0.25">
      <c r="A248" s="8" t="s">
        <v>208</v>
      </c>
      <c r="B248" s="9">
        <v>3820.62</v>
      </c>
      <c r="C248" s="46" t="s">
        <v>304</v>
      </c>
      <c r="D248" s="46" t="s">
        <v>8</v>
      </c>
      <c r="E248" s="9">
        <v>3895.1</v>
      </c>
      <c r="F248" s="46"/>
      <c r="G248" s="47">
        <f t="shared" si="20"/>
        <v>-74.480000000000018</v>
      </c>
      <c r="H248" s="46"/>
    </row>
    <row r="249" spans="1:8" x14ac:dyDescent="0.25">
      <c r="A249" s="8" t="s">
        <v>209</v>
      </c>
      <c r="B249" s="9">
        <v>1000</v>
      </c>
      <c r="C249" s="46" t="s">
        <v>31</v>
      </c>
      <c r="D249" s="46" t="s">
        <v>8</v>
      </c>
      <c r="E249" s="9">
        <v>500</v>
      </c>
      <c r="F249" s="46"/>
      <c r="G249" s="47">
        <f t="shared" si="20"/>
        <v>500</v>
      </c>
      <c r="H249" s="46"/>
    </row>
    <row r="250" spans="1:8" x14ac:dyDescent="0.25">
      <c r="A250" s="17" t="s">
        <v>210</v>
      </c>
      <c r="B250" s="9">
        <v>15000</v>
      </c>
      <c r="C250" s="46" t="s">
        <v>304</v>
      </c>
      <c r="D250" s="46" t="s">
        <v>8</v>
      </c>
      <c r="E250" s="9"/>
      <c r="F250" s="46"/>
      <c r="G250" s="47">
        <f t="shared" si="20"/>
        <v>15000</v>
      </c>
      <c r="H250" s="46"/>
    </row>
    <row r="251" spans="1:8" x14ac:dyDescent="0.25">
      <c r="A251" s="6" t="s">
        <v>211</v>
      </c>
      <c r="B251" s="16">
        <f>SUM(B245:B250)</f>
        <v>133643.4</v>
      </c>
      <c r="C251" s="52"/>
      <c r="D251" s="52"/>
      <c r="E251" s="53">
        <f>SUM(E245:E250)</f>
        <v>116011.70000000001</v>
      </c>
      <c r="F251" s="52"/>
      <c r="G251" s="53">
        <f t="shared" si="20"/>
        <v>17631.699999999983</v>
      </c>
      <c r="H251" s="52"/>
    </row>
    <row r="252" spans="1:8" x14ac:dyDescent="0.25">
      <c r="A252" s="8"/>
      <c r="B252" s="9"/>
      <c r="C252" s="46"/>
      <c r="D252" s="46"/>
      <c r="E252" s="46"/>
      <c r="F252" s="46"/>
      <c r="G252" s="47"/>
      <c r="H252" s="46"/>
    </row>
    <row r="253" spans="1:8" x14ac:dyDescent="0.25">
      <c r="A253" s="10" t="s">
        <v>212</v>
      </c>
      <c r="B253" s="55">
        <f t="shared" ref="B253" si="23">SUM(B242+B251)</f>
        <v>306643.40000000002</v>
      </c>
      <c r="C253" s="50"/>
      <c r="D253" s="50"/>
      <c r="E253" s="51">
        <f>SUM(E242+E251)</f>
        <v>293933.5</v>
      </c>
      <c r="F253" s="50"/>
      <c r="G253" s="51">
        <f t="shared" si="20"/>
        <v>12709.900000000023</v>
      </c>
      <c r="H253" s="79"/>
    </row>
    <row r="254" spans="1:8" x14ac:dyDescent="0.25">
      <c r="A254" s="11"/>
      <c r="B254" s="9"/>
      <c r="C254" s="46"/>
      <c r="D254" s="46"/>
      <c r="E254" s="46"/>
      <c r="F254" s="46"/>
      <c r="G254" s="47"/>
      <c r="H254" s="46"/>
    </row>
    <row r="255" spans="1:8" x14ac:dyDescent="0.25">
      <c r="A255" s="48" t="s">
        <v>213</v>
      </c>
      <c r="B255" s="5"/>
      <c r="C255" s="46"/>
      <c r="D255" s="46"/>
      <c r="E255" s="46"/>
      <c r="F255" s="46"/>
      <c r="G255" s="47"/>
      <c r="H255" s="46"/>
    </row>
    <row r="256" spans="1:8" x14ac:dyDescent="0.25">
      <c r="A256" s="8" t="s">
        <v>214</v>
      </c>
      <c r="B256" s="12">
        <v>20000</v>
      </c>
      <c r="C256" s="46" t="s">
        <v>304</v>
      </c>
      <c r="D256" s="46" t="s">
        <v>8</v>
      </c>
      <c r="E256" s="12">
        <v>9000</v>
      </c>
      <c r="F256" s="74"/>
      <c r="G256" s="47">
        <f t="shared" si="20"/>
        <v>11000</v>
      </c>
      <c r="H256" s="46"/>
    </row>
    <row r="257" spans="1:8" x14ac:dyDescent="0.25">
      <c r="A257" s="8" t="s">
        <v>215</v>
      </c>
      <c r="B257" s="12">
        <v>38000</v>
      </c>
      <c r="C257" s="46" t="s">
        <v>304</v>
      </c>
      <c r="D257" s="46" t="s">
        <v>8</v>
      </c>
      <c r="E257" s="12">
        <v>37000</v>
      </c>
      <c r="F257" s="46"/>
      <c r="G257" s="47">
        <f t="shared" si="20"/>
        <v>1000</v>
      </c>
      <c r="H257" s="46"/>
    </row>
    <row r="258" spans="1:8" x14ac:dyDescent="0.25">
      <c r="A258" s="8" t="s">
        <v>216</v>
      </c>
      <c r="B258" s="12">
        <v>33000</v>
      </c>
      <c r="C258" s="46" t="s">
        <v>304</v>
      </c>
      <c r="D258" s="46" t="s">
        <v>8</v>
      </c>
      <c r="E258" s="12">
        <v>33000</v>
      </c>
      <c r="F258" s="74"/>
      <c r="G258" s="47">
        <f t="shared" si="20"/>
        <v>0</v>
      </c>
      <c r="H258" s="46"/>
    </row>
    <row r="259" spans="1:8" x14ac:dyDescent="0.25">
      <c r="A259" s="8" t="s">
        <v>283</v>
      </c>
      <c r="B259" s="12">
        <v>2000</v>
      </c>
      <c r="C259" s="46" t="s">
        <v>304</v>
      </c>
      <c r="D259" s="46" t="s">
        <v>8</v>
      </c>
      <c r="E259" s="12">
        <v>1500</v>
      </c>
      <c r="F259" s="46"/>
      <c r="G259" s="47">
        <f t="shared" si="20"/>
        <v>500</v>
      </c>
      <c r="H259" s="46"/>
    </row>
    <row r="260" spans="1:8" x14ac:dyDescent="0.25">
      <c r="A260" s="8" t="s">
        <v>217</v>
      </c>
      <c r="B260" s="9">
        <v>1000</v>
      </c>
      <c r="C260" s="46" t="s">
        <v>304</v>
      </c>
      <c r="D260" s="46" t="s">
        <v>8</v>
      </c>
      <c r="E260" s="9">
        <v>1000</v>
      </c>
      <c r="F260" s="46"/>
      <c r="G260" s="47">
        <f t="shared" si="20"/>
        <v>0</v>
      </c>
      <c r="H260" s="46"/>
    </row>
    <row r="261" spans="1:8" x14ac:dyDescent="0.25">
      <c r="A261" s="8" t="s">
        <v>218</v>
      </c>
      <c r="B261" s="9">
        <v>6000</v>
      </c>
      <c r="C261" s="46" t="s">
        <v>304</v>
      </c>
      <c r="D261" s="46" t="s">
        <v>8</v>
      </c>
      <c r="E261" s="9">
        <v>2500</v>
      </c>
      <c r="F261" s="46"/>
      <c r="G261" s="47">
        <f t="shared" si="20"/>
        <v>3500</v>
      </c>
      <c r="H261" s="46"/>
    </row>
    <row r="262" spans="1:8" x14ac:dyDescent="0.25">
      <c r="A262" s="8" t="s">
        <v>219</v>
      </c>
      <c r="B262" s="9">
        <v>250</v>
      </c>
      <c r="C262" s="46" t="s">
        <v>304</v>
      </c>
      <c r="D262" s="46" t="s">
        <v>8</v>
      </c>
      <c r="E262" s="9">
        <v>250</v>
      </c>
      <c r="F262" s="46"/>
      <c r="G262" s="47">
        <f t="shared" si="20"/>
        <v>0</v>
      </c>
      <c r="H262" s="46"/>
    </row>
    <row r="263" spans="1:8" x14ac:dyDescent="0.25">
      <c r="A263" s="8" t="s">
        <v>220</v>
      </c>
      <c r="B263" s="9">
        <v>5000</v>
      </c>
      <c r="C263" s="46" t="s">
        <v>304</v>
      </c>
      <c r="D263" s="46" t="s">
        <v>8</v>
      </c>
      <c r="E263" s="9">
        <v>5000</v>
      </c>
      <c r="F263" s="46"/>
      <c r="G263" s="47">
        <f t="shared" si="20"/>
        <v>0</v>
      </c>
      <c r="H263" s="46"/>
    </row>
    <row r="264" spans="1:8" x14ac:dyDescent="0.25">
      <c r="A264" s="8" t="s">
        <v>221</v>
      </c>
      <c r="B264" s="9">
        <v>200</v>
      </c>
      <c r="C264" s="46" t="s">
        <v>304</v>
      </c>
      <c r="D264" s="46" t="s">
        <v>8</v>
      </c>
      <c r="E264" s="9">
        <v>200</v>
      </c>
      <c r="F264" s="46"/>
      <c r="G264" s="47">
        <f t="shared" si="20"/>
        <v>0</v>
      </c>
      <c r="H264" s="46"/>
    </row>
    <row r="265" spans="1:8" x14ac:dyDescent="0.25">
      <c r="A265" s="10" t="s">
        <v>222</v>
      </c>
      <c r="B265" s="55">
        <f t="shared" ref="B265" si="24">SUM(B256:B264)</f>
        <v>105450</v>
      </c>
      <c r="C265" s="50"/>
      <c r="D265" s="50"/>
      <c r="E265" s="51">
        <f>SUM(E256:E264)</f>
        <v>89450</v>
      </c>
      <c r="F265" s="50"/>
      <c r="G265" s="51">
        <f t="shared" si="20"/>
        <v>16000</v>
      </c>
      <c r="H265" s="50"/>
    </row>
    <row r="266" spans="1:8" x14ac:dyDescent="0.25">
      <c r="A266" s="11"/>
      <c r="B266" s="9"/>
      <c r="C266" s="46"/>
      <c r="D266" s="46"/>
      <c r="E266" s="46"/>
      <c r="F266" s="46"/>
      <c r="G266" s="47"/>
      <c r="H266" s="46"/>
    </row>
    <row r="267" spans="1:8" x14ac:dyDescent="0.25">
      <c r="A267" s="11"/>
      <c r="B267" s="9"/>
      <c r="C267" s="46"/>
      <c r="D267" s="46"/>
      <c r="E267" s="46"/>
      <c r="F267" s="46"/>
      <c r="G267" s="47"/>
      <c r="H267" s="46"/>
    </row>
    <row r="268" spans="1:8" x14ac:dyDescent="0.25">
      <c r="A268" s="48" t="s">
        <v>223</v>
      </c>
      <c r="B268" s="5"/>
      <c r="C268" s="46"/>
      <c r="D268" s="46"/>
      <c r="E268" s="46"/>
      <c r="F268" s="46"/>
      <c r="G268" s="47"/>
      <c r="H268" s="46"/>
    </row>
    <row r="269" spans="1:8" x14ac:dyDescent="0.25">
      <c r="A269" s="8" t="s">
        <v>224</v>
      </c>
      <c r="B269" s="9">
        <v>1925</v>
      </c>
      <c r="C269" s="46" t="s">
        <v>304</v>
      </c>
      <c r="D269" s="46" t="s">
        <v>8</v>
      </c>
      <c r="E269" s="9">
        <v>2000</v>
      </c>
      <c r="F269" s="46"/>
      <c r="G269" s="47">
        <f t="shared" si="20"/>
        <v>-75</v>
      </c>
      <c r="H269" s="46"/>
    </row>
    <row r="270" spans="1:8" x14ac:dyDescent="0.25">
      <c r="A270" s="8" t="s">
        <v>225</v>
      </c>
      <c r="B270" s="15">
        <v>750</v>
      </c>
      <c r="C270" s="46" t="s">
        <v>31</v>
      </c>
      <c r="D270" s="46" t="s">
        <v>8</v>
      </c>
      <c r="E270" s="15">
        <v>1500</v>
      </c>
      <c r="F270" s="46"/>
      <c r="G270" s="47">
        <f t="shared" si="20"/>
        <v>-750</v>
      </c>
      <c r="H270" s="46"/>
    </row>
    <row r="271" spans="1:8" x14ac:dyDescent="0.25">
      <c r="A271" s="8" t="s">
        <v>226</v>
      </c>
      <c r="B271" s="9">
        <v>650</v>
      </c>
      <c r="C271" s="46" t="s">
        <v>304</v>
      </c>
      <c r="D271" s="46" t="s">
        <v>8</v>
      </c>
      <c r="E271" s="9">
        <v>250</v>
      </c>
      <c r="F271" s="46"/>
      <c r="G271" s="47">
        <f t="shared" si="20"/>
        <v>400</v>
      </c>
      <c r="H271" s="46"/>
    </row>
    <row r="272" spans="1:8" x14ac:dyDescent="0.25">
      <c r="A272" s="10" t="s">
        <v>227</v>
      </c>
      <c r="B272" s="55">
        <f t="shared" ref="B272" si="25">SUM(B269:B271)</f>
        <v>3325</v>
      </c>
      <c r="C272" s="50"/>
      <c r="D272" s="50"/>
      <c r="E272" s="51">
        <f>SUM(E269:E271)</f>
        <v>3750</v>
      </c>
      <c r="F272" s="50"/>
      <c r="G272" s="51">
        <f t="shared" si="20"/>
        <v>-425</v>
      </c>
      <c r="H272" s="50"/>
    </row>
    <row r="273" spans="1:11" x14ac:dyDescent="0.25">
      <c r="A273" s="11"/>
      <c r="B273" s="9"/>
      <c r="C273" s="46"/>
      <c r="D273" s="46"/>
      <c r="E273" s="46"/>
      <c r="F273" s="46"/>
      <c r="G273" s="47"/>
      <c r="H273" s="46"/>
    </row>
    <row r="274" spans="1:11" x14ac:dyDescent="0.25">
      <c r="A274" s="11"/>
      <c r="B274" s="9"/>
      <c r="C274" s="46"/>
      <c r="D274" s="46"/>
      <c r="E274" s="46"/>
      <c r="F274" s="46"/>
      <c r="G274" s="47"/>
      <c r="H274" s="46"/>
    </row>
    <row r="275" spans="1:11" x14ac:dyDescent="0.25">
      <c r="A275" s="48" t="s">
        <v>228</v>
      </c>
      <c r="B275" s="5"/>
      <c r="C275" s="46"/>
      <c r="D275" s="46"/>
      <c r="E275" s="46"/>
      <c r="F275" s="46"/>
      <c r="G275" s="47"/>
      <c r="H275" s="46"/>
    </row>
    <row r="276" spans="1:11" x14ac:dyDescent="0.25">
      <c r="A276" s="8" t="s">
        <v>229</v>
      </c>
      <c r="B276" s="12">
        <v>3500</v>
      </c>
      <c r="C276" s="46" t="s">
        <v>304</v>
      </c>
      <c r="D276" s="46" t="s">
        <v>8</v>
      </c>
      <c r="E276" s="12">
        <v>3500</v>
      </c>
      <c r="F276" s="46"/>
      <c r="G276" s="47">
        <f t="shared" ref="G276:G320" si="26">SUM(B276-E276)</f>
        <v>0</v>
      </c>
      <c r="H276" s="46"/>
    </row>
    <row r="277" spans="1:11" s="88" customFormat="1" x14ac:dyDescent="0.25">
      <c r="A277" s="93" t="s">
        <v>230</v>
      </c>
      <c r="B277" s="86">
        <v>0</v>
      </c>
      <c r="C277" s="87" t="s">
        <v>304</v>
      </c>
      <c r="D277" s="87" t="s">
        <v>8</v>
      </c>
      <c r="E277" s="86">
        <v>27000</v>
      </c>
      <c r="F277" s="87"/>
      <c r="G277" s="94">
        <f t="shared" si="26"/>
        <v>-27000</v>
      </c>
      <c r="H277" s="87" t="s">
        <v>310</v>
      </c>
    </row>
    <row r="278" spans="1:11" x14ac:dyDescent="0.25">
      <c r="A278" s="8" t="s">
        <v>231</v>
      </c>
      <c r="B278" s="12">
        <v>750</v>
      </c>
      <c r="C278" s="46" t="s">
        <v>304</v>
      </c>
      <c r="D278" s="46" t="s">
        <v>8</v>
      </c>
      <c r="E278" s="12">
        <v>500</v>
      </c>
      <c r="F278" s="46"/>
      <c r="G278" s="47">
        <f t="shared" si="26"/>
        <v>250</v>
      </c>
      <c r="H278" s="46"/>
    </row>
    <row r="279" spans="1:11" x14ac:dyDescent="0.25">
      <c r="A279" s="8" t="s">
        <v>232</v>
      </c>
      <c r="B279" s="86">
        <v>18000</v>
      </c>
      <c r="C279" s="46" t="s">
        <v>304</v>
      </c>
      <c r="D279" s="46" t="s">
        <v>8</v>
      </c>
      <c r="E279" s="12">
        <v>9000</v>
      </c>
      <c r="F279" s="46"/>
      <c r="G279" s="47">
        <f t="shared" si="26"/>
        <v>9000</v>
      </c>
      <c r="H279" s="87" t="s">
        <v>294</v>
      </c>
      <c r="I279" s="88"/>
      <c r="J279" s="88"/>
      <c r="K279" s="88"/>
    </row>
    <row r="280" spans="1:11" x14ac:dyDescent="0.25">
      <c r="A280" s="8" t="s">
        <v>233</v>
      </c>
      <c r="B280" s="12">
        <v>4000</v>
      </c>
      <c r="C280" s="46" t="s">
        <v>304</v>
      </c>
      <c r="D280" s="46" t="s">
        <v>8</v>
      </c>
      <c r="E280" s="12">
        <v>4000</v>
      </c>
      <c r="F280" s="46"/>
      <c r="G280" s="47">
        <f t="shared" si="26"/>
        <v>0</v>
      </c>
      <c r="H280" s="46"/>
    </row>
    <row r="281" spans="1:11" x14ac:dyDescent="0.25">
      <c r="A281" s="8" t="s">
        <v>234</v>
      </c>
      <c r="B281" s="12">
        <v>3000</v>
      </c>
      <c r="C281" s="46" t="s">
        <v>304</v>
      </c>
      <c r="D281" s="46" t="s">
        <v>8</v>
      </c>
      <c r="E281" s="12">
        <v>3000</v>
      </c>
      <c r="F281" s="46"/>
      <c r="G281" s="47">
        <f t="shared" si="26"/>
        <v>0</v>
      </c>
      <c r="H281" s="46"/>
    </row>
    <row r="282" spans="1:11" x14ac:dyDescent="0.25">
      <c r="A282" s="8" t="s">
        <v>235</v>
      </c>
      <c r="B282" s="12">
        <v>1500</v>
      </c>
      <c r="C282" s="46" t="s">
        <v>304</v>
      </c>
      <c r="D282" s="46" t="s">
        <v>8</v>
      </c>
      <c r="E282" s="12">
        <v>1500</v>
      </c>
      <c r="F282" s="46"/>
      <c r="G282" s="47">
        <f t="shared" si="26"/>
        <v>0</v>
      </c>
      <c r="H282" s="46"/>
    </row>
    <row r="283" spans="1:11" x14ac:dyDescent="0.25">
      <c r="A283" s="8" t="s">
        <v>236</v>
      </c>
      <c r="B283" s="12">
        <v>1000</v>
      </c>
      <c r="C283" s="46" t="s">
        <v>304</v>
      </c>
      <c r="D283" s="46" t="s">
        <v>8</v>
      </c>
      <c r="E283" s="12">
        <v>1000</v>
      </c>
      <c r="F283" s="46"/>
      <c r="G283" s="47">
        <f t="shared" si="26"/>
        <v>0</v>
      </c>
      <c r="H283" s="46"/>
    </row>
    <row r="284" spans="1:11" x14ac:dyDescent="0.25">
      <c r="A284" s="8" t="s">
        <v>237</v>
      </c>
      <c r="B284" s="12">
        <v>2800</v>
      </c>
      <c r="C284" s="46" t="s">
        <v>304</v>
      </c>
      <c r="D284" s="46" t="s">
        <v>8</v>
      </c>
      <c r="E284" s="12">
        <v>2800</v>
      </c>
      <c r="F284" s="46"/>
      <c r="G284" s="47">
        <f t="shared" si="26"/>
        <v>0</v>
      </c>
      <c r="H284" s="46"/>
    </row>
    <row r="285" spans="1:11" x14ac:dyDescent="0.25">
      <c r="A285" s="8" t="s">
        <v>238</v>
      </c>
      <c r="B285" s="12">
        <v>1600</v>
      </c>
      <c r="C285" s="46" t="s">
        <v>304</v>
      </c>
      <c r="D285" s="46" t="s">
        <v>8</v>
      </c>
      <c r="E285" s="12">
        <v>1600</v>
      </c>
      <c r="F285" s="74"/>
      <c r="G285" s="47">
        <f t="shared" si="26"/>
        <v>0</v>
      </c>
      <c r="H285" s="46"/>
    </row>
    <row r="286" spans="1:11" x14ac:dyDescent="0.25">
      <c r="A286" s="8" t="s">
        <v>239</v>
      </c>
      <c r="B286" s="12">
        <v>500</v>
      </c>
      <c r="C286" s="46" t="s">
        <v>31</v>
      </c>
      <c r="D286" s="46" t="s">
        <v>8</v>
      </c>
      <c r="E286" s="12">
        <v>0</v>
      </c>
      <c r="F286" s="74"/>
      <c r="G286" s="47">
        <f t="shared" si="26"/>
        <v>500</v>
      </c>
      <c r="H286" s="46"/>
    </row>
    <row r="287" spans="1:11" x14ac:dyDescent="0.25">
      <c r="A287" s="8" t="s">
        <v>240</v>
      </c>
      <c r="B287" s="12">
        <v>500</v>
      </c>
      <c r="C287" s="46" t="s">
        <v>304</v>
      </c>
      <c r="D287" s="46" t="s">
        <v>8</v>
      </c>
      <c r="E287" s="12">
        <v>500</v>
      </c>
      <c r="F287" s="46"/>
      <c r="G287" s="47">
        <f t="shared" si="26"/>
        <v>0</v>
      </c>
      <c r="H287" s="46"/>
    </row>
    <row r="288" spans="1:11" x14ac:dyDescent="0.25">
      <c r="A288" s="8" t="s">
        <v>241</v>
      </c>
      <c r="B288" s="12">
        <v>4000</v>
      </c>
      <c r="C288" s="46" t="s">
        <v>304</v>
      </c>
      <c r="D288" s="46" t="s">
        <v>8</v>
      </c>
      <c r="E288" s="12">
        <v>4200</v>
      </c>
      <c r="F288" s="46"/>
      <c r="G288" s="47">
        <f t="shared" si="26"/>
        <v>-200</v>
      </c>
      <c r="H288" s="46"/>
    </row>
    <row r="289" spans="1:8" x14ac:dyDescent="0.25">
      <c r="A289" s="8" t="s">
        <v>242</v>
      </c>
      <c r="B289" s="12">
        <v>4000</v>
      </c>
      <c r="C289" s="46" t="s">
        <v>304</v>
      </c>
      <c r="D289" s="46" t="s">
        <v>8</v>
      </c>
      <c r="E289" s="12">
        <v>3000</v>
      </c>
      <c r="F289" s="46"/>
      <c r="G289" s="47">
        <f t="shared" si="26"/>
        <v>1000</v>
      </c>
      <c r="H289" s="46"/>
    </row>
    <row r="290" spans="1:8" x14ac:dyDescent="0.25">
      <c r="A290" s="6" t="s">
        <v>243</v>
      </c>
      <c r="B290" s="16">
        <f>SUM(B276:B289)</f>
        <v>45150</v>
      </c>
      <c r="C290" s="52"/>
      <c r="D290" s="52"/>
      <c r="E290" s="53">
        <f>SUM(E276:E289)</f>
        <v>61600</v>
      </c>
      <c r="F290" s="52"/>
      <c r="G290" s="53">
        <f t="shared" si="26"/>
        <v>-16450</v>
      </c>
      <c r="H290" s="52"/>
    </row>
    <row r="291" spans="1:8" x14ac:dyDescent="0.25">
      <c r="A291" s="11"/>
      <c r="B291" s="9"/>
      <c r="C291" s="46"/>
      <c r="D291" s="46"/>
      <c r="E291" s="46"/>
      <c r="F291" s="46"/>
      <c r="G291" s="47"/>
      <c r="H291" s="46"/>
    </row>
    <row r="292" spans="1:8" x14ac:dyDescent="0.25">
      <c r="A292" s="57" t="s">
        <v>244</v>
      </c>
      <c r="B292" s="7"/>
      <c r="C292" s="46"/>
      <c r="D292" s="46"/>
      <c r="E292" s="46"/>
      <c r="F292" s="46"/>
      <c r="G292" s="47"/>
      <c r="H292" s="46"/>
    </row>
    <row r="293" spans="1:8" x14ac:dyDescent="0.25">
      <c r="A293" s="8" t="s">
        <v>245</v>
      </c>
      <c r="B293" s="9">
        <v>6847.81</v>
      </c>
      <c r="C293" s="46" t="s">
        <v>304</v>
      </c>
      <c r="D293" s="46" t="s">
        <v>8</v>
      </c>
      <c r="E293" s="9">
        <v>5020</v>
      </c>
      <c r="F293" s="46"/>
      <c r="G293" s="47">
        <f t="shared" si="26"/>
        <v>1827.8100000000004</v>
      </c>
      <c r="H293" s="46"/>
    </row>
    <row r="294" spans="1:8" x14ac:dyDescent="0.25">
      <c r="A294" s="8" t="s">
        <v>246</v>
      </c>
      <c r="B294" s="12">
        <v>89514</v>
      </c>
      <c r="C294" s="46" t="s">
        <v>304</v>
      </c>
      <c r="D294" s="46" t="s">
        <v>8</v>
      </c>
      <c r="E294" s="12">
        <v>65600</v>
      </c>
      <c r="F294" s="46"/>
      <c r="G294" s="47">
        <f t="shared" si="26"/>
        <v>23914</v>
      </c>
      <c r="H294" s="46"/>
    </row>
    <row r="295" spans="1:8" x14ac:dyDescent="0.25">
      <c r="A295" s="8" t="s">
        <v>247</v>
      </c>
      <c r="B295" s="9">
        <v>2680</v>
      </c>
      <c r="C295" s="46" t="s">
        <v>304</v>
      </c>
      <c r="D295" s="46" t="s">
        <v>8</v>
      </c>
      <c r="E295" s="9">
        <v>2080</v>
      </c>
      <c r="F295" s="46"/>
      <c r="G295" s="47">
        <f t="shared" si="26"/>
        <v>600</v>
      </c>
      <c r="H295" s="46"/>
    </row>
    <row r="296" spans="1:8" x14ac:dyDescent="0.25">
      <c r="A296" s="8" t="s">
        <v>248</v>
      </c>
      <c r="B296" s="9">
        <v>11000</v>
      </c>
      <c r="C296" s="46" t="s">
        <v>304</v>
      </c>
      <c r="D296" s="46" t="s">
        <v>8</v>
      </c>
      <c r="E296" s="9">
        <v>11000</v>
      </c>
      <c r="F296" s="46"/>
      <c r="G296" s="47">
        <f t="shared" si="26"/>
        <v>0</v>
      </c>
      <c r="H296" s="46"/>
    </row>
    <row r="297" spans="1:8" x14ac:dyDescent="0.25">
      <c r="A297" s="8" t="s">
        <v>249</v>
      </c>
      <c r="B297" s="9">
        <v>1000</v>
      </c>
      <c r="C297" s="46" t="s">
        <v>31</v>
      </c>
      <c r="D297" s="46" t="s">
        <v>8</v>
      </c>
      <c r="E297" s="9">
        <v>1000</v>
      </c>
      <c r="F297" s="46"/>
      <c r="G297" s="47">
        <f t="shared" si="26"/>
        <v>0</v>
      </c>
      <c r="H297" s="46"/>
    </row>
    <row r="298" spans="1:8" x14ac:dyDescent="0.25">
      <c r="A298" s="6" t="s">
        <v>250</v>
      </c>
      <c r="B298" s="16">
        <f t="shared" ref="B298" si="27">SUM(B293:B297)</f>
        <v>111041.81</v>
      </c>
      <c r="C298" s="52"/>
      <c r="D298" s="52"/>
      <c r="E298" s="53">
        <f>SUM(E293:E297)</f>
        <v>84700</v>
      </c>
      <c r="F298" s="52"/>
      <c r="G298" s="53">
        <f t="shared" si="26"/>
        <v>26341.809999999998</v>
      </c>
      <c r="H298" s="52"/>
    </row>
    <row r="299" spans="1:8" x14ac:dyDescent="0.25">
      <c r="A299" s="8"/>
      <c r="B299" s="9"/>
      <c r="C299" s="46"/>
      <c r="D299" s="46"/>
      <c r="E299" s="46"/>
      <c r="F299" s="46"/>
      <c r="G299" s="47"/>
      <c r="H299" s="46"/>
    </row>
    <row r="300" spans="1:8" x14ac:dyDescent="0.25">
      <c r="A300" s="57" t="s">
        <v>251</v>
      </c>
      <c r="B300" s="55">
        <f t="shared" ref="B300" si="28">SUM(B290+B298)</f>
        <v>156191.81</v>
      </c>
      <c r="C300" s="50"/>
      <c r="D300" s="50"/>
      <c r="E300" s="51">
        <f>SUM(E290+E298)</f>
        <v>146300</v>
      </c>
      <c r="F300" s="50"/>
      <c r="G300" s="51">
        <f t="shared" si="26"/>
        <v>9891.8099999999977</v>
      </c>
      <c r="H300" s="50"/>
    </row>
    <row r="301" spans="1:8" x14ac:dyDescent="0.25">
      <c r="A301" s="18"/>
      <c r="B301" s="7"/>
      <c r="C301" s="46"/>
      <c r="D301" s="46"/>
      <c r="E301" s="46"/>
      <c r="F301" s="46"/>
      <c r="G301" s="47"/>
      <c r="H301" s="46"/>
    </row>
    <row r="302" spans="1:8" x14ac:dyDescent="0.25">
      <c r="A302" s="48" t="s">
        <v>252</v>
      </c>
      <c r="B302" s="5"/>
      <c r="C302" s="46"/>
      <c r="D302" s="46"/>
      <c r="E302" s="46"/>
      <c r="F302" s="46"/>
      <c r="G302" s="47"/>
      <c r="H302" s="46"/>
    </row>
    <row r="303" spans="1:8" x14ac:dyDescent="0.25">
      <c r="A303" s="8" t="s">
        <v>253</v>
      </c>
      <c r="B303" s="9">
        <v>1000</v>
      </c>
      <c r="C303" s="46" t="s">
        <v>304</v>
      </c>
      <c r="D303" s="46" t="s">
        <v>8</v>
      </c>
      <c r="E303" s="9">
        <v>500</v>
      </c>
      <c r="F303" s="46"/>
      <c r="G303" s="47">
        <f t="shared" si="26"/>
        <v>500</v>
      </c>
      <c r="H303" s="46"/>
    </row>
    <row r="304" spans="1:8" x14ac:dyDescent="0.25">
      <c r="A304" s="8" t="s">
        <v>254</v>
      </c>
      <c r="B304" s="9">
        <v>1000</v>
      </c>
      <c r="C304" s="46" t="s">
        <v>304</v>
      </c>
      <c r="D304" s="46" t="s">
        <v>8</v>
      </c>
      <c r="E304" s="9">
        <v>1000</v>
      </c>
      <c r="F304" s="46"/>
      <c r="G304" s="47">
        <f t="shared" si="26"/>
        <v>0</v>
      </c>
      <c r="H304" s="46"/>
    </row>
    <row r="305" spans="1:8" x14ac:dyDescent="0.25">
      <c r="A305" s="8" t="s">
        <v>255</v>
      </c>
      <c r="B305" s="9">
        <v>1500</v>
      </c>
      <c r="C305" s="46" t="s">
        <v>304</v>
      </c>
      <c r="D305" s="46" t="s">
        <v>8</v>
      </c>
      <c r="E305" s="9">
        <v>1000</v>
      </c>
      <c r="F305" s="46"/>
      <c r="G305" s="47">
        <f t="shared" si="26"/>
        <v>500</v>
      </c>
      <c r="H305" s="46"/>
    </row>
    <row r="306" spans="1:8" x14ac:dyDescent="0.25">
      <c r="A306" s="8" t="s">
        <v>256</v>
      </c>
      <c r="B306" s="9">
        <v>500</v>
      </c>
      <c r="C306" s="46" t="s">
        <v>304</v>
      </c>
      <c r="D306" s="46" t="s">
        <v>8</v>
      </c>
      <c r="E306" s="9">
        <v>500</v>
      </c>
      <c r="F306" s="46"/>
      <c r="G306" s="47">
        <f t="shared" si="26"/>
        <v>0</v>
      </c>
      <c r="H306" s="46"/>
    </row>
    <row r="307" spans="1:8" x14ac:dyDescent="0.25">
      <c r="A307" s="8" t="s">
        <v>257</v>
      </c>
      <c r="B307" s="9">
        <v>2000</v>
      </c>
      <c r="C307" s="46" t="s">
        <v>304</v>
      </c>
      <c r="D307" s="46" t="s">
        <v>8</v>
      </c>
      <c r="E307" s="9">
        <v>2000</v>
      </c>
      <c r="F307" s="46"/>
      <c r="G307" s="47">
        <f t="shared" si="26"/>
        <v>0</v>
      </c>
      <c r="H307" s="46"/>
    </row>
    <row r="308" spans="1:8" x14ac:dyDescent="0.25">
      <c r="A308" s="8" t="s">
        <v>280</v>
      </c>
      <c r="B308" s="9">
        <v>1000</v>
      </c>
      <c r="C308" s="46" t="s">
        <v>304</v>
      </c>
      <c r="D308" s="46" t="s">
        <v>8</v>
      </c>
      <c r="E308" s="9">
        <v>500</v>
      </c>
      <c r="F308" s="46"/>
      <c r="G308" s="47">
        <f t="shared" si="26"/>
        <v>500</v>
      </c>
      <c r="H308" s="46"/>
    </row>
    <row r="309" spans="1:8" x14ac:dyDescent="0.25">
      <c r="A309" s="6" t="s">
        <v>258</v>
      </c>
      <c r="B309" s="16">
        <f t="shared" ref="B309" si="29">SUM(B303:B308)</f>
        <v>7000</v>
      </c>
      <c r="C309" s="52"/>
      <c r="D309" s="52"/>
      <c r="E309" s="53">
        <f>SUM(E303:E308)</f>
        <v>5500</v>
      </c>
      <c r="F309" s="52"/>
      <c r="G309" s="53">
        <f t="shared" si="26"/>
        <v>1500</v>
      </c>
      <c r="H309" s="52"/>
    </row>
    <row r="310" spans="1:8" x14ac:dyDescent="0.25">
      <c r="A310" s="18"/>
      <c r="B310" s="7"/>
      <c r="C310" s="46"/>
      <c r="D310" s="46"/>
      <c r="E310" s="46"/>
      <c r="F310" s="46"/>
      <c r="G310" s="47"/>
      <c r="H310" s="46"/>
    </row>
    <row r="311" spans="1:8" x14ac:dyDescent="0.25">
      <c r="A311" s="57" t="s">
        <v>259</v>
      </c>
      <c r="B311" s="7"/>
      <c r="C311" s="46"/>
      <c r="D311" s="46"/>
      <c r="E311" s="46"/>
      <c r="F311" s="46"/>
      <c r="G311" s="47"/>
      <c r="H311" s="46"/>
    </row>
    <row r="312" spans="1:8" x14ac:dyDescent="0.25">
      <c r="A312" s="8" t="s">
        <v>260</v>
      </c>
      <c r="B312" s="12">
        <v>40000</v>
      </c>
      <c r="C312" s="46" t="s">
        <v>304</v>
      </c>
      <c r="D312" s="46" t="s">
        <v>8</v>
      </c>
      <c r="E312" s="12">
        <v>41600</v>
      </c>
      <c r="F312" s="46"/>
      <c r="G312" s="47">
        <f t="shared" si="26"/>
        <v>-1600</v>
      </c>
      <c r="H312" s="46"/>
    </row>
    <row r="313" spans="1:8" x14ac:dyDescent="0.25">
      <c r="A313" s="8" t="s">
        <v>261</v>
      </c>
      <c r="B313" s="9">
        <v>0</v>
      </c>
      <c r="C313" s="46" t="s">
        <v>304</v>
      </c>
      <c r="D313" s="46" t="s">
        <v>8</v>
      </c>
      <c r="E313" s="9">
        <v>3182.4</v>
      </c>
      <c r="F313" s="46"/>
      <c r="G313" s="47">
        <f t="shared" si="26"/>
        <v>-3182.4</v>
      </c>
      <c r="H313" s="46"/>
    </row>
    <row r="314" spans="1:8" x14ac:dyDescent="0.25">
      <c r="A314" s="8" t="s">
        <v>262</v>
      </c>
      <c r="B314" s="9">
        <v>0</v>
      </c>
      <c r="C314" s="46" t="s">
        <v>304</v>
      </c>
      <c r="D314" s="46" t="s">
        <v>8</v>
      </c>
      <c r="E314" s="9">
        <v>1664</v>
      </c>
      <c r="F314" s="46"/>
      <c r="G314" s="47">
        <f t="shared" si="26"/>
        <v>-1664</v>
      </c>
      <c r="H314" s="46"/>
    </row>
    <row r="315" spans="1:8" x14ac:dyDescent="0.25">
      <c r="A315" s="8" t="s">
        <v>263</v>
      </c>
      <c r="B315" s="9">
        <v>0</v>
      </c>
      <c r="C315" s="46" t="s">
        <v>31</v>
      </c>
      <c r="D315" s="46" t="s">
        <v>8</v>
      </c>
      <c r="E315" s="9">
        <v>1000</v>
      </c>
      <c r="F315" s="46"/>
      <c r="G315" s="47">
        <f t="shared" si="26"/>
        <v>-1000</v>
      </c>
      <c r="H315" s="46"/>
    </row>
    <row r="316" spans="1:8" x14ac:dyDescent="0.25">
      <c r="A316" s="6" t="s">
        <v>264</v>
      </c>
      <c r="B316" s="16">
        <f t="shared" ref="B316" si="30">SUM(B312:B315)</f>
        <v>40000</v>
      </c>
      <c r="C316" s="52"/>
      <c r="D316" s="52"/>
      <c r="E316" s="53">
        <f>SUM(E312:E315)</f>
        <v>47446.400000000001</v>
      </c>
      <c r="F316" s="52"/>
      <c r="G316" s="53">
        <f t="shared" si="26"/>
        <v>-7446.4000000000015</v>
      </c>
      <c r="H316" s="52"/>
    </row>
    <row r="317" spans="1:8" x14ac:dyDescent="0.25">
      <c r="A317" s="18"/>
      <c r="B317" s="7"/>
      <c r="C317" s="46"/>
      <c r="D317" s="46"/>
      <c r="E317" s="46"/>
      <c r="F317" s="46"/>
      <c r="G317" s="47"/>
      <c r="H317" s="46"/>
    </row>
    <row r="318" spans="1:8" x14ac:dyDescent="0.25">
      <c r="A318" s="57" t="s">
        <v>265</v>
      </c>
      <c r="B318" s="55">
        <f t="shared" ref="B318" si="31">SUM(B309+B316)</f>
        <v>47000</v>
      </c>
      <c r="C318" s="50"/>
      <c r="D318" s="50"/>
      <c r="E318" s="51">
        <f>SUM(E309+E316)</f>
        <v>52946.400000000001</v>
      </c>
      <c r="F318" s="50"/>
      <c r="G318" s="51">
        <f t="shared" si="26"/>
        <v>-5946.4000000000015</v>
      </c>
      <c r="H318" s="50"/>
    </row>
    <row r="319" spans="1:8" x14ac:dyDescent="0.25">
      <c r="A319" s="18"/>
      <c r="B319" s="7"/>
      <c r="C319" s="46"/>
      <c r="D319" s="46"/>
      <c r="E319" s="46"/>
      <c r="F319" s="46"/>
      <c r="G319" s="47"/>
      <c r="H319" s="46"/>
    </row>
    <row r="320" spans="1:8" ht="15.75" x14ac:dyDescent="0.25">
      <c r="A320" s="39" t="s">
        <v>266</v>
      </c>
      <c r="B320" s="66">
        <f>SUM(B95+B121+B134+B156+B175+B196+B203+B210+B253+B265+B272+B300+B318)</f>
        <v>1237103.1000000001</v>
      </c>
      <c r="C320" s="64"/>
      <c r="D320" s="64"/>
      <c r="E320" s="65">
        <f>SUM(E95+E121+E134+E156+E175+E196+E203+E210+E253+E265+E272+E300+E318)</f>
        <v>1252805.3399999999</v>
      </c>
      <c r="F320" s="64"/>
      <c r="G320" s="65">
        <f t="shared" si="26"/>
        <v>-15702.239999999758</v>
      </c>
      <c r="H320" s="64"/>
    </row>
    <row r="321" spans="1:5" x14ac:dyDescent="0.25">
      <c r="B321" s="40"/>
    </row>
    <row r="322" spans="1:5" ht="18.75" x14ac:dyDescent="0.3">
      <c r="A322" s="41" t="s">
        <v>267</v>
      </c>
      <c r="B322" s="42">
        <f>SUM(B47-B320)</f>
        <v>-1117303.1000000001</v>
      </c>
      <c r="E322" s="42">
        <f>SUM(E47-E320)</f>
        <v>-3.3399999998509884</v>
      </c>
    </row>
    <row r="323" spans="1:5" x14ac:dyDescent="0.25">
      <c r="B323" s="43"/>
    </row>
    <row r="324" spans="1:5" x14ac:dyDescent="0.25">
      <c r="A324" s="44"/>
      <c r="B324" s="45"/>
      <c r="C324" s="44"/>
      <c r="D324" s="44"/>
      <c r="E324" s="44"/>
    </row>
  </sheetData>
  <autoFilter ref="A2:H320" xr:uid="{6DDC12E3-7385-4515-9B33-BE4B0C774045}"/>
  <conditionalFormatting sqref="B6:B322 E98:E110 E199:E202">
    <cfRule type="cellIs" dxfId="25" priority="26" operator="notEqual">
      <formula>#REF!</formula>
    </cfRule>
  </conditionalFormatting>
  <conditionalFormatting sqref="E10:E20">
    <cfRule type="cellIs" dxfId="24" priority="25" operator="notEqual">
      <formula>#REF!</formula>
    </cfRule>
  </conditionalFormatting>
  <conditionalFormatting sqref="E24:E29">
    <cfRule type="cellIs" dxfId="23" priority="24" operator="notEqual">
      <formula>#REF!</formula>
    </cfRule>
  </conditionalFormatting>
  <conditionalFormatting sqref="E33:E35 E178:E182">
    <cfRule type="cellIs" dxfId="22" priority="23" operator="notEqual">
      <formula>#REF!</formula>
    </cfRule>
  </conditionalFormatting>
  <conditionalFormatting sqref="E39:E45">
    <cfRule type="cellIs" dxfId="21" priority="22" operator="notEqual">
      <formula>#REF!</formula>
    </cfRule>
  </conditionalFormatting>
  <conditionalFormatting sqref="E52:E75">
    <cfRule type="cellIs" dxfId="20" priority="21" operator="notEqual">
      <formula>#REF!</formula>
    </cfRule>
  </conditionalFormatting>
  <conditionalFormatting sqref="E79:E81">
    <cfRule type="cellIs" dxfId="19" priority="20" operator="notEqual">
      <formula>#REF!</formula>
    </cfRule>
  </conditionalFormatting>
  <conditionalFormatting sqref="E85:E92">
    <cfRule type="cellIs" dxfId="18" priority="19" operator="notEqual">
      <formula>#REF!</formula>
    </cfRule>
  </conditionalFormatting>
  <conditionalFormatting sqref="E114:E118">
    <cfRule type="cellIs" dxfId="17" priority="18" operator="notEqual">
      <formula>#REF!</formula>
    </cfRule>
  </conditionalFormatting>
  <conditionalFormatting sqref="E124:E133">
    <cfRule type="cellIs" dxfId="16" priority="17" operator="notEqual">
      <formula>#REF!</formula>
    </cfRule>
  </conditionalFormatting>
  <conditionalFormatting sqref="E137:E140">
    <cfRule type="cellIs" dxfId="15" priority="16" operator="notEqual">
      <formula>#REF!</formula>
    </cfRule>
  </conditionalFormatting>
  <conditionalFormatting sqref="E144:E147">
    <cfRule type="cellIs" dxfId="14" priority="15" operator="notEqual">
      <formula>#REF!</formula>
    </cfRule>
  </conditionalFormatting>
  <conditionalFormatting sqref="E151:E153">
    <cfRule type="cellIs" dxfId="13" priority="14" operator="notEqual">
      <formula>#REF!</formula>
    </cfRule>
  </conditionalFormatting>
  <conditionalFormatting sqref="E160:E165">
    <cfRule type="cellIs" dxfId="12" priority="13" operator="notEqual">
      <formula>#REF!</formula>
    </cfRule>
  </conditionalFormatting>
  <conditionalFormatting sqref="E169:E172">
    <cfRule type="cellIs" dxfId="11" priority="12" operator="notEqual">
      <formula>#REF!</formula>
    </cfRule>
  </conditionalFormatting>
  <conditionalFormatting sqref="E186:E193">
    <cfRule type="cellIs" dxfId="10" priority="11" operator="notEqual">
      <formula>#REF!</formula>
    </cfRule>
  </conditionalFormatting>
  <conditionalFormatting sqref="E206:E209">
    <cfRule type="cellIs" dxfId="9" priority="10" operator="notEqual">
      <formula>#REF!</formula>
    </cfRule>
  </conditionalFormatting>
  <conditionalFormatting sqref="E214:E241">
    <cfRule type="cellIs" dxfId="8" priority="9" operator="notEqual">
      <formula>#REF!</formula>
    </cfRule>
  </conditionalFormatting>
  <conditionalFormatting sqref="E245:E250">
    <cfRule type="cellIs" dxfId="7" priority="8" operator="notEqual">
      <formula>#REF!</formula>
    </cfRule>
  </conditionalFormatting>
  <conditionalFormatting sqref="E256:E264">
    <cfRule type="cellIs" dxfId="6" priority="7" operator="notEqual">
      <formula>#REF!</formula>
    </cfRule>
  </conditionalFormatting>
  <conditionalFormatting sqref="E269:E271">
    <cfRule type="cellIs" dxfId="5" priority="6" operator="notEqual">
      <formula>#REF!</formula>
    </cfRule>
  </conditionalFormatting>
  <conditionalFormatting sqref="E276:E289">
    <cfRule type="cellIs" dxfId="4" priority="5" operator="notEqual">
      <formula>#REF!</formula>
    </cfRule>
  </conditionalFormatting>
  <conditionalFormatting sqref="E293:E297">
    <cfRule type="cellIs" dxfId="3" priority="4" operator="notEqual">
      <formula>#REF!</formula>
    </cfRule>
  </conditionalFormatting>
  <conditionalFormatting sqref="E303:E308">
    <cfRule type="cellIs" dxfId="2" priority="3" operator="notEqual">
      <formula>#REF!</formula>
    </cfRule>
  </conditionalFormatting>
  <conditionalFormatting sqref="E312:E315">
    <cfRule type="cellIs" dxfId="1" priority="2" operator="notEqual">
      <formula>#REF!</formula>
    </cfRule>
  </conditionalFormatting>
  <conditionalFormatting sqref="E322">
    <cfRule type="cellIs" dxfId="0" priority="1" operator="notEqual">
      <formula>#REF!</formula>
    </cfRule>
  </conditionalFormatting>
  <pageMargins left="0.7" right="0.7" top="0.75" bottom="0.75" header="0.3" footer="0.3"/>
  <pageSetup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A74B2-C869-487B-A169-A9F881312E4B}">
  <dimension ref="A1:D31"/>
  <sheetViews>
    <sheetView workbookViewId="0">
      <selection activeCell="D1" sqref="D1"/>
    </sheetView>
  </sheetViews>
  <sheetFormatPr defaultRowHeight="15" x14ac:dyDescent="0.25"/>
  <cols>
    <col min="1" max="1" width="19.7109375" bestFit="1" customWidth="1"/>
    <col min="2" max="3" width="19.140625" style="43" bestFit="1" customWidth="1"/>
    <col min="4" max="4" width="23.42578125" bestFit="1" customWidth="1"/>
  </cols>
  <sheetData>
    <row r="1" spans="1:4" x14ac:dyDescent="0.25">
      <c r="A1" s="89" t="s">
        <v>295</v>
      </c>
      <c r="B1" s="43" t="s">
        <v>298</v>
      </c>
      <c r="C1" s="43" t="s">
        <v>299</v>
      </c>
      <c r="D1" t="s">
        <v>305</v>
      </c>
    </row>
    <row r="2" spans="1:4" x14ac:dyDescent="0.25">
      <c r="A2" s="90" t="s">
        <v>43</v>
      </c>
      <c r="B2" s="43">
        <v>0</v>
      </c>
      <c r="C2" s="43">
        <v>0</v>
      </c>
    </row>
    <row r="3" spans="1:4" x14ac:dyDescent="0.25">
      <c r="A3" s="91" t="s">
        <v>300</v>
      </c>
      <c r="B3" s="43">
        <v>910</v>
      </c>
      <c r="C3" s="43">
        <v>0</v>
      </c>
    </row>
    <row r="4" spans="1:4" x14ac:dyDescent="0.25">
      <c r="A4" s="91" t="s">
        <v>301</v>
      </c>
      <c r="B4" s="43">
        <v>-910</v>
      </c>
      <c r="C4" s="43">
        <v>0</v>
      </c>
    </row>
    <row r="5" spans="1:4" x14ac:dyDescent="0.25">
      <c r="A5" s="90" t="s">
        <v>21</v>
      </c>
      <c r="B5" s="43">
        <v>0</v>
      </c>
      <c r="C5" s="43">
        <v>-126100</v>
      </c>
    </row>
    <row r="6" spans="1:4" x14ac:dyDescent="0.25">
      <c r="A6" s="91" t="s">
        <v>300</v>
      </c>
      <c r="B6" s="43">
        <v>162520</v>
      </c>
      <c r="C6" s="43">
        <v>0</v>
      </c>
      <c r="D6" t="s">
        <v>306</v>
      </c>
    </row>
    <row r="7" spans="1:4" x14ac:dyDescent="0.25">
      <c r="A7" s="91" t="s">
        <v>301</v>
      </c>
      <c r="B7" s="43">
        <v>-162520</v>
      </c>
      <c r="C7" s="43">
        <v>-126100</v>
      </c>
    </row>
    <row r="8" spans="1:4" x14ac:dyDescent="0.25">
      <c r="A8" s="90" t="s">
        <v>302</v>
      </c>
      <c r="B8" s="43">
        <v>0</v>
      </c>
      <c r="C8" s="43">
        <v>-2000</v>
      </c>
    </row>
    <row r="9" spans="1:4" x14ac:dyDescent="0.25">
      <c r="A9" s="91" t="s">
        <v>300</v>
      </c>
      <c r="B9" s="43">
        <v>8000</v>
      </c>
      <c r="C9" s="43">
        <v>8000</v>
      </c>
      <c r="D9" t="s">
        <v>307</v>
      </c>
    </row>
    <row r="10" spans="1:4" x14ac:dyDescent="0.25">
      <c r="A10" s="91" t="s">
        <v>301</v>
      </c>
      <c r="B10" s="43">
        <v>-8000</v>
      </c>
      <c r="C10" s="43">
        <v>-10000</v>
      </c>
    </row>
    <row r="11" spans="1:4" x14ac:dyDescent="0.25">
      <c r="A11" s="90" t="s">
        <v>18</v>
      </c>
      <c r="B11" s="43">
        <v>0</v>
      </c>
      <c r="C11" s="43">
        <v>0</v>
      </c>
    </row>
    <row r="12" spans="1:4" x14ac:dyDescent="0.25">
      <c r="A12" s="91" t="s">
        <v>300</v>
      </c>
      <c r="B12" s="43">
        <v>10000</v>
      </c>
      <c r="C12" s="43">
        <v>10000</v>
      </c>
    </row>
    <row r="13" spans="1:4" x14ac:dyDescent="0.25">
      <c r="A13" s="91" t="s">
        <v>301</v>
      </c>
      <c r="B13" s="43">
        <v>-10000</v>
      </c>
      <c r="C13" s="43">
        <v>-10000</v>
      </c>
    </row>
    <row r="14" spans="1:4" x14ac:dyDescent="0.25">
      <c r="A14" s="90" t="s">
        <v>31</v>
      </c>
      <c r="B14" s="43">
        <v>0</v>
      </c>
      <c r="C14" s="43">
        <v>-12010</v>
      </c>
    </row>
    <row r="15" spans="1:4" x14ac:dyDescent="0.25">
      <c r="A15" s="91" t="s">
        <v>300</v>
      </c>
      <c r="B15" s="43">
        <v>22350</v>
      </c>
      <c r="C15" s="43">
        <v>0</v>
      </c>
      <c r="D15" t="s">
        <v>306</v>
      </c>
    </row>
    <row r="16" spans="1:4" x14ac:dyDescent="0.25">
      <c r="A16" s="91" t="s">
        <v>301</v>
      </c>
      <c r="B16" s="43">
        <v>-22350</v>
      </c>
      <c r="C16" s="43">
        <v>-12010</v>
      </c>
    </row>
    <row r="17" spans="1:4" x14ac:dyDescent="0.25">
      <c r="A17" s="90" t="s">
        <v>304</v>
      </c>
      <c r="B17" s="43">
        <v>-3.3399999999674037</v>
      </c>
      <c r="C17" s="43">
        <v>-971374.96</v>
      </c>
    </row>
    <row r="18" spans="1:4" x14ac:dyDescent="0.25">
      <c r="A18" s="91" t="s">
        <v>300</v>
      </c>
      <c r="B18" s="43">
        <v>1014422</v>
      </c>
      <c r="C18" s="43">
        <v>101800</v>
      </c>
      <c r="D18" t="s">
        <v>306</v>
      </c>
    </row>
    <row r="19" spans="1:4" x14ac:dyDescent="0.25">
      <c r="A19" s="91" t="s">
        <v>301</v>
      </c>
      <c r="B19" s="43">
        <v>-1014425.34</v>
      </c>
      <c r="C19" s="43">
        <v>-1073174.96</v>
      </c>
    </row>
    <row r="20" spans="1:4" x14ac:dyDescent="0.25">
      <c r="A20" s="90" t="s">
        <v>29</v>
      </c>
      <c r="B20" s="43">
        <v>0</v>
      </c>
      <c r="C20" s="43">
        <v>0</v>
      </c>
    </row>
    <row r="21" spans="1:4" x14ac:dyDescent="0.25">
      <c r="A21" s="91" t="s">
        <v>300</v>
      </c>
      <c r="B21" s="43">
        <v>34600</v>
      </c>
      <c r="C21" s="43">
        <v>0</v>
      </c>
    </row>
    <row r="22" spans="1:4" x14ac:dyDescent="0.25">
      <c r="A22" s="91" t="s">
        <v>301</v>
      </c>
      <c r="B22" s="43">
        <v>-34600</v>
      </c>
      <c r="C22" s="43">
        <v>0</v>
      </c>
    </row>
    <row r="23" spans="1:4" x14ac:dyDescent="0.25">
      <c r="A23" s="90" t="s">
        <v>296</v>
      </c>
      <c r="B23" s="43">
        <v>0</v>
      </c>
      <c r="C23" s="43">
        <v>0</v>
      </c>
    </row>
    <row r="24" spans="1:4" x14ac:dyDescent="0.25">
      <c r="A24" s="91"/>
      <c r="B24" s="43">
        <v>0</v>
      </c>
      <c r="C24" s="43">
        <v>0</v>
      </c>
    </row>
    <row r="25" spans="1:4" x14ac:dyDescent="0.25">
      <c r="A25" s="91" t="s">
        <v>296</v>
      </c>
    </row>
    <row r="26" spans="1:4" x14ac:dyDescent="0.25">
      <c r="A26" s="90" t="s">
        <v>297</v>
      </c>
      <c r="B26" s="43">
        <v>-3.3399999999674037</v>
      </c>
      <c r="C26" s="43">
        <v>-1111484.96</v>
      </c>
    </row>
    <row r="27" spans="1:4" x14ac:dyDescent="0.25">
      <c r="B27"/>
      <c r="C27"/>
    </row>
    <row r="28" spans="1:4" x14ac:dyDescent="0.25">
      <c r="B28"/>
      <c r="C28"/>
    </row>
    <row r="29" spans="1:4" x14ac:dyDescent="0.25">
      <c r="B29"/>
      <c r="C29"/>
    </row>
    <row r="30" spans="1:4" x14ac:dyDescent="0.25">
      <c r="B30"/>
      <c r="C30"/>
    </row>
    <row r="31" spans="1:4" x14ac:dyDescent="0.25">
      <c r="B31"/>
      <c r="C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Oksana Podoba</dc:creator>
  <cp:lastModifiedBy>David Hjelmar</cp:lastModifiedBy>
  <dcterms:created xsi:type="dcterms:W3CDTF">2023-09-12T18:42:00Z</dcterms:created>
  <dcterms:modified xsi:type="dcterms:W3CDTF">2023-11-11T12:50:19Z</dcterms:modified>
</cp:coreProperties>
</file>